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oY\Desktop\"/>
    </mc:Choice>
  </mc:AlternateContent>
  <xr:revisionPtr revIDLastSave="0" documentId="13_ncr:1_{6DD4C0A5-7C0F-4227-8E64-391EB0EB7C69}" xr6:coauthVersionLast="47" xr6:coauthVersionMax="47" xr10:uidLastSave="{00000000-0000-0000-0000-000000000000}"/>
  <bookViews>
    <workbookView xWindow="-110" yWindow="-110" windowWidth="38620" windowHeight="21220" activeTab="8" xr2:uid="{0B56FE59-3D11-4169-A195-74D86102619A}"/>
  </bookViews>
  <sheets>
    <sheet name="Original" sheetId="1" r:id="rId1"/>
    <sheet name="Polynomial Analysis" sheetId="24" r:id="rId2"/>
    <sheet name="Linear Transform Model Analysis" sheetId="22" r:id="rId3"/>
    <sheet name="Residual Plot Transformation" sheetId="21" r:id="rId4"/>
    <sheet name="Residual Plot Original" sheetId="19" r:id="rId5"/>
    <sheet name="Residual Plot GRG" sheetId="20" r:id="rId6"/>
    <sheet name="Median Y Mag" sheetId="16" r:id="rId7"/>
    <sheet name="Median X Mag" sheetId="15" r:id="rId8"/>
    <sheet name="Boat Streamline" sheetId="25" r:id="rId9"/>
  </sheets>
  <definedNames>
    <definedName name="_xlchart.v1.0" hidden="1">'Polynomial Analysis'!$BD$11:$BD$225</definedName>
    <definedName name="_xlchart.v1.1" hidden="1">'Polynomial Analysis'!$BA$11:$BA$225</definedName>
    <definedName name="_xlchart.v1.2" hidden="1">'Linear Transform Model Analysis'!$U$11:$U$225</definedName>
    <definedName name="_xlchart.v1.3" hidden="1">'Linear Transform Model Analysis'!$X$11:$X$225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25" l="1"/>
  <c r="W19" i="25" s="1"/>
  <c r="X19" i="25" s="1"/>
  <c r="Y19" i="25" s="1"/>
  <c r="N11" i="25"/>
  <c r="O10" i="25"/>
  <c r="O9" i="25"/>
  <c r="O11" i="25" s="1"/>
  <c r="N10" i="25"/>
  <c r="N9" i="25"/>
  <c r="K25" i="25"/>
  <c r="N23" i="25"/>
  <c r="AG17" i="25"/>
  <c r="AF19" i="25" s="1"/>
  <c r="AF17" i="25"/>
  <c r="Z17" i="25"/>
  <c r="AB17" i="25" s="1"/>
  <c r="AG16" i="25"/>
  <c r="AF16" i="25"/>
  <c r="Z16" i="25"/>
  <c r="AB16" i="25" s="1"/>
  <c r="M24" i="25"/>
  <c r="W26" i="25"/>
  <c r="V26" i="25"/>
  <c r="Y25" i="25"/>
  <c r="X25" i="25"/>
  <c r="Y24" i="25"/>
  <c r="X24" i="25"/>
  <c r="N24" i="25"/>
  <c r="M23" i="25"/>
  <c r="Q26" i="25"/>
  <c r="Q25" i="25"/>
  <c r="L25" i="25"/>
  <c r="J27" i="25"/>
  <c r="R17" i="25"/>
  <c r="Q17" i="25"/>
  <c r="G21" i="25"/>
  <c r="G22" i="25" s="1"/>
  <c r="H25" i="25" s="1"/>
  <c r="R18" i="25"/>
  <c r="Q18" i="25"/>
  <c r="K18" i="25"/>
  <c r="M18" i="25" s="1"/>
  <c r="P27" i="25" s="1"/>
  <c r="K17" i="25"/>
  <c r="M17" i="25" s="1"/>
  <c r="AS13" i="24"/>
  <c r="BD12" i="24"/>
  <c r="BD14" i="24"/>
  <c r="BD15" i="24"/>
  <c r="BD16" i="24"/>
  <c r="BD17" i="24"/>
  <c r="BD18" i="24"/>
  <c r="BD19" i="24"/>
  <c r="BD20" i="24"/>
  <c r="BD21" i="24"/>
  <c r="BD22" i="24"/>
  <c r="BD23" i="24"/>
  <c r="BD24" i="24"/>
  <c r="BD25" i="24"/>
  <c r="BD26" i="24"/>
  <c r="BD27" i="24"/>
  <c r="BD28" i="24"/>
  <c r="BD29" i="24"/>
  <c r="BD30" i="24"/>
  <c r="BD31" i="24"/>
  <c r="BD32" i="24"/>
  <c r="BD33" i="24"/>
  <c r="BD34" i="24"/>
  <c r="BD35" i="24"/>
  <c r="BD36" i="24"/>
  <c r="BD37" i="24"/>
  <c r="BD38" i="24"/>
  <c r="BD39" i="24"/>
  <c r="BD40" i="24"/>
  <c r="BD41" i="24"/>
  <c r="BD42" i="24"/>
  <c r="BD43" i="24"/>
  <c r="BD44" i="24"/>
  <c r="BD45" i="24"/>
  <c r="BD46" i="24"/>
  <c r="BD47" i="24"/>
  <c r="BD48" i="24"/>
  <c r="BD49" i="24"/>
  <c r="BD50" i="24"/>
  <c r="BD51" i="24"/>
  <c r="BD52" i="24"/>
  <c r="BD53" i="24"/>
  <c r="BD54" i="24"/>
  <c r="BD55" i="24"/>
  <c r="BD56" i="24"/>
  <c r="BD57" i="24"/>
  <c r="BD58" i="24"/>
  <c r="BD59" i="24"/>
  <c r="BD60" i="24"/>
  <c r="BD61" i="24"/>
  <c r="BD62" i="24"/>
  <c r="BD63" i="24"/>
  <c r="BD64" i="24"/>
  <c r="BD65" i="24"/>
  <c r="BD66" i="24"/>
  <c r="BD67" i="24"/>
  <c r="BD68" i="24"/>
  <c r="BD69" i="24"/>
  <c r="BD70" i="24"/>
  <c r="BD71" i="24"/>
  <c r="BD72" i="24"/>
  <c r="BD73" i="24"/>
  <c r="BD74" i="24"/>
  <c r="BD75" i="24"/>
  <c r="BD76" i="24"/>
  <c r="BD77" i="24"/>
  <c r="BD78" i="24"/>
  <c r="BD79" i="24"/>
  <c r="BD80" i="24"/>
  <c r="BD81" i="24"/>
  <c r="BD82" i="24"/>
  <c r="BD83" i="24"/>
  <c r="BD84" i="24"/>
  <c r="BD85" i="24"/>
  <c r="BD86" i="24"/>
  <c r="BD87" i="24"/>
  <c r="BD88" i="24"/>
  <c r="BD89" i="24"/>
  <c r="BD90" i="24"/>
  <c r="BD91" i="24"/>
  <c r="BD92" i="24"/>
  <c r="BD93" i="24"/>
  <c r="BD94" i="24"/>
  <c r="BD95" i="24"/>
  <c r="BD96" i="24"/>
  <c r="BD97" i="24"/>
  <c r="BD98" i="24"/>
  <c r="BD99" i="24"/>
  <c r="BD100" i="24"/>
  <c r="BD101" i="24"/>
  <c r="BD102" i="24"/>
  <c r="BD103" i="24"/>
  <c r="BD104" i="24"/>
  <c r="BD105" i="24"/>
  <c r="BD106" i="24"/>
  <c r="BD107" i="24"/>
  <c r="BD108" i="24"/>
  <c r="BD109" i="24"/>
  <c r="BD110" i="24"/>
  <c r="BD111" i="24"/>
  <c r="BD112" i="24"/>
  <c r="BD113" i="24"/>
  <c r="BD114" i="24"/>
  <c r="BD115" i="24"/>
  <c r="BD116" i="24"/>
  <c r="BD117" i="24"/>
  <c r="BD118" i="24"/>
  <c r="BD119" i="24"/>
  <c r="BD120" i="24"/>
  <c r="BD121" i="24"/>
  <c r="BD122" i="24"/>
  <c r="BD123" i="24"/>
  <c r="BD124" i="24"/>
  <c r="BD125" i="24"/>
  <c r="BD126" i="24"/>
  <c r="BD127" i="24"/>
  <c r="BD128" i="24"/>
  <c r="BD129" i="24"/>
  <c r="BD130" i="24"/>
  <c r="BD131" i="24"/>
  <c r="BD132" i="24"/>
  <c r="BD133" i="24"/>
  <c r="BD134" i="24"/>
  <c r="BD135" i="24"/>
  <c r="BD136" i="24"/>
  <c r="BD137" i="24"/>
  <c r="BD138" i="24"/>
  <c r="BD139" i="24"/>
  <c r="BD140" i="24"/>
  <c r="BD141" i="24"/>
  <c r="BD142" i="24"/>
  <c r="BD143" i="24"/>
  <c r="BD144" i="24"/>
  <c r="BD145" i="24"/>
  <c r="BD146" i="24"/>
  <c r="BD147" i="24"/>
  <c r="BD148" i="24"/>
  <c r="BD149" i="24"/>
  <c r="BD150" i="24"/>
  <c r="BD151" i="24"/>
  <c r="BD152" i="24"/>
  <c r="BD153" i="24"/>
  <c r="BD154" i="24"/>
  <c r="BD155" i="24"/>
  <c r="BD156" i="24"/>
  <c r="BD157" i="24"/>
  <c r="BD158" i="24"/>
  <c r="BD159" i="24"/>
  <c r="BD160" i="24"/>
  <c r="BD161" i="24"/>
  <c r="BD162" i="24"/>
  <c r="BD163" i="24"/>
  <c r="BD164" i="24"/>
  <c r="BD165" i="24"/>
  <c r="BD166" i="24"/>
  <c r="BD167" i="24"/>
  <c r="BD168" i="24"/>
  <c r="BD169" i="24"/>
  <c r="BD170" i="24"/>
  <c r="BD171" i="24"/>
  <c r="BD172" i="24"/>
  <c r="BD173" i="24"/>
  <c r="BD174" i="24"/>
  <c r="BD175" i="24"/>
  <c r="BD176" i="24"/>
  <c r="BD177" i="24"/>
  <c r="BD178" i="24"/>
  <c r="BD179" i="24"/>
  <c r="BD180" i="24"/>
  <c r="BD181" i="24"/>
  <c r="BD182" i="24"/>
  <c r="BD183" i="24"/>
  <c r="BD184" i="24"/>
  <c r="BD185" i="24"/>
  <c r="BD186" i="24"/>
  <c r="BD187" i="24"/>
  <c r="BD188" i="24"/>
  <c r="BD189" i="24"/>
  <c r="BD190" i="24"/>
  <c r="BD191" i="24"/>
  <c r="BD192" i="24"/>
  <c r="BD193" i="24"/>
  <c r="BD194" i="24"/>
  <c r="BD195" i="24"/>
  <c r="BD196" i="24"/>
  <c r="BD197" i="24"/>
  <c r="BD198" i="24"/>
  <c r="BD199" i="24"/>
  <c r="BD200" i="24"/>
  <c r="BD201" i="24"/>
  <c r="BD202" i="24"/>
  <c r="BD203" i="24"/>
  <c r="BD204" i="24"/>
  <c r="BD205" i="24"/>
  <c r="BD206" i="24"/>
  <c r="BD207" i="24"/>
  <c r="BD208" i="24"/>
  <c r="BD209" i="24"/>
  <c r="BD210" i="24"/>
  <c r="BD211" i="24"/>
  <c r="BD212" i="24"/>
  <c r="BD213" i="24"/>
  <c r="BD214" i="24"/>
  <c r="BD215" i="24"/>
  <c r="BD216" i="24"/>
  <c r="BD217" i="24"/>
  <c r="BD218" i="24"/>
  <c r="BD219" i="24"/>
  <c r="BD220" i="24"/>
  <c r="BD221" i="24"/>
  <c r="BD222" i="24"/>
  <c r="BD223" i="24"/>
  <c r="BD224" i="24"/>
  <c r="BD225" i="24"/>
  <c r="BD11" i="24"/>
  <c r="BF12" i="24"/>
  <c r="BF13" i="24"/>
  <c r="BF14" i="24"/>
  <c r="BF15" i="24"/>
  <c r="BF16" i="24"/>
  <c r="BF17" i="24"/>
  <c r="BF18" i="24"/>
  <c r="BF19" i="24"/>
  <c r="BF20" i="24"/>
  <c r="BF21" i="24"/>
  <c r="BF22" i="24"/>
  <c r="BF23" i="24"/>
  <c r="BF24" i="24"/>
  <c r="BF25" i="24"/>
  <c r="BF26" i="24"/>
  <c r="BF27" i="24"/>
  <c r="BF28" i="24"/>
  <c r="BF29" i="24"/>
  <c r="BF30" i="24"/>
  <c r="BF31" i="24"/>
  <c r="BF32" i="24"/>
  <c r="BF33" i="24"/>
  <c r="BF34" i="24"/>
  <c r="BF35" i="24"/>
  <c r="BF36" i="24"/>
  <c r="BF37" i="24"/>
  <c r="BF38" i="24"/>
  <c r="BF39" i="24"/>
  <c r="BF40" i="24"/>
  <c r="BF41" i="24"/>
  <c r="BF42" i="24"/>
  <c r="BF43" i="24"/>
  <c r="BF44" i="24"/>
  <c r="BF45" i="24"/>
  <c r="BF46" i="24"/>
  <c r="BF47" i="24"/>
  <c r="BF48" i="24"/>
  <c r="BF49" i="24"/>
  <c r="BF50" i="24"/>
  <c r="BF51" i="24"/>
  <c r="BF52" i="24"/>
  <c r="BF53" i="24"/>
  <c r="BF54" i="24"/>
  <c r="BF55" i="24"/>
  <c r="BF56" i="24"/>
  <c r="BF57" i="24"/>
  <c r="BF58" i="24"/>
  <c r="BF59" i="24"/>
  <c r="BF60" i="24"/>
  <c r="BF61" i="24"/>
  <c r="BF62" i="24"/>
  <c r="BF63" i="24"/>
  <c r="BF64" i="24"/>
  <c r="BF65" i="24"/>
  <c r="BF66" i="24"/>
  <c r="BF67" i="24"/>
  <c r="BF68" i="24"/>
  <c r="BF69" i="24"/>
  <c r="BF70" i="24"/>
  <c r="BF71" i="24"/>
  <c r="BF72" i="24"/>
  <c r="BF73" i="24"/>
  <c r="BF74" i="24"/>
  <c r="BF75" i="24"/>
  <c r="BF76" i="24"/>
  <c r="BF77" i="24"/>
  <c r="BF78" i="24"/>
  <c r="BF79" i="24"/>
  <c r="BF80" i="24"/>
  <c r="BF81" i="24"/>
  <c r="BF82" i="24"/>
  <c r="BF83" i="24"/>
  <c r="BF84" i="24"/>
  <c r="BF85" i="24"/>
  <c r="BF86" i="24"/>
  <c r="BF87" i="24"/>
  <c r="BF88" i="24"/>
  <c r="BF89" i="24"/>
  <c r="BF90" i="24"/>
  <c r="BF91" i="24"/>
  <c r="BF92" i="24"/>
  <c r="BF93" i="24"/>
  <c r="BF94" i="24"/>
  <c r="BF95" i="24"/>
  <c r="BF96" i="24"/>
  <c r="BF97" i="24"/>
  <c r="BF98" i="24"/>
  <c r="BF99" i="24"/>
  <c r="BF100" i="24"/>
  <c r="BF101" i="24"/>
  <c r="BF102" i="24"/>
  <c r="BF103" i="24"/>
  <c r="BF104" i="24"/>
  <c r="BF105" i="24"/>
  <c r="BF106" i="24"/>
  <c r="BF107" i="24"/>
  <c r="BF108" i="24"/>
  <c r="BF109" i="24"/>
  <c r="BF110" i="24"/>
  <c r="BF111" i="24"/>
  <c r="BF112" i="24"/>
  <c r="BF113" i="24"/>
  <c r="BF114" i="24"/>
  <c r="BF115" i="24"/>
  <c r="BF116" i="24"/>
  <c r="BF117" i="24"/>
  <c r="BF118" i="24"/>
  <c r="BF119" i="24"/>
  <c r="BF120" i="24"/>
  <c r="BF121" i="24"/>
  <c r="BF122" i="24"/>
  <c r="BF123" i="24"/>
  <c r="BF124" i="24"/>
  <c r="BF125" i="24"/>
  <c r="BF126" i="24"/>
  <c r="BF127" i="24"/>
  <c r="BF128" i="24"/>
  <c r="BF129" i="24"/>
  <c r="BF130" i="24"/>
  <c r="BF131" i="24"/>
  <c r="BF132" i="24"/>
  <c r="BF133" i="24"/>
  <c r="BF134" i="24"/>
  <c r="BF135" i="24"/>
  <c r="BF136" i="24"/>
  <c r="BF137" i="24"/>
  <c r="BF138" i="24"/>
  <c r="BF139" i="24"/>
  <c r="BF140" i="24"/>
  <c r="BF141" i="24"/>
  <c r="BF142" i="24"/>
  <c r="BF143" i="24"/>
  <c r="BF144" i="24"/>
  <c r="BF145" i="24"/>
  <c r="BF146" i="24"/>
  <c r="BF147" i="24"/>
  <c r="BF148" i="24"/>
  <c r="BF149" i="24"/>
  <c r="BF150" i="24"/>
  <c r="BF151" i="24"/>
  <c r="BF152" i="24"/>
  <c r="BF153" i="24"/>
  <c r="BF154" i="24"/>
  <c r="BF155" i="24"/>
  <c r="BF156" i="24"/>
  <c r="BF157" i="24"/>
  <c r="BF158" i="24"/>
  <c r="BF159" i="24"/>
  <c r="BF160" i="24"/>
  <c r="BF161" i="24"/>
  <c r="BF162" i="24"/>
  <c r="BF163" i="24"/>
  <c r="BF164" i="24"/>
  <c r="BF165" i="24"/>
  <c r="BF166" i="24"/>
  <c r="BF167" i="24"/>
  <c r="BF168" i="24"/>
  <c r="BF169" i="24"/>
  <c r="BF170" i="24"/>
  <c r="BF171" i="24"/>
  <c r="BF172" i="24"/>
  <c r="BF173" i="24"/>
  <c r="BF174" i="24"/>
  <c r="BF175" i="24"/>
  <c r="BF176" i="24"/>
  <c r="BF177" i="24"/>
  <c r="BF178" i="24"/>
  <c r="BF179" i="24"/>
  <c r="BF180" i="24"/>
  <c r="BF181" i="24"/>
  <c r="BF182" i="24"/>
  <c r="BF183" i="24"/>
  <c r="BF184" i="24"/>
  <c r="BF185" i="24"/>
  <c r="BF186" i="24"/>
  <c r="BF187" i="24"/>
  <c r="BF188" i="24"/>
  <c r="BF189" i="24"/>
  <c r="BF190" i="24"/>
  <c r="BF191" i="24"/>
  <c r="BF192" i="24"/>
  <c r="BF193" i="24"/>
  <c r="BF194" i="24"/>
  <c r="BF195" i="24"/>
  <c r="BF196" i="24"/>
  <c r="BF197" i="24"/>
  <c r="BF198" i="24"/>
  <c r="BF199" i="24"/>
  <c r="BF200" i="24"/>
  <c r="BF201" i="24"/>
  <c r="BF202" i="24"/>
  <c r="BF203" i="24"/>
  <c r="BF204" i="24"/>
  <c r="BF205" i="24"/>
  <c r="BF206" i="24"/>
  <c r="BF207" i="24"/>
  <c r="BF208" i="24"/>
  <c r="BF209" i="24"/>
  <c r="BF210" i="24"/>
  <c r="BF211" i="24"/>
  <c r="BF212" i="24"/>
  <c r="BF213" i="24"/>
  <c r="BF214" i="24"/>
  <c r="BF215" i="24"/>
  <c r="BF216" i="24"/>
  <c r="BF217" i="24"/>
  <c r="BF218" i="24"/>
  <c r="BF219" i="24"/>
  <c r="BF220" i="24"/>
  <c r="BF221" i="24"/>
  <c r="BF222" i="24"/>
  <c r="BF223" i="24"/>
  <c r="BF224" i="24"/>
  <c r="BF225" i="24"/>
  <c r="BF11" i="24"/>
  <c r="BE12" i="24"/>
  <c r="BE14" i="24"/>
  <c r="BE15" i="24"/>
  <c r="BE16" i="24"/>
  <c r="BE17" i="24"/>
  <c r="BE18" i="24"/>
  <c r="BE19" i="24"/>
  <c r="BE20" i="24"/>
  <c r="BE21" i="24"/>
  <c r="BE22" i="24"/>
  <c r="BE23" i="24"/>
  <c r="BE24" i="24"/>
  <c r="BE25" i="24"/>
  <c r="BE26" i="24"/>
  <c r="BE27" i="24"/>
  <c r="BE28" i="24"/>
  <c r="BE29" i="24"/>
  <c r="BE30" i="24"/>
  <c r="BE31" i="24"/>
  <c r="BE32" i="24"/>
  <c r="BE33" i="24"/>
  <c r="BE34" i="24"/>
  <c r="BE35" i="24"/>
  <c r="BE36" i="24"/>
  <c r="BE37" i="24"/>
  <c r="BE38" i="24"/>
  <c r="BE39" i="24"/>
  <c r="BE40" i="24"/>
  <c r="BE41" i="24"/>
  <c r="BE42" i="24"/>
  <c r="BE43" i="24"/>
  <c r="BE44" i="24"/>
  <c r="BE45" i="24"/>
  <c r="BE46" i="24"/>
  <c r="BE47" i="24"/>
  <c r="BE48" i="24"/>
  <c r="BE49" i="24"/>
  <c r="BE50" i="24"/>
  <c r="BE51" i="24"/>
  <c r="BE52" i="24"/>
  <c r="BE53" i="24"/>
  <c r="BE54" i="24"/>
  <c r="BE55" i="24"/>
  <c r="BE56" i="24"/>
  <c r="BE57" i="24"/>
  <c r="BE58" i="24"/>
  <c r="BE59" i="24"/>
  <c r="BE60" i="24"/>
  <c r="BE61" i="24"/>
  <c r="BE62" i="24"/>
  <c r="BE63" i="24"/>
  <c r="BE64" i="24"/>
  <c r="BE65" i="24"/>
  <c r="BE66" i="24"/>
  <c r="BE67" i="24"/>
  <c r="BE68" i="24"/>
  <c r="BE69" i="24"/>
  <c r="BE70" i="24"/>
  <c r="BE71" i="24"/>
  <c r="BE72" i="24"/>
  <c r="BE73" i="24"/>
  <c r="BE74" i="24"/>
  <c r="BE75" i="24"/>
  <c r="BE76" i="24"/>
  <c r="BE77" i="24"/>
  <c r="BE78" i="24"/>
  <c r="BE79" i="24"/>
  <c r="BE80" i="24"/>
  <c r="BE81" i="24"/>
  <c r="BE82" i="24"/>
  <c r="BE83" i="24"/>
  <c r="BE84" i="24"/>
  <c r="BE85" i="24"/>
  <c r="BE86" i="24"/>
  <c r="BE87" i="24"/>
  <c r="BE88" i="24"/>
  <c r="BE89" i="24"/>
  <c r="BE90" i="24"/>
  <c r="BE91" i="24"/>
  <c r="BE92" i="24"/>
  <c r="BE93" i="24"/>
  <c r="BE94" i="24"/>
  <c r="BE95" i="24"/>
  <c r="BE96" i="24"/>
  <c r="BE97" i="24"/>
  <c r="BE98" i="24"/>
  <c r="BE99" i="24"/>
  <c r="BE100" i="24"/>
  <c r="BE101" i="24"/>
  <c r="BE102" i="24"/>
  <c r="BE103" i="24"/>
  <c r="BE104" i="24"/>
  <c r="BE105" i="24"/>
  <c r="BE106" i="24"/>
  <c r="BE107" i="24"/>
  <c r="BE108" i="24"/>
  <c r="BE109" i="24"/>
  <c r="BE110" i="24"/>
  <c r="BE111" i="24"/>
  <c r="BE112" i="24"/>
  <c r="BE113" i="24"/>
  <c r="BE114" i="24"/>
  <c r="BE115" i="24"/>
  <c r="BE116" i="24"/>
  <c r="BE117" i="24"/>
  <c r="BE118" i="24"/>
  <c r="BE119" i="24"/>
  <c r="BE120" i="24"/>
  <c r="BE121" i="24"/>
  <c r="BE122" i="24"/>
  <c r="BE123" i="24"/>
  <c r="BE124" i="24"/>
  <c r="BE125" i="24"/>
  <c r="BE126" i="24"/>
  <c r="BE127" i="24"/>
  <c r="BE128" i="24"/>
  <c r="BE129" i="24"/>
  <c r="BE130" i="24"/>
  <c r="BE131" i="24"/>
  <c r="BE132" i="24"/>
  <c r="BE133" i="24"/>
  <c r="BE134" i="24"/>
  <c r="BE135" i="24"/>
  <c r="BE136" i="24"/>
  <c r="BE137" i="24"/>
  <c r="BE138" i="24"/>
  <c r="BE139" i="24"/>
  <c r="BE140" i="24"/>
  <c r="BE141" i="24"/>
  <c r="BE142" i="24"/>
  <c r="BE143" i="24"/>
  <c r="BE144" i="24"/>
  <c r="BE145" i="24"/>
  <c r="BE146" i="24"/>
  <c r="BE147" i="24"/>
  <c r="BE148" i="24"/>
  <c r="BE149" i="24"/>
  <c r="BE150" i="24"/>
  <c r="BE151" i="24"/>
  <c r="BE152" i="24"/>
  <c r="BE153" i="24"/>
  <c r="BE154" i="24"/>
  <c r="BE155" i="24"/>
  <c r="BE156" i="24"/>
  <c r="BE157" i="24"/>
  <c r="BE158" i="24"/>
  <c r="BE159" i="24"/>
  <c r="BE160" i="24"/>
  <c r="BE161" i="24"/>
  <c r="BE162" i="24"/>
  <c r="BE163" i="24"/>
  <c r="BE164" i="24"/>
  <c r="BE165" i="24"/>
  <c r="BE166" i="24"/>
  <c r="BE167" i="24"/>
  <c r="BE168" i="24"/>
  <c r="BE169" i="24"/>
  <c r="BE170" i="24"/>
  <c r="BE171" i="24"/>
  <c r="BE172" i="24"/>
  <c r="BE173" i="24"/>
  <c r="BE174" i="24"/>
  <c r="BE175" i="24"/>
  <c r="BE176" i="24"/>
  <c r="BE177" i="24"/>
  <c r="BE178" i="24"/>
  <c r="BE179" i="24"/>
  <c r="BE180" i="24"/>
  <c r="BE181" i="24"/>
  <c r="BE182" i="24"/>
  <c r="BE183" i="24"/>
  <c r="BE184" i="24"/>
  <c r="BE185" i="24"/>
  <c r="BE186" i="24"/>
  <c r="BE187" i="24"/>
  <c r="BE188" i="24"/>
  <c r="BE189" i="24"/>
  <c r="BE190" i="24"/>
  <c r="BE191" i="24"/>
  <c r="BE192" i="24"/>
  <c r="BE193" i="24"/>
  <c r="BE194" i="24"/>
  <c r="BE195" i="24"/>
  <c r="BE196" i="24"/>
  <c r="BE197" i="24"/>
  <c r="BE198" i="24"/>
  <c r="BE199" i="24"/>
  <c r="BE200" i="24"/>
  <c r="BE201" i="24"/>
  <c r="BE202" i="24"/>
  <c r="BE203" i="24"/>
  <c r="BE204" i="24"/>
  <c r="BE205" i="24"/>
  <c r="BE206" i="24"/>
  <c r="BE207" i="24"/>
  <c r="BE208" i="24"/>
  <c r="BE209" i="24"/>
  <c r="BE210" i="24"/>
  <c r="BE211" i="24"/>
  <c r="BE212" i="24"/>
  <c r="BE213" i="24"/>
  <c r="BE214" i="24"/>
  <c r="BE215" i="24"/>
  <c r="BE216" i="24"/>
  <c r="BE217" i="24"/>
  <c r="BE218" i="24"/>
  <c r="BE219" i="24"/>
  <c r="BE220" i="24"/>
  <c r="BE221" i="24"/>
  <c r="BE222" i="24"/>
  <c r="BE223" i="24"/>
  <c r="BE224" i="24"/>
  <c r="BE225" i="24"/>
  <c r="BE11" i="24"/>
  <c r="BC225" i="24"/>
  <c r="AZ225" i="24"/>
  <c r="AV225" i="24"/>
  <c r="AU225" i="24"/>
  <c r="AQ225" i="24"/>
  <c r="AO225" i="24"/>
  <c r="AN225" i="24"/>
  <c r="AG225" i="24"/>
  <c r="R225" i="24"/>
  <c r="AT225" i="24" s="1"/>
  <c r="Q225" i="24"/>
  <c r="BC224" i="24"/>
  <c r="AZ224" i="24"/>
  <c r="AV224" i="24"/>
  <c r="AS224" i="24"/>
  <c r="AN224" i="24"/>
  <c r="AK224" i="24"/>
  <c r="AJ224" i="24"/>
  <c r="AG224" i="24"/>
  <c r="R224" i="24"/>
  <c r="AU224" i="24" s="1"/>
  <c r="Q224" i="24"/>
  <c r="BC223" i="24"/>
  <c r="AZ223" i="24"/>
  <c r="AV223" i="24"/>
  <c r="AQ223" i="24"/>
  <c r="AP223" i="24"/>
  <c r="AO223" i="24"/>
  <c r="AM223" i="24"/>
  <c r="AJ223" i="24"/>
  <c r="AG223" i="24"/>
  <c r="AA223" i="24"/>
  <c r="R223" i="24"/>
  <c r="AT223" i="24" s="1"/>
  <c r="Q223" i="24"/>
  <c r="AD223" i="24" s="1"/>
  <c r="BC222" i="24"/>
  <c r="AZ222" i="24"/>
  <c r="AV222" i="24"/>
  <c r="AT222" i="24"/>
  <c r="AG222" i="24"/>
  <c r="R222" i="24"/>
  <c r="AN222" i="24" s="1"/>
  <c r="Q222" i="24"/>
  <c r="BC221" i="24"/>
  <c r="AZ221" i="24"/>
  <c r="AV221" i="24"/>
  <c r="AG221" i="24"/>
  <c r="R221" i="24"/>
  <c r="Q221" i="24"/>
  <c r="BC220" i="24"/>
  <c r="AZ220" i="24"/>
  <c r="AV220" i="24"/>
  <c r="AG220" i="24"/>
  <c r="Z220" i="24"/>
  <c r="X220" i="24"/>
  <c r="R220" i="24"/>
  <c r="Q220" i="24"/>
  <c r="AD220" i="24" s="1"/>
  <c r="BC219" i="24"/>
  <c r="AZ219" i="24"/>
  <c r="AV219" i="24"/>
  <c r="AG219" i="24"/>
  <c r="AC219" i="24"/>
  <c r="AA219" i="24"/>
  <c r="R219" i="24"/>
  <c r="AR219" i="24" s="1"/>
  <c r="Q219" i="24"/>
  <c r="Z219" i="24" s="1"/>
  <c r="D219" i="24"/>
  <c r="BC218" i="24"/>
  <c r="AZ218" i="24"/>
  <c r="AV218" i="24"/>
  <c r="AN218" i="24"/>
  <c r="AL218" i="24"/>
  <c r="AG218" i="24"/>
  <c r="W218" i="24"/>
  <c r="R218" i="24"/>
  <c r="AM218" i="24" s="1"/>
  <c r="Q218" i="24"/>
  <c r="AC218" i="24" s="1"/>
  <c r="BC217" i="24"/>
  <c r="AZ217" i="24"/>
  <c r="AV217" i="24"/>
  <c r="AT217" i="24"/>
  <c r="AJ217" i="24"/>
  <c r="AG217" i="24"/>
  <c r="R217" i="24"/>
  <c r="AP217" i="24" s="1"/>
  <c r="Q217" i="24"/>
  <c r="BC216" i="24"/>
  <c r="AZ216" i="24"/>
  <c r="AV216" i="24"/>
  <c r="AG216" i="24"/>
  <c r="AF216" i="24"/>
  <c r="AD216" i="24"/>
  <c r="Z216" i="24"/>
  <c r="R216" i="24"/>
  <c r="AN216" i="24" s="1"/>
  <c r="Q216" i="24"/>
  <c r="AC216" i="24" s="1"/>
  <c r="BC215" i="24"/>
  <c r="AZ215" i="24"/>
  <c r="AV215" i="24"/>
  <c r="AL215" i="24"/>
  <c r="AJ215" i="24"/>
  <c r="AG215" i="24"/>
  <c r="R215" i="24"/>
  <c r="AP215" i="24" s="1"/>
  <c r="Q215" i="24"/>
  <c r="AB215" i="24" s="1"/>
  <c r="BC214" i="24"/>
  <c r="AZ214" i="24"/>
  <c r="AV214" i="24"/>
  <c r="AG214" i="24"/>
  <c r="AD214" i="24"/>
  <c r="AA214" i="24"/>
  <c r="Z214" i="24"/>
  <c r="Y214" i="24"/>
  <c r="W214" i="24"/>
  <c r="R214" i="24"/>
  <c r="Q214" i="24"/>
  <c r="AC214" i="24" s="1"/>
  <c r="BC213" i="24"/>
  <c r="AZ213" i="24"/>
  <c r="AV213" i="24"/>
  <c r="AU213" i="24"/>
  <c r="AG213" i="24"/>
  <c r="R213" i="24"/>
  <c r="AM213" i="24" s="1"/>
  <c r="Q213" i="24"/>
  <c r="AE213" i="24" s="1"/>
  <c r="BC212" i="24"/>
  <c r="AZ212" i="24"/>
  <c r="AV212" i="24"/>
  <c r="AM212" i="24"/>
  <c r="AL212" i="24"/>
  <c r="AG212" i="24"/>
  <c r="Y212" i="24"/>
  <c r="W212" i="24"/>
  <c r="R212" i="24"/>
  <c r="AN212" i="24" s="1"/>
  <c r="Q212" i="24"/>
  <c r="AC212" i="24" s="1"/>
  <c r="BC211" i="24"/>
  <c r="AZ211" i="24"/>
  <c r="AV211" i="24"/>
  <c r="AU211" i="24"/>
  <c r="AS211" i="24"/>
  <c r="AR211" i="24"/>
  <c r="AM211" i="24"/>
  <c r="AG211" i="24"/>
  <c r="R211" i="24"/>
  <c r="AK211" i="24" s="1"/>
  <c r="Q211" i="24"/>
  <c r="BC210" i="24"/>
  <c r="AZ210" i="24"/>
  <c r="AV210" i="24"/>
  <c r="AG210" i="24"/>
  <c r="AF210" i="24"/>
  <c r="AD210" i="24"/>
  <c r="X210" i="24"/>
  <c r="W210" i="24"/>
  <c r="R210" i="24"/>
  <c r="Q210" i="24"/>
  <c r="AC210" i="24" s="1"/>
  <c r="BC209" i="24"/>
  <c r="AZ209" i="24"/>
  <c r="AV209" i="24"/>
  <c r="AG209" i="24"/>
  <c r="AD209" i="24"/>
  <c r="AB209" i="24"/>
  <c r="W209" i="24"/>
  <c r="R209" i="24"/>
  <c r="AJ209" i="24" s="1"/>
  <c r="Q209" i="24"/>
  <c r="AC209" i="24" s="1"/>
  <c r="D209" i="24"/>
  <c r="BC208" i="24"/>
  <c r="AZ208" i="24"/>
  <c r="AV208" i="24"/>
  <c r="AO208" i="24"/>
  <c r="AJ208" i="24"/>
  <c r="AG208" i="24"/>
  <c r="AA208" i="24"/>
  <c r="X208" i="24"/>
  <c r="R208" i="24"/>
  <c r="AT208" i="24" s="1"/>
  <c r="Q208" i="24"/>
  <c r="AD208" i="24" s="1"/>
  <c r="BC207" i="24"/>
  <c r="AZ207" i="24"/>
  <c r="AV207" i="24"/>
  <c r="AJ207" i="24"/>
  <c r="AG207" i="24"/>
  <c r="R207" i="24"/>
  <c r="AT207" i="24" s="1"/>
  <c r="Q207" i="24"/>
  <c r="BC206" i="24"/>
  <c r="AZ206" i="24"/>
  <c r="AV206" i="24"/>
  <c r="AO206" i="24"/>
  <c r="AG206" i="24"/>
  <c r="AF206" i="24"/>
  <c r="AA206" i="24"/>
  <c r="R206" i="24"/>
  <c r="AT206" i="24" s="1"/>
  <c r="Q206" i="24"/>
  <c r="AD206" i="24" s="1"/>
  <c r="BC205" i="24"/>
  <c r="AZ205" i="24"/>
  <c r="AV205" i="24"/>
  <c r="AN205" i="24"/>
  <c r="AJ205" i="24"/>
  <c r="AG205" i="24"/>
  <c r="W205" i="24"/>
  <c r="R205" i="24"/>
  <c r="AL205" i="24" s="1"/>
  <c r="Q205" i="24"/>
  <c r="AC205" i="24" s="1"/>
  <c r="BC204" i="24"/>
  <c r="AZ204" i="24"/>
  <c r="AV204" i="24"/>
  <c r="AQ204" i="24"/>
  <c r="AN204" i="24"/>
  <c r="AG204" i="24"/>
  <c r="Z204" i="24"/>
  <c r="R204" i="24"/>
  <c r="AT204" i="24" s="1"/>
  <c r="Q204" i="24"/>
  <c r="AD204" i="24" s="1"/>
  <c r="BC203" i="24"/>
  <c r="AZ203" i="24"/>
  <c r="AV203" i="24"/>
  <c r="AG203" i="24"/>
  <c r="AE203" i="24"/>
  <c r="AC203" i="24"/>
  <c r="AB203" i="24"/>
  <c r="Z203" i="24"/>
  <c r="W203" i="24"/>
  <c r="R203" i="24"/>
  <c r="AS203" i="24" s="1"/>
  <c r="Q203" i="24"/>
  <c r="Y203" i="24" s="1"/>
  <c r="BC202" i="24"/>
  <c r="AZ202" i="24"/>
  <c r="AV202" i="24"/>
  <c r="AG202" i="24"/>
  <c r="AE202" i="24"/>
  <c r="W202" i="24"/>
  <c r="R202" i="24"/>
  <c r="AU202" i="24" s="1"/>
  <c r="Q202" i="24"/>
  <c r="AC202" i="24" s="1"/>
  <c r="BC201" i="24"/>
  <c r="AZ201" i="24"/>
  <c r="AV201" i="24"/>
  <c r="AK201" i="24"/>
  <c r="AG201" i="24"/>
  <c r="R201" i="24"/>
  <c r="AS201" i="24" s="1"/>
  <c r="Q201" i="24"/>
  <c r="AD201" i="24" s="1"/>
  <c r="BC200" i="24"/>
  <c r="AZ200" i="24"/>
  <c r="AV200" i="24"/>
  <c r="AG200" i="24"/>
  <c r="AB200" i="24"/>
  <c r="R200" i="24"/>
  <c r="AP200" i="24" s="1"/>
  <c r="Q200" i="24"/>
  <c r="AC200" i="24" s="1"/>
  <c r="BC199" i="24"/>
  <c r="AZ199" i="24"/>
  <c r="AV199" i="24"/>
  <c r="AK199" i="24"/>
  <c r="AG199" i="24"/>
  <c r="R199" i="24"/>
  <c r="AS199" i="24" s="1"/>
  <c r="Q199" i="24"/>
  <c r="BC198" i="24"/>
  <c r="AZ198" i="24"/>
  <c r="AV198" i="24"/>
  <c r="AG198" i="24"/>
  <c r="AB198" i="24"/>
  <c r="R198" i="24"/>
  <c r="AJ198" i="24" s="1"/>
  <c r="Q198" i="24"/>
  <c r="AC198" i="24" s="1"/>
  <c r="BC197" i="24"/>
  <c r="AZ197" i="24"/>
  <c r="AV197" i="24"/>
  <c r="AG197" i="24"/>
  <c r="AF197" i="24"/>
  <c r="AA197" i="24"/>
  <c r="R197" i="24"/>
  <c r="AT197" i="24" s="1"/>
  <c r="Q197" i="24"/>
  <c r="X197" i="24" s="1"/>
  <c r="BC196" i="24"/>
  <c r="AZ196" i="24"/>
  <c r="AV196" i="24"/>
  <c r="AU196" i="24"/>
  <c r="AL196" i="24"/>
  <c r="AG196" i="24"/>
  <c r="R196" i="24"/>
  <c r="AP196" i="24" s="1"/>
  <c r="Q196" i="24"/>
  <c r="D196" i="24"/>
  <c r="BC195" i="24"/>
  <c r="AZ195" i="24"/>
  <c r="AV195" i="24"/>
  <c r="AG195" i="24"/>
  <c r="AD195" i="24"/>
  <c r="AB195" i="24"/>
  <c r="W195" i="24"/>
  <c r="R195" i="24"/>
  <c r="Q195" i="24"/>
  <c r="Z195" i="24" s="1"/>
  <c r="BC194" i="24"/>
  <c r="AZ194" i="24"/>
  <c r="AV194" i="24"/>
  <c r="AR194" i="24"/>
  <c r="AN194" i="24"/>
  <c r="AM194" i="24"/>
  <c r="AG194" i="24"/>
  <c r="AC194" i="24"/>
  <c r="Z194" i="24"/>
  <c r="X194" i="24"/>
  <c r="R194" i="24"/>
  <c r="AT194" i="24" s="1"/>
  <c r="Q194" i="24"/>
  <c r="W194" i="24" s="1"/>
  <c r="BC193" i="24"/>
  <c r="AZ193" i="24"/>
  <c r="AV193" i="24"/>
  <c r="AT193" i="24"/>
  <c r="AR193" i="24"/>
  <c r="AG193" i="24"/>
  <c r="R193" i="24"/>
  <c r="AO193" i="24" s="1"/>
  <c r="Q193" i="24"/>
  <c r="W193" i="24" s="1"/>
  <c r="BC192" i="24"/>
  <c r="AZ192" i="24"/>
  <c r="AV192" i="24"/>
  <c r="AP192" i="24"/>
  <c r="AO192" i="24"/>
  <c r="AJ192" i="24"/>
  <c r="AG192" i="24"/>
  <c r="R192" i="24"/>
  <c r="AT192" i="24" s="1"/>
  <c r="Q192" i="24"/>
  <c r="BC191" i="24"/>
  <c r="AZ191" i="24"/>
  <c r="AV191" i="24"/>
  <c r="AN191" i="24"/>
  <c r="AM191" i="24"/>
  <c r="AG191" i="24"/>
  <c r="W191" i="24"/>
  <c r="R191" i="24"/>
  <c r="AP191" i="24" s="1"/>
  <c r="Q191" i="24"/>
  <c r="BC190" i="24"/>
  <c r="AZ190" i="24"/>
  <c r="AV190" i="24"/>
  <c r="AO190" i="24"/>
  <c r="AN190" i="24"/>
  <c r="AG190" i="24"/>
  <c r="AB190" i="24"/>
  <c r="AA190" i="24"/>
  <c r="X190" i="24"/>
  <c r="W190" i="24"/>
  <c r="R190" i="24"/>
  <c r="AT190" i="24" s="1"/>
  <c r="Q190" i="24"/>
  <c r="AD190" i="24" s="1"/>
  <c r="BC189" i="24"/>
  <c r="AZ189" i="24"/>
  <c r="AV189" i="24"/>
  <c r="AG189" i="24"/>
  <c r="R189" i="24"/>
  <c r="Q189" i="24"/>
  <c r="AE189" i="24" s="1"/>
  <c r="BC188" i="24"/>
  <c r="AZ188" i="24"/>
  <c r="AV188" i="24"/>
  <c r="AQ188" i="24"/>
  <c r="AG188" i="24"/>
  <c r="AF188" i="24"/>
  <c r="R188" i="24"/>
  <c r="Q188" i="24"/>
  <c r="AD188" i="24" s="1"/>
  <c r="BC187" i="24"/>
  <c r="AZ187" i="24"/>
  <c r="AV187" i="24"/>
  <c r="AQ187" i="24"/>
  <c r="AG187" i="24"/>
  <c r="X187" i="24"/>
  <c r="R187" i="24"/>
  <c r="AP187" i="24" s="1"/>
  <c r="Q187" i="24"/>
  <c r="AE187" i="24" s="1"/>
  <c r="BC186" i="24"/>
  <c r="AZ186" i="24"/>
  <c r="AV186" i="24"/>
  <c r="AR186" i="24"/>
  <c r="AG186" i="24"/>
  <c r="R186" i="24"/>
  <c r="Q186" i="24"/>
  <c r="AD186" i="24" s="1"/>
  <c r="BC185" i="24"/>
  <c r="AZ185" i="24"/>
  <c r="AV185" i="24"/>
  <c r="AQ185" i="24"/>
  <c r="AO185" i="24"/>
  <c r="AG185" i="24"/>
  <c r="AC185" i="24"/>
  <c r="AB185" i="24"/>
  <c r="R185" i="24"/>
  <c r="AP185" i="24" s="1"/>
  <c r="Q185" i="24"/>
  <c r="AA185" i="24" s="1"/>
  <c r="BC184" i="24"/>
  <c r="AZ184" i="24"/>
  <c r="AV184" i="24"/>
  <c r="AN184" i="24"/>
  <c r="AM184" i="24"/>
  <c r="AG184" i="24"/>
  <c r="AA184" i="24"/>
  <c r="Y184" i="24"/>
  <c r="R184" i="24"/>
  <c r="AT184" i="24" s="1"/>
  <c r="Q184" i="24"/>
  <c r="X184" i="24" s="1"/>
  <c r="BC183" i="24"/>
  <c r="AZ183" i="24"/>
  <c r="AV183" i="24"/>
  <c r="AU183" i="24"/>
  <c r="AK183" i="24"/>
  <c r="AJ183" i="24"/>
  <c r="AG183" i="24"/>
  <c r="R183" i="24"/>
  <c r="AP183" i="24" s="1"/>
  <c r="Q183" i="24"/>
  <c r="BC182" i="24"/>
  <c r="AZ182" i="24"/>
  <c r="AV182" i="24"/>
  <c r="AP182" i="24"/>
  <c r="AO182" i="24"/>
  <c r="AG182" i="24"/>
  <c r="AA182" i="24"/>
  <c r="X182" i="24"/>
  <c r="R182" i="24"/>
  <c r="AT182" i="24" s="1"/>
  <c r="Q182" i="24"/>
  <c r="AB182" i="24" s="1"/>
  <c r="D182" i="24"/>
  <c r="BC181" i="24"/>
  <c r="AZ181" i="24"/>
  <c r="AV181" i="24"/>
  <c r="AG181" i="24"/>
  <c r="Z181" i="24"/>
  <c r="X181" i="24"/>
  <c r="R181" i="24"/>
  <c r="AP181" i="24" s="1"/>
  <c r="Q181" i="24"/>
  <c r="AD181" i="24" s="1"/>
  <c r="BC180" i="24"/>
  <c r="AZ180" i="24"/>
  <c r="AV180" i="24"/>
  <c r="AN180" i="24"/>
  <c r="AK180" i="24"/>
  <c r="AG180" i="24"/>
  <c r="AF180" i="24"/>
  <c r="AC180" i="24"/>
  <c r="R180" i="24"/>
  <c r="AO180" i="24" s="1"/>
  <c r="Q180" i="24"/>
  <c r="BC179" i="24"/>
  <c r="AZ179" i="24"/>
  <c r="AV179" i="24"/>
  <c r="AG179" i="24"/>
  <c r="AF179" i="24"/>
  <c r="AD179" i="24"/>
  <c r="R179" i="24"/>
  <c r="AK179" i="24" s="1"/>
  <c r="Q179" i="24"/>
  <c r="BC178" i="24"/>
  <c r="AZ178" i="24"/>
  <c r="AV178" i="24"/>
  <c r="AO178" i="24"/>
  <c r="AG178" i="24"/>
  <c r="Y178" i="24"/>
  <c r="R178" i="24"/>
  <c r="AS178" i="24" s="1"/>
  <c r="Q178" i="24"/>
  <c r="BC177" i="24"/>
  <c r="AZ177" i="24"/>
  <c r="AV177" i="24"/>
  <c r="AG177" i="24"/>
  <c r="AC177" i="24"/>
  <c r="R177" i="24"/>
  <c r="Q177" i="24"/>
  <c r="AA177" i="24" s="1"/>
  <c r="BC176" i="24"/>
  <c r="AZ176" i="24"/>
  <c r="AV176" i="24"/>
  <c r="AG176" i="24"/>
  <c r="AE176" i="24"/>
  <c r="R176" i="24"/>
  <c r="Q176" i="24"/>
  <c r="Y176" i="24" s="1"/>
  <c r="BC175" i="24"/>
  <c r="AZ175" i="24"/>
  <c r="AV175" i="24"/>
  <c r="AS175" i="24"/>
  <c r="AN175" i="24"/>
  <c r="AG175" i="24"/>
  <c r="Y175" i="24"/>
  <c r="R175" i="24"/>
  <c r="AU175" i="24" s="1"/>
  <c r="Q175" i="24"/>
  <c r="AC175" i="24" s="1"/>
  <c r="BC174" i="24"/>
  <c r="AZ174" i="24"/>
  <c r="AV174" i="24"/>
  <c r="AR174" i="24"/>
  <c r="AK174" i="24"/>
  <c r="AG174" i="24"/>
  <c r="R174" i="24"/>
  <c r="AQ174" i="24" s="1"/>
  <c r="Q174" i="24"/>
  <c r="W174" i="24" s="1"/>
  <c r="BC173" i="24"/>
  <c r="AZ173" i="24"/>
  <c r="AV173" i="24"/>
  <c r="AS173" i="24"/>
  <c r="AG173" i="24"/>
  <c r="R173" i="24"/>
  <c r="Q173" i="24"/>
  <c r="AF173" i="24" s="1"/>
  <c r="BC172" i="24"/>
  <c r="AZ172" i="24"/>
  <c r="AV172" i="24"/>
  <c r="AO172" i="24"/>
  <c r="AG172" i="24"/>
  <c r="R172" i="24"/>
  <c r="AQ172" i="24" s="1"/>
  <c r="Q172" i="24"/>
  <c r="BC171" i="24"/>
  <c r="AZ171" i="24"/>
  <c r="AV171" i="24"/>
  <c r="AG171" i="24"/>
  <c r="R171" i="24"/>
  <c r="Q171" i="24"/>
  <c r="BC170" i="24"/>
  <c r="AZ170" i="24"/>
  <c r="AV170" i="24"/>
  <c r="AO170" i="24"/>
  <c r="AG170" i="24"/>
  <c r="AE170" i="24"/>
  <c r="Y170" i="24"/>
  <c r="R170" i="24"/>
  <c r="AQ170" i="24" s="1"/>
  <c r="Q170" i="24"/>
  <c r="AC170" i="24" s="1"/>
  <c r="BC169" i="24"/>
  <c r="AZ169" i="24"/>
  <c r="AV169" i="24"/>
  <c r="AQ169" i="24"/>
  <c r="AG169" i="24"/>
  <c r="AF169" i="24"/>
  <c r="Y169" i="24"/>
  <c r="X169" i="24"/>
  <c r="R169" i="24"/>
  <c r="Q169" i="24"/>
  <c r="BC168" i="24"/>
  <c r="AZ168" i="24"/>
  <c r="AV168" i="24"/>
  <c r="AU168" i="24"/>
  <c r="AO168" i="24"/>
  <c r="AG168" i="24"/>
  <c r="AE168" i="24"/>
  <c r="W168" i="24"/>
  <c r="R168" i="24"/>
  <c r="AQ168" i="24" s="1"/>
  <c r="Q168" i="24"/>
  <c r="AB168" i="24" s="1"/>
  <c r="BC167" i="24"/>
  <c r="AZ167" i="24"/>
  <c r="AV167" i="24"/>
  <c r="AO167" i="24"/>
  <c r="AG167" i="24"/>
  <c r="R167" i="24"/>
  <c r="AU167" i="24" s="1"/>
  <c r="Q167" i="24"/>
  <c r="X167" i="24" s="1"/>
  <c r="BC166" i="24"/>
  <c r="AZ166" i="24"/>
  <c r="AV166" i="24"/>
  <c r="AJ166" i="24"/>
  <c r="AG166" i="24"/>
  <c r="R166" i="24"/>
  <c r="AQ166" i="24" s="1"/>
  <c r="Q166" i="24"/>
  <c r="AC166" i="24" s="1"/>
  <c r="BC165" i="24"/>
  <c r="AZ165" i="24"/>
  <c r="AV165" i="24"/>
  <c r="AL165" i="24"/>
  <c r="AG165" i="24"/>
  <c r="AC165" i="24"/>
  <c r="Y165" i="24"/>
  <c r="R165" i="24"/>
  <c r="AN165" i="24" s="1"/>
  <c r="Q165" i="24"/>
  <c r="AD165" i="24" s="1"/>
  <c r="BC164" i="24"/>
  <c r="AZ164" i="24"/>
  <c r="AV164" i="24"/>
  <c r="AU164" i="24"/>
  <c r="AK164" i="24"/>
  <c r="AG164" i="24"/>
  <c r="AD164" i="24"/>
  <c r="R164" i="24"/>
  <c r="AS164" i="24" s="1"/>
  <c r="Q164" i="24"/>
  <c r="BC163" i="24"/>
  <c r="AZ163" i="24"/>
  <c r="AV163" i="24"/>
  <c r="AK163" i="24"/>
  <c r="AG163" i="24"/>
  <c r="AA163" i="24"/>
  <c r="R163" i="24"/>
  <c r="AP163" i="24" s="1"/>
  <c r="Q163" i="24"/>
  <c r="AC163" i="24" s="1"/>
  <c r="D163" i="24"/>
  <c r="BC162" i="24"/>
  <c r="AZ162" i="24"/>
  <c r="AV162" i="24"/>
  <c r="AG162" i="24"/>
  <c r="AB162" i="24"/>
  <c r="R162" i="24"/>
  <c r="AU162" i="24" s="1"/>
  <c r="Q162" i="24"/>
  <c r="AC162" i="24" s="1"/>
  <c r="BC161" i="24"/>
  <c r="AZ161" i="24"/>
  <c r="AV161" i="24"/>
  <c r="AQ161" i="24"/>
  <c r="AM161" i="24"/>
  <c r="AK161" i="24"/>
  <c r="AG161" i="24"/>
  <c r="R161" i="24"/>
  <c r="AO161" i="24" s="1"/>
  <c r="Q161" i="24"/>
  <c r="AE161" i="24" s="1"/>
  <c r="BC160" i="24"/>
  <c r="AZ160" i="24"/>
  <c r="AV160" i="24"/>
  <c r="AG160" i="24"/>
  <c r="AA160" i="24"/>
  <c r="Y160" i="24"/>
  <c r="X160" i="24"/>
  <c r="R160" i="24"/>
  <c r="AQ160" i="24" s="1"/>
  <c r="Q160" i="24"/>
  <c r="AC160" i="24" s="1"/>
  <c r="BC159" i="24"/>
  <c r="AZ159" i="24"/>
  <c r="AV159" i="24"/>
  <c r="AG159" i="24"/>
  <c r="Z159" i="24"/>
  <c r="R159" i="24"/>
  <c r="Q159" i="24"/>
  <c r="AE159" i="24" s="1"/>
  <c r="BC158" i="24"/>
  <c r="AZ158" i="24"/>
  <c r="AV158" i="24"/>
  <c r="AO158" i="24"/>
  <c r="AG158" i="24"/>
  <c r="AD158" i="24"/>
  <c r="X158" i="24"/>
  <c r="R158" i="24"/>
  <c r="AU158" i="24" s="1"/>
  <c r="Q158" i="24"/>
  <c r="BC157" i="24"/>
  <c r="AZ157" i="24"/>
  <c r="AV157" i="24"/>
  <c r="AU157" i="24"/>
  <c r="AS157" i="24"/>
  <c r="AM157" i="24"/>
  <c r="AK157" i="24"/>
  <c r="AG157" i="24"/>
  <c r="R157" i="24"/>
  <c r="AO157" i="24" s="1"/>
  <c r="Q157" i="24"/>
  <c r="BC156" i="24"/>
  <c r="AZ156" i="24"/>
  <c r="AV156" i="24"/>
  <c r="AT156" i="24"/>
  <c r="AG156" i="24"/>
  <c r="AB156" i="24"/>
  <c r="Y156" i="24"/>
  <c r="R156" i="24"/>
  <c r="Q156" i="24"/>
  <c r="AC156" i="24" s="1"/>
  <c r="BC155" i="24"/>
  <c r="AZ155" i="24"/>
  <c r="AV155" i="24"/>
  <c r="AU155" i="24"/>
  <c r="AM155" i="24"/>
  <c r="AK155" i="24"/>
  <c r="AG155" i="24"/>
  <c r="AC155" i="24"/>
  <c r="R155" i="24"/>
  <c r="AO155" i="24" s="1"/>
  <c r="Q155" i="24"/>
  <c r="AE155" i="24" s="1"/>
  <c r="BC154" i="24"/>
  <c r="AZ154" i="24"/>
  <c r="AV154" i="24"/>
  <c r="AQ154" i="24"/>
  <c r="AG154" i="24"/>
  <c r="AF154" i="24"/>
  <c r="AB154" i="24"/>
  <c r="AA154" i="24"/>
  <c r="Z154" i="24"/>
  <c r="X154" i="24"/>
  <c r="W154" i="24"/>
  <c r="R154" i="24"/>
  <c r="AU154" i="24" s="1"/>
  <c r="Q154" i="24"/>
  <c r="AC154" i="24" s="1"/>
  <c r="BC153" i="24"/>
  <c r="AZ153" i="24"/>
  <c r="AV153" i="24"/>
  <c r="AU153" i="24"/>
  <c r="AQ153" i="24"/>
  <c r="AM153" i="24"/>
  <c r="AK153" i="24"/>
  <c r="AG153" i="24"/>
  <c r="AE153" i="24"/>
  <c r="AA153" i="24"/>
  <c r="R153" i="24"/>
  <c r="AO153" i="24" s="1"/>
  <c r="Q153" i="24"/>
  <c r="AC153" i="24" s="1"/>
  <c r="BC152" i="24"/>
  <c r="AZ152" i="24"/>
  <c r="AV152" i="24"/>
  <c r="AO152" i="24"/>
  <c r="AG152" i="24"/>
  <c r="AF152" i="24"/>
  <c r="Z152" i="24"/>
  <c r="X152" i="24"/>
  <c r="W152" i="24"/>
  <c r="R152" i="24"/>
  <c r="AQ152" i="24" s="1"/>
  <c r="Q152" i="24"/>
  <c r="AC152" i="24" s="1"/>
  <c r="BC151" i="24"/>
  <c r="AZ151" i="24"/>
  <c r="AV151" i="24"/>
  <c r="AS151" i="24"/>
  <c r="AQ151" i="24"/>
  <c r="AG151" i="24"/>
  <c r="AE151" i="24"/>
  <c r="AC151" i="24"/>
  <c r="AA151" i="24"/>
  <c r="Z151" i="24"/>
  <c r="W151" i="24"/>
  <c r="R151" i="24"/>
  <c r="AO151" i="24" s="1"/>
  <c r="Q151" i="24"/>
  <c r="BC150" i="24"/>
  <c r="AZ150" i="24"/>
  <c r="AV150" i="24"/>
  <c r="AU150" i="24"/>
  <c r="AQ150" i="24"/>
  <c r="AM150" i="24"/>
  <c r="AG150" i="24"/>
  <c r="AF150" i="24"/>
  <c r="AB150" i="24"/>
  <c r="W150" i="24"/>
  <c r="R150" i="24"/>
  <c r="AO150" i="24" s="1"/>
  <c r="Q150" i="24"/>
  <c r="AC150" i="24" s="1"/>
  <c r="BC149" i="24"/>
  <c r="AZ149" i="24"/>
  <c r="AV149" i="24"/>
  <c r="AQ149" i="24"/>
  <c r="AK149" i="24"/>
  <c r="AG149" i="24"/>
  <c r="R149" i="24"/>
  <c r="AO149" i="24" s="1"/>
  <c r="Q149" i="24"/>
  <c r="BC148" i="24"/>
  <c r="AZ148" i="24"/>
  <c r="AV148" i="24"/>
  <c r="AO148" i="24"/>
  <c r="AG148" i="24"/>
  <c r="AF148" i="24"/>
  <c r="Z148" i="24"/>
  <c r="X148" i="24"/>
  <c r="W148" i="24"/>
  <c r="R148" i="24"/>
  <c r="AQ148" i="24" s="1"/>
  <c r="Q148" i="24"/>
  <c r="AC148" i="24" s="1"/>
  <c r="BC147" i="24"/>
  <c r="AZ147" i="24"/>
  <c r="AV147" i="24"/>
  <c r="AQ147" i="24"/>
  <c r="AG147" i="24"/>
  <c r="R147" i="24"/>
  <c r="AO147" i="24" s="1"/>
  <c r="Q147" i="24"/>
  <c r="BC146" i="24"/>
  <c r="AZ146" i="24"/>
  <c r="AV146" i="24"/>
  <c r="AT146" i="24"/>
  <c r="AG146" i="24"/>
  <c r="AF146" i="24"/>
  <c r="Z146" i="24"/>
  <c r="X146" i="24"/>
  <c r="W146" i="24"/>
  <c r="R146" i="24"/>
  <c r="AO146" i="24" s="1"/>
  <c r="Q146" i="24"/>
  <c r="AC146" i="24" s="1"/>
  <c r="BC145" i="24"/>
  <c r="AZ145" i="24"/>
  <c r="AV145" i="24"/>
  <c r="AT145" i="24"/>
  <c r="AS145" i="24"/>
  <c r="AL145" i="24"/>
  <c r="AJ145" i="24"/>
  <c r="AG145" i="24"/>
  <c r="AB145" i="24"/>
  <c r="R145" i="24"/>
  <c r="AO145" i="24" s="1"/>
  <c r="Q145" i="24"/>
  <c r="Y145" i="24" s="1"/>
  <c r="AZ144" i="24"/>
  <c r="AV144" i="24"/>
  <c r="AG144" i="24"/>
  <c r="AE144" i="24"/>
  <c r="R144" i="24"/>
  <c r="AP144" i="24" s="1"/>
  <c r="Q144" i="24"/>
  <c r="AC144" i="24" s="1"/>
  <c r="D144" i="24"/>
  <c r="BC143" i="24"/>
  <c r="AZ143" i="24"/>
  <c r="AV143" i="24"/>
  <c r="AU143" i="24"/>
  <c r="AM143" i="24"/>
  <c r="AL143" i="24"/>
  <c r="AG143" i="24"/>
  <c r="AF143" i="24"/>
  <c r="Z143" i="24"/>
  <c r="X143" i="24"/>
  <c r="W143" i="24"/>
  <c r="R143" i="24"/>
  <c r="AQ143" i="24" s="1"/>
  <c r="Q143" i="24"/>
  <c r="AC143" i="24" s="1"/>
  <c r="BC142" i="24"/>
  <c r="AZ142" i="24"/>
  <c r="AV142" i="24"/>
  <c r="AP142" i="24"/>
  <c r="AG142" i="24"/>
  <c r="AE142" i="24"/>
  <c r="X142" i="24"/>
  <c r="R142" i="24"/>
  <c r="AO142" i="24" s="1"/>
  <c r="Q142" i="24"/>
  <c r="Y142" i="24" s="1"/>
  <c r="BC141" i="24"/>
  <c r="AZ141" i="24"/>
  <c r="AV141" i="24"/>
  <c r="AP141" i="24"/>
  <c r="AG141" i="24"/>
  <c r="AF141" i="24"/>
  <c r="AB141" i="24"/>
  <c r="AA141" i="24"/>
  <c r="Z141" i="24"/>
  <c r="Y141" i="24"/>
  <c r="W141" i="24"/>
  <c r="R141" i="24"/>
  <c r="AM141" i="24" s="1"/>
  <c r="Q141" i="24"/>
  <c r="AC141" i="24" s="1"/>
  <c r="BC140" i="24"/>
  <c r="AZ140" i="24"/>
  <c r="AV140" i="24"/>
  <c r="AS140" i="24"/>
  <c r="AN140" i="24"/>
  <c r="AG140" i="24"/>
  <c r="AF140" i="24"/>
  <c r="AE140" i="24"/>
  <c r="AB140" i="24"/>
  <c r="Z140" i="24"/>
  <c r="W140" i="24"/>
  <c r="R140" i="24"/>
  <c r="AO140" i="24" s="1"/>
  <c r="Q140" i="24"/>
  <c r="Y140" i="24" s="1"/>
  <c r="BC139" i="24"/>
  <c r="AZ139" i="24"/>
  <c r="AV139" i="24"/>
  <c r="AT139" i="24"/>
  <c r="AO139" i="24"/>
  <c r="AG139" i="24"/>
  <c r="AF139" i="24"/>
  <c r="AB139" i="24"/>
  <c r="W139" i="24"/>
  <c r="R139" i="24"/>
  <c r="AM139" i="24" s="1"/>
  <c r="Q139" i="24"/>
  <c r="AC139" i="24" s="1"/>
  <c r="BC138" i="24"/>
  <c r="AZ138" i="24"/>
  <c r="AV138" i="24"/>
  <c r="AQ138" i="24"/>
  <c r="AN138" i="24"/>
  <c r="AK138" i="24"/>
  <c r="AG138" i="24"/>
  <c r="AF138" i="24"/>
  <c r="AB138" i="24"/>
  <c r="AA138" i="24"/>
  <c r="Z138" i="24"/>
  <c r="X138" i="24"/>
  <c r="R138" i="24"/>
  <c r="AO138" i="24" s="1"/>
  <c r="Q138" i="24"/>
  <c r="Y138" i="24" s="1"/>
  <c r="BC137" i="24"/>
  <c r="AZ137" i="24"/>
  <c r="AV137" i="24"/>
  <c r="AR137" i="24"/>
  <c r="AG137" i="24"/>
  <c r="R137" i="24"/>
  <c r="AM137" i="24" s="1"/>
  <c r="Q137" i="24"/>
  <c r="BC136" i="24"/>
  <c r="AZ136" i="24"/>
  <c r="AV136" i="24"/>
  <c r="AT136" i="24"/>
  <c r="AR136" i="24"/>
  <c r="AQ136" i="24"/>
  <c r="AN136" i="24"/>
  <c r="AJ136" i="24"/>
  <c r="AG136" i="24"/>
  <c r="AB136" i="24"/>
  <c r="X136" i="24"/>
  <c r="R136" i="24"/>
  <c r="AO136" i="24" s="1"/>
  <c r="Q136" i="24"/>
  <c r="Y136" i="24" s="1"/>
  <c r="BC135" i="24"/>
  <c r="AZ135" i="24"/>
  <c r="AV135" i="24"/>
  <c r="AT135" i="24"/>
  <c r="AR135" i="24"/>
  <c r="AL135" i="24"/>
  <c r="AG135" i="24"/>
  <c r="AA135" i="24"/>
  <c r="R135" i="24"/>
  <c r="AQ135" i="24" s="1"/>
  <c r="Q135" i="24"/>
  <c r="AC135" i="24" s="1"/>
  <c r="BC134" i="24"/>
  <c r="AZ134" i="24"/>
  <c r="AV134" i="24"/>
  <c r="AU134" i="24"/>
  <c r="AS134" i="24"/>
  <c r="AO134" i="24"/>
  <c r="AJ134" i="24"/>
  <c r="AG134" i="24"/>
  <c r="AE134" i="24"/>
  <c r="AB134" i="24"/>
  <c r="W134" i="24"/>
  <c r="R134" i="24"/>
  <c r="AQ134" i="24" s="1"/>
  <c r="Q134" i="24"/>
  <c r="AC134" i="24" s="1"/>
  <c r="BC133" i="24"/>
  <c r="AZ133" i="24"/>
  <c r="AV133" i="24"/>
  <c r="AU133" i="24"/>
  <c r="AR133" i="24"/>
  <c r="AP133" i="24"/>
  <c r="AO133" i="24"/>
  <c r="AM133" i="24"/>
  <c r="AK133" i="24"/>
  <c r="AG133" i="24"/>
  <c r="R133" i="24"/>
  <c r="AT133" i="24" s="1"/>
  <c r="Q133" i="24"/>
  <c r="BC132" i="24"/>
  <c r="AZ132" i="24"/>
  <c r="AV132" i="24"/>
  <c r="AU132" i="24"/>
  <c r="AR132" i="24"/>
  <c r="AK132" i="24"/>
  <c r="AG132" i="24"/>
  <c r="R132" i="24"/>
  <c r="AQ132" i="24" s="1"/>
  <c r="Q132" i="24"/>
  <c r="BC131" i="24"/>
  <c r="AZ131" i="24"/>
  <c r="AV131" i="24"/>
  <c r="AG131" i="24"/>
  <c r="R131" i="24"/>
  <c r="Q131" i="24"/>
  <c r="AF131" i="24" s="1"/>
  <c r="BC130" i="24"/>
  <c r="AZ130" i="24"/>
  <c r="AV130" i="24"/>
  <c r="AU130" i="24"/>
  <c r="AQ130" i="24"/>
  <c r="AN130" i="24"/>
  <c r="AM130" i="24"/>
  <c r="AJ130" i="24"/>
  <c r="AG130" i="24"/>
  <c r="Y130" i="24"/>
  <c r="R130" i="24"/>
  <c r="AP130" i="24" s="1"/>
  <c r="Q130" i="24"/>
  <c r="AE130" i="24" s="1"/>
  <c r="BC129" i="24"/>
  <c r="AZ129" i="24"/>
  <c r="AV129" i="24"/>
  <c r="AR129" i="24"/>
  <c r="AO129" i="24"/>
  <c r="AG129" i="24"/>
  <c r="R129" i="24"/>
  <c r="AT129" i="24" s="1"/>
  <c r="Q129" i="24"/>
  <c r="BC128" i="24"/>
  <c r="AZ128" i="24"/>
  <c r="AV128" i="24"/>
  <c r="AS128" i="24"/>
  <c r="AO128" i="24"/>
  <c r="AG128" i="24"/>
  <c r="Y128" i="24"/>
  <c r="R128" i="24"/>
  <c r="Q128" i="24"/>
  <c r="AE128" i="24" s="1"/>
  <c r="BC127" i="24"/>
  <c r="AZ127" i="24"/>
  <c r="AV127" i="24"/>
  <c r="AU127" i="24"/>
  <c r="AR127" i="24"/>
  <c r="AQ127" i="24"/>
  <c r="AO127" i="24"/>
  <c r="AK127" i="24"/>
  <c r="AG127" i="24"/>
  <c r="Y127" i="24"/>
  <c r="R127" i="24"/>
  <c r="AT127" i="24" s="1"/>
  <c r="Q127" i="24"/>
  <c r="AF127" i="24" s="1"/>
  <c r="BC126" i="24"/>
  <c r="AZ126" i="24"/>
  <c r="AV126" i="24"/>
  <c r="AS126" i="24"/>
  <c r="AR126" i="24"/>
  <c r="AK126" i="24"/>
  <c r="AG126" i="24"/>
  <c r="AE126" i="24"/>
  <c r="R126" i="24"/>
  <c r="AP126" i="24" s="1"/>
  <c r="Q126" i="24"/>
  <c r="Y126" i="24" s="1"/>
  <c r="BC125" i="24"/>
  <c r="AZ125" i="24"/>
  <c r="AV125" i="24"/>
  <c r="AU125" i="24"/>
  <c r="AS125" i="24"/>
  <c r="AQ125" i="24"/>
  <c r="AN125" i="24"/>
  <c r="AK125" i="24"/>
  <c r="AJ125" i="24"/>
  <c r="AG125" i="24"/>
  <c r="Y125" i="24"/>
  <c r="R125" i="24"/>
  <c r="AT125" i="24" s="1"/>
  <c r="Q125" i="24"/>
  <c r="AF125" i="24" s="1"/>
  <c r="D125" i="24"/>
  <c r="BC124" i="24"/>
  <c r="AZ124" i="24"/>
  <c r="AV124" i="24"/>
  <c r="AG124" i="24"/>
  <c r="R124" i="24"/>
  <c r="Q124" i="24"/>
  <c r="AF124" i="24" s="1"/>
  <c r="BC123" i="24"/>
  <c r="AZ123" i="24"/>
  <c r="AV123" i="24"/>
  <c r="AT123" i="24"/>
  <c r="AJ123" i="24"/>
  <c r="AG123" i="24"/>
  <c r="AD123" i="24"/>
  <c r="AB123" i="24"/>
  <c r="Y123" i="24"/>
  <c r="R123" i="24"/>
  <c r="AR123" i="24" s="1"/>
  <c r="Q123" i="24"/>
  <c r="AF123" i="24" s="1"/>
  <c r="BC122" i="24"/>
  <c r="AZ122" i="24"/>
  <c r="AV122" i="24"/>
  <c r="AG122" i="24"/>
  <c r="AC122" i="24"/>
  <c r="X122" i="24"/>
  <c r="R122" i="24"/>
  <c r="Q122" i="24"/>
  <c r="AF122" i="24" s="1"/>
  <c r="BC121" i="24"/>
  <c r="AZ121" i="24"/>
  <c r="AV121" i="24"/>
  <c r="AT121" i="24"/>
  <c r="AO121" i="24"/>
  <c r="AJ121" i="24"/>
  <c r="AG121" i="24"/>
  <c r="Z121" i="24"/>
  <c r="Y121" i="24"/>
  <c r="R121" i="24"/>
  <c r="AP121" i="24" s="1"/>
  <c r="Q121" i="24"/>
  <c r="AF121" i="24" s="1"/>
  <c r="BC120" i="24"/>
  <c r="AZ120" i="24"/>
  <c r="AV120" i="24"/>
  <c r="AS120" i="24"/>
  <c r="AP120" i="24"/>
  <c r="AG120" i="24"/>
  <c r="AF120" i="24"/>
  <c r="AC120" i="24"/>
  <c r="R120" i="24"/>
  <c r="AT120" i="24" s="1"/>
  <c r="Q120" i="24"/>
  <c r="AD120" i="24" s="1"/>
  <c r="BC119" i="24"/>
  <c r="AZ119" i="24"/>
  <c r="AV119" i="24"/>
  <c r="AO119" i="24"/>
  <c r="AG119" i="24"/>
  <c r="R119" i="24"/>
  <c r="AJ119" i="24" s="1"/>
  <c r="Q119" i="24"/>
  <c r="BC118" i="24"/>
  <c r="AZ118" i="24"/>
  <c r="AV118" i="24"/>
  <c r="AT118" i="24"/>
  <c r="AS118" i="24"/>
  <c r="AL118" i="24"/>
  <c r="AG118" i="24"/>
  <c r="R118" i="24"/>
  <c r="AN118" i="24" s="1"/>
  <c r="Q118" i="24"/>
  <c r="BC117" i="24"/>
  <c r="AZ117" i="24"/>
  <c r="AV117" i="24"/>
  <c r="AG117" i="24"/>
  <c r="AB117" i="24"/>
  <c r="Y117" i="24"/>
  <c r="R117" i="24"/>
  <c r="Q117" i="24"/>
  <c r="AF117" i="24" s="1"/>
  <c r="BC116" i="24"/>
  <c r="AZ116" i="24"/>
  <c r="AV116" i="24"/>
  <c r="AP116" i="24"/>
  <c r="AG116" i="24"/>
  <c r="X116" i="24"/>
  <c r="R116" i="24"/>
  <c r="AL116" i="24" s="1"/>
  <c r="Q116" i="24"/>
  <c r="AF116" i="24" s="1"/>
  <c r="BC115" i="24"/>
  <c r="AZ115" i="24"/>
  <c r="AV115" i="24"/>
  <c r="AP115" i="24"/>
  <c r="AJ115" i="24"/>
  <c r="AG115" i="24"/>
  <c r="AB115" i="24"/>
  <c r="R115" i="24"/>
  <c r="AT115" i="24" s="1"/>
  <c r="Q115" i="24"/>
  <c r="AF115" i="24" s="1"/>
  <c r="BC114" i="24"/>
  <c r="AZ114" i="24"/>
  <c r="AV114" i="24"/>
  <c r="AT114" i="24"/>
  <c r="AL114" i="24"/>
  <c r="AG114" i="24"/>
  <c r="AF114" i="24"/>
  <c r="AD114" i="24"/>
  <c r="Z114" i="24"/>
  <c r="X114" i="24"/>
  <c r="R114" i="24"/>
  <c r="AS114" i="24" s="1"/>
  <c r="Q114" i="24"/>
  <c r="AC114" i="24" s="1"/>
  <c r="BC113" i="24"/>
  <c r="AZ113" i="24"/>
  <c r="AV113" i="24"/>
  <c r="AO113" i="24"/>
  <c r="AG113" i="24"/>
  <c r="R113" i="24"/>
  <c r="AJ113" i="24" s="1"/>
  <c r="Q113" i="24"/>
  <c r="BC112" i="24"/>
  <c r="AZ112" i="24"/>
  <c r="AV112" i="24"/>
  <c r="AT112" i="24"/>
  <c r="AS112" i="24"/>
  <c r="AN112" i="24"/>
  <c r="AG112" i="24"/>
  <c r="AF112" i="24"/>
  <c r="R112" i="24"/>
  <c r="AP112" i="24" s="1"/>
  <c r="Q112" i="24"/>
  <c r="AD112" i="24" s="1"/>
  <c r="BC111" i="24"/>
  <c r="AZ111" i="24"/>
  <c r="AV111" i="24"/>
  <c r="AO111" i="24"/>
  <c r="AG111" i="24"/>
  <c r="R111" i="24"/>
  <c r="AJ111" i="24" s="1"/>
  <c r="Q111" i="24"/>
  <c r="BC110" i="24"/>
  <c r="AZ110" i="24"/>
  <c r="AV110" i="24"/>
  <c r="AT110" i="24"/>
  <c r="AS110" i="24"/>
  <c r="AN110" i="24"/>
  <c r="AG110" i="24"/>
  <c r="AD110" i="24"/>
  <c r="AB110" i="24"/>
  <c r="Z110" i="24"/>
  <c r="Y110" i="24"/>
  <c r="X110" i="24"/>
  <c r="R110" i="24"/>
  <c r="AL110" i="24" s="1"/>
  <c r="Q110" i="24"/>
  <c r="AC110" i="24" s="1"/>
  <c r="BC109" i="24"/>
  <c r="AZ109" i="24"/>
  <c r="AV109" i="24"/>
  <c r="AJ109" i="24"/>
  <c r="AG109" i="24"/>
  <c r="Y109" i="24"/>
  <c r="R109" i="24"/>
  <c r="Q109" i="24"/>
  <c r="AD109" i="24" s="1"/>
  <c r="BC108" i="24"/>
  <c r="AZ108" i="24"/>
  <c r="AV108" i="24"/>
  <c r="AG108" i="24"/>
  <c r="AB108" i="24"/>
  <c r="Z108" i="24"/>
  <c r="Y108" i="24"/>
  <c r="X108" i="24"/>
  <c r="R108" i="24"/>
  <c r="Q108" i="24"/>
  <c r="AC108" i="24" s="1"/>
  <c r="BC107" i="24"/>
  <c r="AZ107" i="24"/>
  <c r="AV107" i="24"/>
  <c r="AR107" i="24"/>
  <c r="AG107" i="24"/>
  <c r="AE107" i="24"/>
  <c r="X107" i="24"/>
  <c r="R107" i="24"/>
  <c r="AT107" i="24" s="1"/>
  <c r="Q107" i="24"/>
  <c r="BC106" i="24"/>
  <c r="AZ106" i="24"/>
  <c r="AV106" i="24"/>
  <c r="AU106" i="24"/>
  <c r="AS106" i="24"/>
  <c r="AP106" i="24"/>
  <c r="AJ106" i="24"/>
  <c r="AG106" i="24"/>
  <c r="R106" i="24"/>
  <c r="AO106" i="24" s="1"/>
  <c r="Q106" i="24"/>
  <c r="D106" i="24"/>
  <c r="BC105" i="24"/>
  <c r="AZ105" i="24"/>
  <c r="AV105" i="24"/>
  <c r="AU105" i="24"/>
  <c r="AS105" i="24"/>
  <c r="AP105" i="24"/>
  <c r="AK105" i="24"/>
  <c r="AJ105" i="24"/>
  <c r="AG105" i="24"/>
  <c r="AE105" i="24"/>
  <c r="X105" i="24"/>
  <c r="W105" i="24"/>
  <c r="R105" i="24"/>
  <c r="AT105" i="24" s="1"/>
  <c r="Q105" i="24"/>
  <c r="AD105" i="24" s="1"/>
  <c r="BC104" i="24"/>
  <c r="AZ104" i="24"/>
  <c r="AV104" i="24"/>
  <c r="AG104" i="24"/>
  <c r="AF104" i="24"/>
  <c r="AD104" i="24"/>
  <c r="AA104" i="24"/>
  <c r="R104" i="24"/>
  <c r="AL104" i="24" s="1"/>
  <c r="Q104" i="24"/>
  <c r="Z104" i="24" s="1"/>
  <c r="BC103" i="24"/>
  <c r="AZ103" i="24"/>
  <c r="AV103" i="24"/>
  <c r="AS103" i="24"/>
  <c r="AO103" i="24"/>
  <c r="AN103" i="24"/>
  <c r="AJ103" i="24"/>
  <c r="AG103" i="24"/>
  <c r="AB103" i="24"/>
  <c r="Z103" i="24"/>
  <c r="W103" i="24"/>
  <c r="R103" i="24"/>
  <c r="AT103" i="24" s="1"/>
  <c r="Q103" i="24"/>
  <c r="AD103" i="24" s="1"/>
  <c r="BC102" i="24"/>
  <c r="AZ102" i="24"/>
  <c r="AV102" i="24"/>
  <c r="AG102" i="24"/>
  <c r="R102" i="24"/>
  <c r="AT102" i="24" s="1"/>
  <c r="Q102" i="24"/>
  <c r="BC101" i="24"/>
  <c r="AZ101" i="24"/>
  <c r="AV101" i="24"/>
  <c r="AQ101" i="24"/>
  <c r="AP101" i="24"/>
  <c r="AM101" i="24"/>
  <c r="AG101" i="24"/>
  <c r="AE101" i="24"/>
  <c r="Y101" i="24"/>
  <c r="R101" i="24"/>
  <c r="AT101" i="24" s="1"/>
  <c r="Q101" i="24"/>
  <c r="AD101" i="24" s="1"/>
  <c r="BC100" i="24"/>
  <c r="AZ100" i="24"/>
  <c r="AV100" i="24"/>
  <c r="AT100" i="24"/>
  <c r="AG100" i="24"/>
  <c r="AD100" i="24"/>
  <c r="AB100" i="24"/>
  <c r="AA100" i="24"/>
  <c r="R100" i="24"/>
  <c r="Q100" i="24"/>
  <c r="Z100" i="24" s="1"/>
  <c r="BC99" i="24"/>
  <c r="AZ99" i="24"/>
  <c r="AV99" i="24"/>
  <c r="AU99" i="24"/>
  <c r="AQ99" i="24"/>
  <c r="AM99" i="24"/>
  <c r="AK99" i="24"/>
  <c r="AG99" i="24"/>
  <c r="R99" i="24"/>
  <c r="AT99" i="24" s="1"/>
  <c r="Q99" i="24"/>
  <c r="BC98" i="24"/>
  <c r="AZ98" i="24"/>
  <c r="AV98" i="24"/>
  <c r="AR98" i="24"/>
  <c r="AG98" i="24"/>
  <c r="AB98" i="24"/>
  <c r="R98" i="24"/>
  <c r="AT98" i="24" s="1"/>
  <c r="Q98" i="24"/>
  <c r="Z98" i="24" s="1"/>
  <c r="BC97" i="24"/>
  <c r="AZ97" i="24"/>
  <c r="AV97" i="24"/>
  <c r="AU97" i="24"/>
  <c r="AO97" i="24"/>
  <c r="AN97" i="24"/>
  <c r="AJ97" i="24"/>
  <c r="AG97" i="24"/>
  <c r="AB97" i="24"/>
  <c r="Z97" i="24"/>
  <c r="Y97" i="24"/>
  <c r="W97" i="24"/>
  <c r="R97" i="24"/>
  <c r="AT97" i="24" s="1"/>
  <c r="Q97" i="24"/>
  <c r="AD97" i="24" s="1"/>
  <c r="BC96" i="24"/>
  <c r="AZ96" i="24"/>
  <c r="AV96" i="24"/>
  <c r="AG96" i="24"/>
  <c r="AD96" i="24"/>
  <c r="AC96" i="24"/>
  <c r="AB96" i="24"/>
  <c r="R96" i="24"/>
  <c r="Q96" i="24"/>
  <c r="AF96" i="24" s="1"/>
  <c r="BC95" i="24"/>
  <c r="AZ95" i="24"/>
  <c r="AV95" i="24"/>
  <c r="AU95" i="24"/>
  <c r="AP95" i="24"/>
  <c r="AK95" i="24"/>
  <c r="AJ95" i="24"/>
  <c r="AG95" i="24"/>
  <c r="AE95" i="24"/>
  <c r="X95" i="24"/>
  <c r="W95" i="24"/>
  <c r="R95" i="24"/>
  <c r="AT95" i="24" s="1"/>
  <c r="Q95" i="24"/>
  <c r="AD95" i="24" s="1"/>
  <c r="BC94" i="24"/>
  <c r="AZ94" i="24"/>
  <c r="AV94" i="24"/>
  <c r="AG94" i="24"/>
  <c r="R94" i="24"/>
  <c r="Q94" i="24"/>
  <c r="Y94" i="24" s="1"/>
  <c r="BC93" i="24"/>
  <c r="AZ93" i="24"/>
  <c r="AV93" i="24"/>
  <c r="AU93" i="24"/>
  <c r="AP93" i="24"/>
  <c r="AK93" i="24"/>
  <c r="AJ93" i="24"/>
  <c r="AG93" i="24"/>
  <c r="AB93" i="24"/>
  <c r="R93" i="24"/>
  <c r="AT93" i="24" s="1"/>
  <c r="Q93" i="24"/>
  <c r="Z93" i="24" s="1"/>
  <c r="BC92" i="24"/>
  <c r="AZ92" i="24"/>
  <c r="AV92" i="24"/>
  <c r="AR92" i="24"/>
  <c r="AG92" i="24"/>
  <c r="R92" i="24"/>
  <c r="AT92" i="24" s="1"/>
  <c r="Q92" i="24"/>
  <c r="BC91" i="24"/>
  <c r="AZ91" i="24"/>
  <c r="AV91" i="24"/>
  <c r="AO91" i="24"/>
  <c r="AK91" i="24"/>
  <c r="AG91" i="24"/>
  <c r="R91" i="24"/>
  <c r="AT91" i="24" s="1"/>
  <c r="Q91" i="24"/>
  <c r="BC90" i="24"/>
  <c r="AZ90" i="24"/>
  <c r="AV90" i="24"/>
  <c r="AG90" i="24"/>
  <c r="R90" i="24"/>
  <c r="Q90" i="24"/>
  <c r="X90" i="24" s="1"/>
  <c r="BC89" i="24"/>
  <c r="AZ89" i="24"/>
  <c r="AV89" i="24"/>
  <c r="AS89" i="24"/>
  <c r="AO89" i="24"/>
  <c r="AG89" i="24"/>
  <c r="AB89" i="24"/>
  <c r="R89" i="24"/>
  <c r="AT89" i="24" s="1"/>
  <c r="Q89" i="24"/>
  <c r="Z89" i="24" s="1"/>
  <c r="BC88" i="24"/>
  <c r="AZ88" i="24"/>
  <c r="AV88" i="24"/>
  <c r="AT88" i="24"/>
  <c r="AR88" i="24"/>
  <c r="AJ88" i="24"/>
  <c r="AG88" i="24"/>
  <c r="R88" i="24"/>
  <c r="Q88" i="24"/>
  <c r="BC87" i="24"/>
  <c r="AZ87" i="24"/>
  <c r="AV87" i="24"/>
  <c r="AS87" i="24"/>
  <c r="AO87" i="24"/>
  <c r="AG87" i="24"/>
  <c r="AB87" i="24"/>
  <c r="Z87" i="24"/>
  <c r="Y87" i="24"/>
  <c r="R87" i="24"/>
  <c r="AT87" i="24" s="1"/>
  <c r="Q87" i="24"/>
  <c r="AF87" i="24" s="1"/>
  <c r="D87" i="24"/>
  <c r="BC86" i="24"/>
  <c r="AZ86" i="24"/>
  <c r="AV86" i="24"/>
  <c r="AK86" i="24"/>
  <c r="AG86" i="24"/>
  <c r="AC86" i="24"/>
  <c r="R86" i="24"/>
  <c r="Q86" i="24"/>
  <c r="AD86" i="24" s="1"/>
  <c r="BC85" i="24"/>
  <c r="AZ85" i="24"/>
  <c r="AV85" i="24"/>
  <c r="AG85" i="24"/>
  <c r="R85" i="24"/>
  <c r="Q85" i="24"/>
  <c r="BC84" i="24"/>
  <c r="AZ84" i="24"/>
  <c r="AV84" i="24"/>
  <c r="AM84" i="24"/>
  <c r="AJ84" i="24"/>
  <c r="AG84" i="24"/>
  <c r="Z84" i="24"/>
  <c r="R84" i="24"/>
  <c r="Q84" i="24"/>
  <c r="AD84" i="24" s="1"/>
  <c r="BC83" i="24"/>
  <c r="AZ83" i="24"/>
  <c r="AV83" i="24"/>
  <c r="AS83" i="24"/>
  <c r="AG83" i="24"/>
  <c r="R83" i="24"/>
  <c r="Q83" i="24"/>
  <c r="BC82" i="24"/>
  <c r="AZ82" i="24"/>
  <c r="AV82" i="24"/>
  <c r="AU82" i="24"/>
  <c r="AO82" i="24"/>
  <c r="AG82" i="24"/>
  <c r="Z82" i="24"/>
  <c r="R82" i="24"/>
  <c r="AM82" i="24" s="1"/>
  <c r="Q82" i="24"/>
  <c r="AD82" i="24" s="1"/>
  <c r="BC81" i="24"/>
  <c r="AZ81" i="24"/>
  <c r="AV81" i="24"/>
  <c r="AG81" i="24"/>
  <c r="AA81" i="24"/>
  <c r="Y81" i="24"/>
  <c r="X81" i="24"/>
  <c r="R81" i="24"/>
  <c r="AT81" i="24" s="1"/>
  <c r="Q81" i="24"/>
  <c r="BC80" i="24"/>
  <c r="AZ80" i="24"/>
  <c r="AV80" i="24"/>
  <c r="AO80" i="24"/>
  <c r="AG80" i="24"/>
  <c r="R80" i="24"/>
  <c r="AP80" i="24" s="1"/>
  <c r="Q80" i="24"/>
  <c r="BC79" i="24"/>
  <c r="AZ79" i="24"/>
  <c r="AV79" i="24"/>
  <c r="AS79" i="24"/>
  <c r="AG79" i="24"/>
  <c r="R79" i="24"/>
  <c r="Q79" i="24"/>
  <c r="BC78" i="24"/>
  <c r="AZ78" i="24"/>
  <c r="AV78" i="24"/>
  <c r="AG78" i="24"/>
  <c r="R78" i="24"/>
  <c r="Q78" i="24"/>
  <c r="Y78" i="24" s="1"/>
  <c r="BC77" i="24"/>
  <c r="AZ77" i="24"/>
  <c r="AV77" i="24"/>
  <c r="AT77" i="24"/>
  <c r="AS77" i="24"/>
  <c r="AO77" i="24"/>
  <c r="AN77" i="24"/>
  <c r="AL77" i="24"/>
  <c r="AK77" i="24"/>
  <c r="AG77" i="24"/>
  <c r="R77" i="24"/>
  <c r="AP77" i="24" s="1"/>
  <c r="Q77" i="24"/>
  <c r="BC76" i="24"/>
  <c r="AZ76" i="24"/>
  <c r="AV76" i="24"/>
  <c r="AG76" i="24"/>
  <c r="R76" i="24"/>
  <c r="Q76" i="24"/>
  <c r="AC76" i="24" s="1"/>
  <c r="BC75" i="24"/>
  <c r="AZ75" i="24"/>
  <c r="AV75" i="24"/>
  <c r="AG75" i="24"/>
  <c r="AF75" i="24"/>
  <c r="AC75" i="24"/>
  <c r="AA75" i="24"/>
  <c r="W75" i="24"/>
  <c r="R75" i="24"/>
  <c r="AO75" i="24" s="1"/>
  <c r="Q75" i="24"/>
  <c r="Y75" i="24" s="1"/>
  <c r="BC74" i="24"/>
  <c r="AZ74" i="24"/>
  <c r="AV74" i="24"/>
  <c r="AG74" i="24"/>
  <c r="AC74" i="24"/>
  <c r="W74" i="24"/>
  <c r="R74" i="24"/>
  <c r="AU74" i="24" s="1"/>
  <c r="Q74" i="24"/>
  <c r="Z74" i="24" s="1"/>
  <c r="BC73" i="24"/>
  <c r="AZ73" i="24"/>
  <c r="AV73" i="24"/>
  <c r="AP73" i="24"/>
  <c r="AO73" i="24"/>
  <c r="AK73" i="24"/>
  <c r="AG73" i="24"/>
  <c r="R73" i="24"/>
  <c r="AT73" i="24" s="1"/>
  <c r="Q73" i="24"/>
  <c r="BC72" i="24"/>
  <c r="AZ72" i="24"/>
  <c r="AV72" i="24"/>
  <c r="AG72" i="24"/>
  <c r="AE72" i="24"/>
  <c r="AD72" i="24"/>
  <c r="AC72" i="24"/>
  <c r="Z72" i="24"/>
  <c r="W72" i="24"/>
  <c r="R72" i="24"/>
  <c r="AT72" i="24" s="1"/>
  <c r="Q72" i="24"/>
  <c r="Y72" i="24" s="1"/>
  <c r="BC71" i="24"/>
  <c r="AZ71" i="24"/>
  <c r="AV71" i="24"/>
  <c r="AG71" i="24"/>
  <c r="AE71" i="24"/>
  <c r="AA71" i="24"/>
  <c r="Z71" i="24"/>
  <c r="W71" i="24"/>
  <c r="R71" i="24"/>
  <c r="AP71" i="24" s="1"/>
  <c r="Q71" i="24"/>
  <c r="AC71" i="24" s="1"/>
  <c r="BC70" i="24"/>
  <c r="AZ70" i="24"/>
  <c r="AV70" i="24"/>
  <c r="AU70" i="24"/>
  <c r="AS70" i="24"/>
  <c r="AP70" i="24"/>
  <c r="AG70" i="24"/>
  <c r="Z70" i="24"/>
  <c r="Y70" i="24"/>
  <c r="W70" i="24"/>
  <c r="R70" i="24"/>
  <c r="AR70" i="24" s="1"/>
  <c r="Q70" i="24"/>
  <c r="AC70" i="24" s="1"/>
  <c r="BC69" i="24"/>
  <c r="AZ69" i="24"/>
  <c r="AV69" i="24"/>
  <c r="AQ69" i="24"/>
  <c r="AG69" i="24"/>
  <c r="AD69" i="24"/>
  <c r="R69" i="24"/>
  <c r="AO69" i="24" s="1"/>
  <c r="Q69" i="24"/>
  <c r="Y69" i="24" s="1"/>
  <c r="BC68" i="24"/>
  <c r="AZ68" i="24"/>
  <c r="AV68" i="24"/>
  <c r="AU68" i="24"/>
  <c r="AK68" i="24"/>
  <c r="AG68" i="24"/>
  <c r="AE68" i="24"/>
  <c r="Z68" i="24"/>
  <c r="W68" i="24"/>
  <c r="R68" i="24"/>
  <c r="AR68" i="24" s="1"/>
  <c r="Q68" i="24"/>
  <c r="AC68" i="24" s="1"/>
  <c r="D68" i="24"/>
  <c r="BC67" i="24"/>
  <c r="AZ67" i="24"/>
  <c r="AV67" i="24"/>
  <c r="AG67" i="24"/>
  <c r="AB67" i="24"/>
  <c r="R67" i="24"/>
  <c r="AP67" i="24" s="1"/>
  <c r="Q67" i="24"/>
  <c r="Y67" i="24" s="1"/>
  <c r="BC66" i="24"/>
  <c r="AZ66" i="24"/>
  <c r="AV66" i="24"/>
  <c r="AG66" i="24"/>
  <c r="AB66" i="24"/>
  <c r="R66" i="24"/>
  <c r="AT66" i="24" s="1"/>
  <c r="Q66" i="24"/>
  <c r="AC66" i="24" s="1"/>
  <c r="BC65" i="24"/>
  <c r="AZ65" i="24"/>
  <c r="AV65" i="24"/>
  <c r="AJ65" i="24"/>
  <c r="AG65" i="24"/>
  <c r="R65" i="24"/>
  <c r="AP65" i="24" s="1"/>
  <c r="Q65" i="24"/>
  <c r="AE65" i="24" s="1"/>
  <c r="BC64" i="24"/>
  <c r="AZ64" i="24"/>
  <c r="AV64" i="24"/>
  <c r="AN64" i="24"/>
  <c r="AG64" i="24"/>
  <c r="R64" i="24"/>
  <c r="AT64" i="24" s="1"/>
  <c r="Q64" i="24"/>
  <c r="AE64" i="24" s="1"/>
  <c r="BC63" i="24"/>
  <c r="AZ63" i="24"/>
  <c r="AV63" i="24"/>
  <c r="AR63" i="24"/>
  <c r="AG63" i="24"/>
  <c r="AF63" i="24"/>
  <c r="AA63" i="24"/>
  <c r="Z63" i="24"/>
  <c r="X63" i="24"/>
  <c r="W63" i="24"/>
  <c r="R63" i="24"/>
  <c r="AP63" i="24" s="1"/>
  <c r="Q63" i="24"/>
  <c r="Y63" i="24" s="1"/>
  <c r="BC62" i="24"/>
  <c r="AZ62" i="24"/>
  <c r="AV62" i="24"/>
  <c r="AG62" i="24"/>
  <c r="AA62" i="24"/>
  <c r="Z62" i="24"/>
  <c r="W62" i="24"/>
  <c r="R62" i="24"/>
  <c r="AT62" i="24" s="1"/>
  <c r="Q62" i="24"/>
  <c r="AC62" i="24" s="1"/>
  <c r="BC61" i="24"/>
  <c r="AZ61" i="24"/>
  <c r="AV61" i="24"/>
  <c r="AM61" i="24"/>
  <c r="AG61" i="24"/>
  <c r="AD61" i="24"/>
  <c r="AB61" i="24"/>
  <c r="Z61" i="24"/>
  <c r="X61" i="24"/>
  <c r="W61" i="24"/>
  <c r="R61" i="24"/>
  <c r="AP61" i="24" s="1"/>
  <c r="Q61" i="24"/>
  <c r="Y61" i="24" s="1"/>
  <c r="BC60" i="24"/>
  <c r="AZ60" i="24"/>
  <c r="AV60" i="24"/>
  <c r="AQ60" i="24"/>
  <c r="AG60" i="24"/>
  <c r="AD60" i="24"/>
  <c r="AB60" i="24"/>
  <c r="Z60" i="24"/>
  <c r="X60" i="24"/>
  <c r="W60" i="24"/>
  <c r="R60" i="24"/>
  <c r="AT60" i="24" s="1"/>
  <c r="Q60" i="24"/>
  <c r="AC60" i="24" s="1"/>
  <c r="BC59" i="24"/>
  <c r="AZ59" i="24"/>
  <c r="AV59" i="24"/>
  <c r="AR59" i="24"/>
  <c r="AG59" i="24"/>
  <c r="AA59" i="24"/>
  <c r="R59" i="24"/>
  <c r="AP59" i="24" s="1"/>
  <c r="Q59" i="24"/>
  <c r="Y59" i="24" s="1"/>
  <c r="BC58" i="24"/>
  <c r="AZ58" i="24"/>
  <c r="AV58" i="24"/>
  <c r="AG58" i="24"/>
  <c r="AD58" i="24"/>
  <c r="AB58" i="24"/>
  <c r="Z58" i="24"/>
  <c r="X58" i="24"/>
  <c r="W58" i="24"/>
  <c r="R58" i="24"/>
  <c r="AQ58" i="24" s="1"/>
  <c r="Q58" i="24"/>
  <c r="AC58" i="24" s="1"/>
  <c r="BC57" i="24"/>
  <c r="AZ57" i="24"/>
  <c r="AV57" i="24"/>
  <c r="AP57" i="24"/>
  <c r="AG57" i="24"/>
  <c r="X57" i="24"/>
  <c r="R57" i="24"/>
  <c r="AR57" i="24" s="1"/>
  <c r="Q57" i="24"/>
  <c r="Y57" i="24" s="1"/>
  <c r="BC56" i="24"/>
  <c r="AZ56" i="24"/>
  <c r="AV56" i="24"/>
  <c r="AP56" i="24"/>
  <c r="AG56" i="24"/>
  <c r="Z56" i="24"/>
  <c r="R56" i="24"/>
  <c r="AQ56" i="24" s="1"/>
  <c r="Q56" i="24"/>
  <c r="AC56" i="24" s="1"/>
  <c r="BC55" i="24"/>
  <c r="AZ55" i="24"/>
  <c r="AV55" i="24"/>
  <c r="AU55" i="24"/>
  <c r="AG55" i="24"/>
  <c r="AD55" i="24"/>
  <c r="AB55" i="24"/>
  <c r="AA55" i="24"/>
  <c r="Z55" i="24"/>
  <c r="X55" i="24"/>
  <c r="W55" i="24"/>
  <c r="R55" i="24"/>
  <c r="AP55" i="24" s="1"/>
  <c r="Q55" i="24"/>
  <c r="Y55" i="24" s="1"/>
  <c r="BC54" i="24"/>
  <c r="AZ54" i="24"/>
  <c r="AV54" i="24"/>
  <c r="AG54" i="24"/>
  <c r="R54" i="24"/>
  <c r="AT54" i="24" s="1"/>
  <c r="Q54" i="24"/>
  <c r="BC53" i="24"/>
  <c r="AZ53" i="24"/>
  <c r="AV53" i="24"/>
  <c r="AG53" i="24"/>
  <c r="W53" i="24"/>
  <c r="R53" i="24"/>
  <c r="AU53" i="24" s="1"/>
  <c r="Q53" i="24"/>
  <c r="Y53" i="24" s="1"/>
  <c r="BC52" i="24"/>
  <c r="AZ52" i="24"/>
  <c r="AV52" i="24"/>
  <c r="AG52" i="24"/>
  <c r="AE52" i="24"/>
  <c r="R52" i="24"/>
  <c r="AQ52" i="24" s="1"/>
  <c r="Q52" i="24"/>
  <c r="BC51" i="24"/>
  <c r="AZ51" i="24"/>
  <c r="AV51" i="24"/>
  <c r="AG51" i="24"/>
  <c r="AB51" i="24"/>
  <c r="R51" i="24"/>
  <c r="AR51" i="24" s="1"/>
  <c r="Q51" i="24"/>
  <c r="Y51" i="24" s="1"/>
  <c r="BC50" i="24"/>
  <c r="AZ50" i="24"/>
  <c r="AV50" i="24"/>
  <c r="AG50" i="24"/>
  <c r="R50" i="24"/>
  <c r="AQ50" i="24" s="1"/>
  <c r="Q50" i="24"/>
  <c r="AE50" i="24" s="1"/>
  <c r="BC49" i="24"/>
  <c r="AZ49" i="24"/>
  <c r="AV49" i="24"/>
  <c r="AL49" i="24"/>
  <c r="AG49" i="24"/>
  <c r="Z49" i="24"/>
  <c r="R49" i="24"/>
  <c r="AU49" i="24" s="1"/>
  <c r="Q49" i="24"/>
  <c r="Y49" i="24" s="1"/>
  <c r="D49" i="24"/>
  <c r="BC48" i="24"/>
  <c r="AZ48" i="24"/>
  <c r="AV48" i="24"/>
  <c r="AG48" i="24"/>
  <c r="AA48" i="24"/>
  <c r="R48" i="24"/>
  <c r="Q48" i="24"/>
  <c r="AD48" i="24" s="1"/>
  <c r="BC47" i="24"/>
  <c r="AZ47" i="24"/>
  <c r="AV47" i="24"/>
  <c r="AQ47" i="24"/>
  <c r="AG47" i="24"/>
  <c r="R47" i="24"/>
  <c r="Q47" i="24"/>
  <c r="AF47" i="24" s="1"/>
  <c r="BC46" i="24"/>
  <c r="AZ46" i="24"/>
  <c r="AV46" i="24"/>
  <c r="AU46" i="24"/>
  <c r="AQ46" i="24"/>
  <c r="AO46" i="24"/>
  <c r="AN46" i="24"/>
  <c r="AJ46" i="24"/>
  <c r="AG46" i="24"/>
  <c r="AB46" i="24"/>
  <c r="R46" i="24"/>
  <c r="AT46" i="24" s="1"/>
  <c r="Q46" i="24"/>
  <c r="AD46" i="24" s="1"/>
  <c r="BC45" i="24"/>
  <c r="AZ45" i="24"/>
  <c r="AV45" i="24"/>
  <c r="AU45" i="24"/>
  <c r="AO45" i="24"/>
  <c r="AK45" i="24"/>
  <c r="AJ45" i="24"/>
  <c r="AG45" i="24"/>
  <c r="R45" i="24"/>
  <c r="AP45" i="24" s="1"/>
  <c r="Q45" i="24"/>
  <c r="AF45" i="24" s="1"/>
  <c r="BC44" i="24"/>
  <c r="AZ44" i="24"/>
  <c r="AV44" i="24"/>
  <c r="AG44" i="24"/>
  <c r="AA44" i="24"/>
  <c r="R44" i="24"/>
  <c r="Q44" i="24"/>
  <c r="AD44" i="24" s="1"/>
  <c r="BC43" i="24"/>
  <c r="AZ43" i="24"/>
  <c r="AV43" i="24"/>
  <c r="AQ43" i="24"/>
  <c r="AG43" i="24"/>
  <c r="R43" i="24"/>
  <c r="Q43" i="24"/>
  <c r="AF43" i="24" s="1"/>
  <c r="BC42" i="24"/>
  <c r="AZ42" i="24"/>
  <c r="AV42" i="24"/>
  <c r="AQ42" i="24"/>
  <c r="AG42" i="24"/>
  <c r="AB42" i="24"/>
  <c r="R42" i="24"/>
  <c r="AT42" i="24" s="1"/>
  <c r="Q42" i="24"/>
  <c r="AD42" i="24" s="1"/>
  <c r="BC41" i="24"/>
  <c r="AZ41" i="24"/>
  <c r="AV41" i="24"/>
  <c r="AK41" i="24"/>
  <c r="AG41" i="24"/>
  <c r="R41" i="24"/>
  <c r="AP41" i="24" s="1"/>
  <c r="Q41" i="24"/>
  <c r="AF41" i="24" s="1"/>
  <c r="BC40" i="24"/>
  <c r="AZ40" i="24"/>
  <c r="AV40" i="24"/>
  <c r="AK40" i="24"/>
  <c r="AG40" i="24"/>
  <c r="AB40" i="24"/>
  <c r="AA40" i="24"/>
  <c r="R40" i="24"/>
  <c r="Q40" i="24"/>
  <c r="AD40" i="24" s="1"/>
  <c r="BC39" i="24"/>
  <c r="AZ39" i="24"/>
  <c r="AV39" i="24"/>
  <c r="AQ39" i="24"/>
  <c r="AG39" i="24"/>
  <c r="AC39" i="24"/>
  <c r="R39" i="24"/>
  <c r="AP39" i="24" s="1"/>
  <c r="Q39" i="24"/>
  <c r="AE39" i="24" s="1"/>
  <c r="BC38" i="24"/>
  <c r="AZ38" i="24"/>
  <c r="AV38" i="24"/>
  <c r="AR38" i="24"/>
  <c r="AO38" i="24"/>
  <c r="AG38" i="24"/>
  <c r="AE38" i="24"/>
  <c r="AB38" i="24"/>
  <c r="AA38" i="24"/>
  <c r="R38" i="24"/>
  <c r="AT38" i="24" s="1"/>
  <c r="Q38" i="24"/>
  <c r="AD38" i="24" s="1"/>
  <c r="BC37" i="24"/>
  <c r="AZ37" i="24"/>
  <c r="AV37" i="24"/>
  <c r="AM37" i="24"/>
  <c r="AG37" i="24"/>
  <c r="AB37" i="24"/>
  <c r="AA37" i="24"/>
  <c r="X37" i="24"/>
  <c r="W37" i="24"/>
  <c r="R37" i="24"/>
  <c r="AP37" i="24" s="1"/>
  <c r="Q37" i="24"/>
  <c r="AF37" i="24" s="1"/>
  <c r="BC36" i="24"/>
  <c r="AZ36" i="24"/>
  <c r="AV36" i="24"/>
  <c r="AG36" i="24"/>
  <c r="AC36" i="24"/>
  <c r="R36" i="24"/>
  <c r="AS36" i="24" s="1"/>
  <c r="Q36" i="24"/>
  <c r="AB36" i="24" s="1"/>
  <c r="BC35" i="24"/>
  <c r="AZ35" i="24"/>
  <c r="AV35" i="24"/>
  <c r="AQ35" i="24"/>
  <c r="AN35" i="24"/>
  <c r="AG35" i="24"/>
  <c r="AC35" i="24"/>
  <c r="AA35" i="24"/>
  <c r="R35" i="24"/>
  <c r="AP35" i="24" s="1"/>
  <c r="Q35" i="24"/>
  <c r="X35" i="24" s="1"/>
  <c r="BC34" i="24"/>
  <c r="AZ34" i="24"/>
  <c r="AV34" i="24"/>
  <c r="AM34" i="24"/>
  <c r="AJ34" i="24"/>
  <c r="AG34" i="24"/>
  <c r="Y34" i="24"/>
  <c r="W34" i="24"/>
  <c r="R34" i="24"/>
  <c r="AT34" i="24" s="1"/>
  <c r="Q34" i="24"/>
  <c r="AF34" i="24" s="1"/>
  <c r="BC33" i="24"/>
  <c r="AZ33" i="24"/>
  <c r="AV33" i="24"/>
  <c r="AG33" i="24"/>
  <c r="AF33" i="24"/>
  <c r="AC33" i="24"/>
  <c r="AB33" i="24"/>
  <c r="AA33" i="24"/>
  <c r="X33" i="24"/>
  <c r="W33" i="24"/>
  <c r="R33" i="24"/>
  <c r="Q33" i="24"/>
  <c r="BC32" i="24"/>
  <c r="AZ32" i="24"/>
  <c r="AV32" i="24"/>
  <c r="AQ32" i="24"/>
  <c r="AN32" i="24"/>
  <c r="AG32" i="24"/>
  <c r="AC32" i="24"/>
  <c r="AA32" i="24"/>
  <c r="R32" i="24"/>
  <c r="AT32" i="24" s="1"/>
  <c r="Q32" i="24"/>
  <c r="Y32" i="24" s="1"/>
  <c r="BC31" i="24"/>
  <c r="AZ31" i="24"/>
  <c r="AV31" i="24"/>
  <c r="AN31" i="24"/>
  <c r="AG31" i="24"/>
  <c r="AA31" i="24"/>
  <c r="W31" i="24"/>
  <c r="R31" i="24"/>
  <c r="AP31" i="24" s="1"/>
  <c r="Q31" i="24"/>
  <c r="AF31" i="24" s="1"/>
  <c r="BC30" i="24"/>
  <c r="AZ30" i="24"/>
  <c r="AV30" i="24"/>
  <c r="AU30" i="24"/>
  <c r="AJ30" i="24"/>
  <c r="AG30" i="24"/>
  <c r="W30" i="24"/>
  <c r="R30" i="24"/>
  <c r="AT30" i="24" s="1"/>
  <c r="Q30" i="24"/>
  <c r="AF30" i="24" s="1"/>
  <c r="D30" i="24"/>
  <c r="BC29" i="24"/>
  <c r="AZ29" i="24"/>
  <c r="AV29" i="24"/>
  <c r="AJ29" i="24"/>
  <c r="AG29" i="24"/>
  <c r="X29" i="24"/>
  <c r="R29" i="24"/>
  <c r="AP29" i="24" s="1"/>
  <c r="Q29" i="24"/>
  <c r="Y29" i="24" s="1"/>
  <c r="BC28" i="24"/>
  <c r="AZ28" i="24"/>
  <c r="AV28" i="24"/>
  <c r="AP28" i="24"/>
  <c r="AG28" i="24"/>
  <c r="AF28" i="24"/>
  <c r="Z28" i="24"/>
  <c r="X28" i="24"/>
  <c r="W28" i="24"/>
  <c r="R28" i="24"/>
  <c r="AT28" i="24" s="1"/>
  <c r="Q28" i="24"/>
  <c r="AC28" i="24" s="1"/>
  <c r="BC27" i="24"/>
  <c r="AZ27" i="24"/>
  <c r="AV27" i="24"/>
  <c r="AM27" i="24"/>
  <c r="AG27" i="24"/>
  <c r="AD27" i="24"/>
  <c r="Z27" i="24"/>
  <c r="R27" i="24"/>
  <c r="AP27" i="24" s="1"/>
  <c r="Q27" i="24"/>
  <c r="Y27" i="24" s="1"/>
  <c r="BC26" i="24"/>
  <c r="AZ26" i="24"/>
  <c r="AV26" i="24"/>
  <c r="AG26" i="24"/>
  <c r="R26" i="24"/>
  <c r="Q26" i="24"/>
  <c r="BC25" i="24"/>
  <c r="AZ25" i="24"/>
  <c r="AV25" i="24"/>
  <c r="AJ25" i="24"/>
  <c r="AG25" i="24"/>
  <c r="X25" i="24"/>
  <c r="W25" i="24"/>
  <c r="R25" i="24"/>
  <c r="AP25" i="24" s="1"/>
  <c r="Q25" i="24"/>
  <c r="Y25" i="24" s="1"/>
  <c r="BC24" i="24"/>
  <c r="AZ24" i="24"/>
  <c r="AV24" i="24"/>
  <c r="AP24" i="24"/>
  <c r="AN24" i="24"/>
  <c r="AG24" i="24"/>
  <c r="Z24" i="24"/>
  <c r="Y24" i="24"/>
  <c r="W24" i="24"/>
  <c r="R24" i="24"/>
  <c r="AT24" i="24" s="1"/>
  <c r="Q24" i="24"/>
  <c r="AC24" i="24" s="1"/>
  <c r="BC23" i="24"/>
  <c r="AZ23" i="24"/>
  <c r="AV23" i="24"/>
  <c r="AU23" i="24"/>
  <c r="AG23" i="24"/>
  <c r="AD23" i="24"/>
  <c r="AB23" i="24"/>
  <c r="Z23" i="24"/>
  <c r="X23" i="24"/>
  <c r="R23" i="24"/>
  <c r="AP23" i="24" s="1"/>
  <c r="Q23" i="24"/>
  <c r="Y23" i="24" s="1"/>
  <c r="BC22" i="24"/>
  <c r="AZ22" i="24"/>
  <c r="AV22" i="24"/>
  <c r="AG22" i="24"/>
  <c r="R22" i="24"/>
  <c r="AT22" i="24" s="1"/>
  <c r="Q22" i="24"/>
  <c r="AE22" i="24" s="1"/>
  <c r="BC21" i="24"/>
  <c r="AZ21" i="24"/>
  <c r="AV21" i="24"/>
  <c r="AG21" i="24"/>
  <c r="AF21" i="24"/>
  <c r="X21" i="24"/>
  <c r="W21" i="24"/>
  <c r="R21" i="24"/>
  <c r="Q21" i="24"/>
  <c r="Y21" i="24" s="1"/>
  <c r="BC20" i="24"/>
  <c r="AZ20" i="24"/>
  <c r="AV20" i="24"/>
  <c r="AN20" i="24"/>
  <c r="AG20" i="24"/>
  <c r="AF20" i="24"/>
  <c r="Z20" i="24"/>
  <c r="X20" i="24"/>
  <c r="W20" i="24"/>
  <c r="R20" i="24"/>
  <c r="Q20" i="24"/>
  <c r="AC20" i="24" s="1"/>
  <c r="BC19" i="24"/>
  <c r="AZ19" i="24"/>
  <c r="AV19" i="24"/>
  <c r="AM19" i="24"/>
  <c r="AG19" i="24"/>
  <c r="AF19" i="24"/>
  <c r="AB19" i="24"/>
  <c r="AA19" i="24"/>
  <c r="Z19" i="24"/>
  <c r="W19" i="24"/>
  <c r="R19" i="24"/>
  <c r="AP19" i="24" s="1"/>
  <c r="Q19" i="24"/>
  <c r="Y19" i="24" s="1"/>
  <c r="BC18" i="24"/>
  <c r="AZ18" i="24"/>
  <c r="AV18" i="24"/>
  <c r="AU18" i="24"/>
  <c r="AR18" i="24"/>
  <c r="AJ18" i="24"/>
  <c r="AG18" i="24"/>
  <c r="AE18" i="24"/>
  <c r="R18" i="24"/>
  <c r="AT18" i="24" s="1"/>
  <c r="Q18" i="24"/>
  <c r="AD18" i="24" s="1"/>
  <c r="BC17" i="24"/>
  <c r="AZ17" i="24"/>
  <c r="AV17" i="24"/>
  <c r="AQ17" i="24"/>
  <c r="AO17" i="24"/>
  <c r="AM17" i="24"/>
  <c r="AK17" i="24"/>
  <c r="AG17" i="24"/>
  <c r="R17" i="24"/>
  <c r="AP17" i="24" s="1"/>
  <c r="Q17" i="24"/>
  <c r="AA17" i="24" s="1"/>
  <c r="BC16" i="24"/>
  <c r="AZ16" i="24"/>
  <c r="AV16" i="24"/>
  <c r="AK16" i="24"/>
  <c r="AG16" i="24"/>
  <c r="AA16" i="24"/>
  <c r="Y16" i="24"/>
  <c r="R16" i="24"/>
  <c r="AT16" i="24" s="1"/>
  <c r="Q16" i="24"/>
  <c r="AD16" i="24" s="1"/>
  <c r="BC15" i="24"/>
  <c r="AZ15" i="24"/>
  <c r="AV15" i="24"/>
  <c r="AU15" i="24"/>
  <c r="AS15" i="24"/>
  <c r="AQ15" i="24"/>
  <c r="AO15" i="24"/>
  <c r="AN15" i="24"/>
  <c r="AM15" i="24"/>
  <c r="AK15" i="24"/>
  <c r="AJ15" i="24"/>
  <c r="AG15" i="24"/>
  <c r="R15" i="24"/>
  <c r="Q15" i="24"/>
  <c r="AA15" i="24" s="1"/>
  <c r="BC14" i="24"/>
  <c r="AZ14" i="24"/>
  <c r="AV14" i="24"/>
  <c r="AU14" i="24"/>
  <c r="AS14" i="24"/>
  <c r="AR14" i="24"/>
  <c r="AO14" i="24"/>
  <c r="AN14" i="24"/>
  <c r="AM14" i="24"/>
  <c r="AJ14" i="24"/>
  <c r="AG14" i="24"/>
  <c r="AE14" i="24"/>
  <c r="AA14" i="24"/>
  <c r="Y14" i="24"/>
  <c r="R14" i="24"/>
  <c r="AT14" i="24" s="1"/>
  <c r="Q14" i="24"/>
  <c r="AD14" i="24" s="1"/>
  <c r="BC13" i="24"/>
  <c r="AZ13" i="24"/>
  <c r="AV13" i="24"/>
  <c r="AG13" i="24"/>
  <c r="R13" i="24"/>
  <c r="AN13" i="24" s="1"/>
  <c r="Q13" i="24"/>
  <c r="AF13" i="24" s="1"/>
  <c r="BC12" i="24"/>
  <c r="AZ12" i="24"/>
  <c r="AV12" i="24"/>
  <c r="AG12" i="24"/>
  <c r="AF12" i="24"/>
  <c r="AB12" i="24"/>
  <c r="Y12" i="24"/>
  <c r="R12" i="24"/>
  <c r="AR12" i="24" s="1"/>
  <c r="Q12" i="24"/>
  <c r="AA12" i="24" s="1"/>
  <c r="BC11" i="24"/>
  <c r="AZ11" i="24"/>
  <c r="AV11" i="24"/>
  <c r="AG11" i="24"/>
  <c r="R11" i="24"/>
  <c r="AU11" i="24" s="1"/>
  <c r="Q11" i="24"/>
  <c r="AF11" i="24" s="1"/>
  <c r="D11" i="24"/>
  <c r="Y229" i="22"/>
  <c r="W230" i="22"/>
  <c r="X228" i="22"/>
  <c r="U230" i="22"/>
  <c r="X226" i="22"/>
  <c r="X227" i="22"/>
  <c r="X231" i="22"/>
  <c r="U228" i="22"/>
  <c r="X230" i="22"/>
  <c r="X229" i="22"/>
  <c r="U229" i="22"/>
  <c r="U227" i="22"/>
  <c r="U226" i="22"/>
  <c r="E25" i="22"/>
  <c r="D25" i="22"/>
  <c r="P223" i="22"/>
  <c r="O223" i="22"/>
  <c r="P219" i="22"/>
  <c r="O219" i="22"/>
  <c r="O215" i="22"/>
  <c r="P211" i="22"/>
  <c r="O211" i="22"/>
  <c r="P207" i="22"/>
  <c r="O207" i="22"/>
  <c r="P203" i="22"/>
  <c r="O203" i="22"/>
  <c r="P199" i="22"/>
  <c r="O199" i="22"/>
  <c r="O191" i="22"/>
  <c r="P187" i="22"/>
  <c r="O187" i="22"/>
  <c r="P183" i="22"/>
  <c r="O183" i="22"/>
  <c r="P179" i="22"/>
  <c r="O179" i="22"/>
  <c r="O171" i="22"/>
  <c r="P167" i="22"/>
  <c r="O167" i="22"/>
  <c r="P163" i="22"/>
  <c r="O163" i="22"/>
  <c r="P155" i="22"/>
  <c r="O155" i="22"/>
  <c r="P151" i="22"/>
  <c r="O151" i="22"/>
  <c r="P143" i="22"/>
  <c r="O143" i="22"/>
  <c r="P139" i="22"/>
  <c r="O139" i="22"/>
  <c r="P135" i="22"/>
  <c r="O135" i="22"/>
  <c r="O131" i="22"/>
  <c r="P127" i="22"/>
  <c r="O127" i="22"/>
  <c r="P123" i="22"/>
  <c r="O123" i="22"/>
  <c r="P119" i="22"/>
  <c r="O119" i="22"/>
  <c r="P107" i="22"/>
  <c r="O107" i="22"/>
  <c r="P103" i="22"/>
  <c r="O103" i="22"/>
  <c r="P95" i="22"/>
  <c r="O95" i="22"/>
  <c r="P91" i="22"/>
  <c r="O91" i="22"/>
  <c r="P83" i="22"/>
  <c r="O83" i="22"/>
  <c r="P79" i="22"/>
  <c r="O79" i="22"/>
  <c r="P71" i="22"/>
  <c r="O71" i="22"/>
  <c r="P67" i="22"/>
  <c r="O67" i="22"/>
  <c r="P63" i="22"/>
  <c r="O63" i="22"/>
  <c r="P55" i="22"/>
  <c r="O55" i="22"/>
  <c r="P47" i="22"/>
  <c r="O47" i="22"/>
  <c r="P43" i="22"/>
  <c r="O43" i="22"/>
  <c r="P39" i="22"/>
  <c r="O39" i="22"/>
  <c r="P35" i="22"/>
  <c r="R35" i="22" s="1"/>
  <c r="O35" i="22"/>
  <c r="O31" i="22"/>
  <c r="P27" i="22"/>
  <c r="O27" i="22"/>
  <c r="P23" i="22"/>
  <c r="O23" i="22"/>
  <c r="P19" i="22"/>
  <c r="O19" i="22"/>
  <c r="P227" i="22"/>
  <c r="G228" i="22" s="1"/>
  <c r="O227" i="22"/>
  <c r="F228" i="22" s="1"/>
  <c r="Q225" i="22"/>
  <c r="V225" i="22" s="1"/>
  <c r="N225" i="22"/>
  <c r="M225" i="22"/>
  <c r="G225" i="22"/>
  <c r="F225" i="22"/>
  <c r="P225" i="22" s="1"/>
  <c r="Q224" i="22"/>
  <c r="V224" i="22" s="1"/>
  <c r="N224" i="22"/>
  <c r="M224" i="22"/>
  <c r="G224" i="22"/>
  <c r="F224" i="22"/>
  <c r="P224" i="22" s="1"/>
  <c r="Q223" i="22"/>
  <c r="V223" i="22" s="1"/>
  <c r="N223" i="22"/>
  <c r="M223" i="22"/>
  <c r="G223" i="22"/>
  <c r="F223" i="22"/>
  <c r="Q222" i="22"/>
  <c r="V222" i="22" s="1"/>
  <c r="N222" i="22"/>
  <c r="M222" i="22"/>
  <c r="G222" i="22"/>
  <c r="F222" i="22"/>
  <c r="O222" i="22" s="1"/>
  <c r="Q221" i="22"/>
  <c r="V221" i="22" s="1"/>
  <c r="N221" i="22"/>
  <c r="M221" i="22"/>
  <c r="G221" i="22"/>
  <c r="F221" i="22"/>
  <c r="P221" i="22" s="1"/>
  <c r="V220" i="22"/>
  <c r="Q220" i="22"/>
  <c r="N220" i="22"/>
  <c r="M220" i="22"/>
  <c r="G220" i="22"/>
  <c r="F220" i="22"/>
  <c r="P220" i="22" s="1"/>
  <c r="Q219" i="22"/>
  <c r="V219" i="22" s="1"/>
  <c r="N219" i="22"/>
  <c r="M219" i="22"/>
  <c r="G219" i="22"/>
  <c r="F219" i="22"/>
  <c r="Q218" i="22"/>
  <c r="V218" i="22" s="1"/>
  <c r="N218" i="22"/>
  <c r="M218" i="22"/>
  <c r="G218" i="22"/>
  <c r="F218" i="22"/>
  <c r="O218" i="22" s="1"/>
  <c r="Q217" i="22"/>
  <c r="V217" i="22" s="1"/>
  <c r="N217" i="22"/>
  <c r="M217" i="22"/>
  <c r="G217" i="22"/>
  <c r="F217" i="22"/>
  <c r="P217" i="22" s="1"/>
  <c r="V216" i="22"/>
  <c r="Q216" i="22"/>
  <c r="N216" i="22"/>
  <c r="M216" i="22"/>
  <c r="G216" i="22"/>
  <c r="F216" i="22"/>
  <c r="P216" i="22" s="1"/>
  <c r="Q215" i="22"/>
  <c r="V215" i="22" s="1"/>
  <c r="N215" i="22"/>
  <c r="M215" i="22"/>
  <c r="G215" i="22"/>
  <c r="F215" i="22"/>
  <c r="P215" i="22" s="1"/>
  <c r="V214" i="22"/>
  <c r="Q214" i="22"/>
  <c r="N214" i="22"/>
  <c r="M214" i="22"/>
  <c r="G214" i="22"/>
  <c r="F214" i="22"/>
  <c r="O214" i="22" s="1"/>
  <c r="Q213" i="22"/>
  <c r="V213" i="22" s="1"/>
  <c r="N213" i="22"/>
  <c r="M213" i="22"/>
  <c r="G213" i="22"/>
  <c r="F213" i="22"/>
  <c r="P213" i="22" s="1"/>
  <c r="Q212" i="22"/>
  <c r="V212" i="22" s="1"/>
  <c r="N212" i="22"/>
  <c r="M212" i="22"/>
  <c r="G212" i="22"/>
  <c r="F212" i="22"/>
  <c r="P212" i="22" s="1"/>
  <c r="Q211" i="22"/>
  <c r="V211" i="22" s="1"/>
  <c r="N211" i="22"/>
  <c r="M211" i="22"/>
  <c r="G211" i="22"/>
  <c r="F211" i="22"/>
  <c r="Q210" i="22"/>
  <c r="V210" i="22" s="1"/>
  <c r="N210" i="22"/>
  <c r="M210" i="22"/>
  <c r="G210" i="22"/>
  <c r="F210" i="22"/>
  <c r="O210" i="22" s="1"/>
  <c r="Q209" i="22"/>
  <c r="V209" i="22" s="1"/>
  <c r="N209" i="22"/>
  <c r="M209" i="22"/>
  <c r="G209" i="22"/>
  <c r="F209" i="22"/>
  <c r="P209" i="22" s="1"/>
  <c r="V208" i="22"/>
  <c r="Q208" i="22"/>
  <c r="N208" i="22"/>
  <c r="M208" i="22"/>
  <c r="G208" i="22"/>
  <c r="F208" i="22"/>
  <c r="P208" i="22" s="1"/>
  <c r="Q207" i="22"/>
  <c r="V207" i="22" s="1"/>
  <c r="N207" i="22"/>
  <c r="M207" i="22"/>
  <c r="G207" i="22"/>
  <c r="F207" i="22"/>
  <c r="Q206" i="22"/>
  <c r="V206" i="22" s="1"/>
  <c r="N206" i="22"/>
  <c r="M206" i="22"/>
  <c r="G206" i="22"/>
  <c r="F206" i="22"/>
  <c r="O206" i="22" s="1"/>
  <c r="Q205" i="22"/>
  <c r="V205" i="22" s="1"/>
  <c r="N205" i="22"/>
  <c r="M205" i="22"/>
  <c r="G205" i="22"/>
  <c r="F205" i="22"/>
  <c r="P205" i="22" s="1"/>
  <c r="Q204" i="22"/>
  <c r="V204" i="22" s="1"/>
  <c r="N204" i="22"/>
  <c r="M204" i="22"/>
  <c r="G204" i="22"/>
  <c r="F204" i="22"/>
  <c r="P204" i="22" s="1"/>
  <c r="Q203" i="22"/>
  <c r="V203" i="22" s="1"/>
  <c r="N203" i="22"/>
  <c r="M203" i="22"/>
  <c r="G203" i="22"/>
  <c r="F203" i="22"/>
  <c r="V202" i="22"/>
  <c r="Q202" i="22"/>
  <c r="N202" i="22"/>
  <c r="M202" i="22"/>
  <c r="G202" i="22"/>
  <c r="F202" i="22"/>
  <c r="O202" i="22" s="1"/>
  <c r="Q201" i="22"/>
  <c r="V201" i="22" s="1"/>
  <c r="N201" i="22"/>
  <c r="M201" i="22"/>
  <c r="G201" i="22"/>
  <c r="F201" i="22"/>
  <c r="P201" i="22" s="1"/>
  <c r="V200" i="22"/>
  <c r="Q200" i="22"/>
  <c r="N200" i="22"/>
  <c r="M200" i="22"/>
  <c r="G200" i="22"/>
  <c r="F200" i="22"/>
  <c r="P200" i="22" s="1"/>
  <c r="Q199" i="22"/>
  <c r="V199" i="22" s="1"/>
  <c r="N199" i="22"/>
  <c r="M199" i="22"/>
  <c r="G199" i="22"/>
  <c r="F199" i="22"/>
  <c r="V198" i="22"/>
  <c r="Q198" i="22"/>
  <c r="N198" i="22"/>
  <c r="M198" i="22"/>
  <c r="G198" i="22"/>
  <c r="F198" i="22"/>
  <c r="O198" i="22" s="1"/>
  <c r="V197" i="22"/>
  <c r="Q197" i="22"/>
  <c r="N197" i="22"/>
  <c r="M197" i="22"/>
  <c r="G197" i="22"/>
  <c r="F197" i="22"/>
  <c r="P197" i="22" s="1"/>
  <c r="Q196" i="22"/>
  <c r="V196" i="22" s="1"/>
  <c r="N196" i="22"/>
  <c r="M196" i="22"/>
  <c r="G196" i="22"/>
  <c r="F196" i="22"/>
  <c r="P196" i="22" s="1"/>
  <c r="Q195" i="22"/>
  <c r="V195" i="22" s="1"/>
  <c r="N195" i="22"/>
  <c r="M195" i="22"/>
  <c r="G195" i="22"/>
  <c r="O195" i="22" s="1"/>
  <c r="F195" i="22"/>
  <c r="Q194" i="22"/>
  <c r="V194" i="22" s="1"/>
  <c r="N194" i="22"/>
  <c r="M194" i="22"/>
  <c r="G194" i="22"/>
  <c r="F194" i="22"/>
  <c r="O194" i="22" s="1"/>
  <c r="Q193" i="22"/>
  <c r="V193" i="22" s="1"/>
  <c r="N193" i="22"/>
  <c r="M193" i="22"/>
  <c r="G193" i="22"/>
  <c r="F193" i="22"/>
  <c r="P193" i="22" s="1"/>
  <c r="V192" i="22"/>
  <c r="Q192" i="22"/>
  <c r="N192" i="22"/>
  <c r="M192" i="22"/>
  <c r="G192" i="22"/>
  <c r="F192" i="22"/>
  <c r="P192" i="22" s="1"/>
  <c r="Q191" i="22"/>
  <c r="V191" i="22" s="1"/>
  <c r="N191" i="22"/>
  <c r="M191" i="22"/>
  <c r="G191" i="22"/>
  <c r="F191" i="22"/>
  <c r="P191" i="22" s="1"/>
  <c r="V190" i="22"/>
  <c r="Q190" i="22"/>
  <c r="N190" i="22"/>
  <c r="M190" i="22"/>
  <c r="G190" i="22"/>
  <c r="F190" i="22"/>
  <c r="O190" i="22" s="1"/>
  <c r="Q189" i="22"/>
  <c r="V189" i="22" s="1"/>
  <c r="N189" i="22"/>
  <c r="M189" i="22"/>
  <c r="G189" i="22"/>
  <c r="F189" i="22"/>
  <c r="P189" i="22" s="1"/>
  <c r="Q188" i="22"/>
  <c r="V188" i="22" s="1"/>
  <c r="N188" i="22"/>
  <c r="M188" i="22"/>
  <c r="G188" i="22"/>
  <c r="F188" i="22"/>
  <c r="P188" i="22" s="1"/>
  <c r="Q187" i="22"/>
  <c r="V187" i="22" s="1"/>
  <c r="N187" i="22"/>
  <c r="M187" i="22"/>
  <c r="G187" i="22"/>
  <c r="F187" i="22"/>
  <c r="Q186" i="22"/>
  <c r="V186" i="22" s="1"/>
  <c r="N186" i="22"/>
  <c r="M186" i="22"/>
  <c r="G186" i="22"/>
  <c r="F186" i="22"/>
  <c r="O186" i="22" s="1"/>
  <c r="Q185" i="22"/>
  <c r="V185" i="22" s="1"/>
  <c r="N185" i="22"/>
  <c r="M185" i="22"/>
  <c r="G185" i="22"/>
  <c r="F185" i="22"/>
  <c r="P185" i="22" s="1"/>
  <c r="V184" i="22"/>
  <c r="Q184" i="22"/>
  <c r="N184" i="22"/>
  <c r="M184" i="22"/>
  <c r="G184" i="22"/>
  <c r="F184" i="22"/>
  <c r="P184" i="22" s="1"/>
  <c r="Q183" i="22"/>
  <c r="V183" i="22" s="1"/>
  <c r="N183" i="22"/>
  <c r="M183" i="22"/>
  <c r="G183" i="22"/>
  <c r="F183" i="22"/>
  <c r="Q182" i="22"/>
  <c r="V182" i="22" s="1"/>
  <c r="N182" i="22"/>
  <c r="M182" i="22"/>
  <c r="G182" i="22"/>
  <c r="F182" i="22"/>
  <c r="O182" i="22" s="1"/>
  <c r="Q181" i="22"/>
  <c r="V181" i="22" s="1"/>
  <c r="N181" i="22"/>
  <c r="M181" i="22"/>
  <c r="G181" i="22"/>
  <c r="F181" i="22"/>
  <c r="P181" i="22" s="1"/>
  <c r="V180" i="22"/>
  <c r="Q180" i="22"/>
  <c r="N180" i="22"/>
  <c r="M180" i="22"/>
  <c r="G180" i="22"/>
  <c r="F180" i="22"/>
  <c r="P180" i="22" s="1"/>
  <c r="Q179" i="22"/>
  <c r="V179" i="22" s="1"/>
  <c r="N179" i="22"/>
  <c r="M179" i="22"/>
  <c r="G179" i="22"/>
  <c r="F179" i="22"/>
  <c r="V178" i="22"/>
  <c r="Q178" i="22"/>
  <c r="N178" i="22"/>
  <c r="M178" i="22"/>
  <c r="G178" i="22"/>
  <c r="F178" i="22"/>
  <c r="O178" i="22" s="1"/>
  <c r="Q177" i="22"/>
  <c r="V177" i="22" s="1"/>
  <c r="N177" i="22"/>
  <c r="M177" i="22"/>
  <c r="G177" i="22"/>
  <c r="F177" i="22"/>
  <c r="P177" i="22" s="1"/>
  <c r="Q176" i="22"/>
  <c r="V176" i="22" s="1"/>
  <c r="N176" i="22"/>
  <c r="M176" i="22"/>
  <c r="G176" i="22"/>
  <c r="F176" i="22"/>
  <c r="P176" i="22" s="1"/>
  <c r="Q175" i="22"/>
  <c r="V175" i="22" s="1"/>
  <c r="N175" i="22"/>
  <c r="M175" i="22"/>
  <c r="G175" i="22"/>
  <c r="F175" i="22"/>
  <c r="P175" i="22" s="1"/>
  <c r="V174" i="22"/>
  <c r="Q174" i="22"/>
  <c r="N174" i="22"/>
  <c r="M174" i="22"/>
  <c r="G174" i="22"/>
  <c r="F174" i="22"/>
  <c r="O174" i="22" s="1"/>
  <c r="Q173" i="22"/>
  <c r="V173" i="22" s="1"/>
  <c r="N173" i="22"/>
  <c r="M173" i="22"/>
  <c r="G173" i="22"/>
  <c r="F173" i="22"/>
  <c r="P173" i="22" s="1"/>
  <c r="Q172" i="22"/>
  <c r="V172" i="22" s="1"/>
  <c r="N172" i="22"/>
  <c r="M172" i="22"/>
  <c r="G172" i="22"/>
  <c r="F172" i="22"/>
  <c r="P172" i="22" s="1"/>
  <c r="Q171" i="22"/>
  <c r="V171" i="22" s="1"/>
  <c r="N171" i="22"/>
  <c r="M171" i="22"/>
  <c r="G171" i="22"/>
  <c r="F171" i="22"/>
  <c r="P171" i="22" s="1"/>
  <c r="V170" i="22"/>
  <c r="Q170" i="22"/>
  <c r="N170" i="22"/>
  <c r="M170" i="22"/>
  <c r="G170" i="22"/>
  <c r="F170" i="22"/>
  <c r="O170" i="22" s="1"/>
  <c r="Q169" i="22"/>
  <c r="V169" i="22" s="1"/>
  <c r="N169" i="22"/>
  <c r="M169" i="22"/>
  <c r="G169" i="22"/>
  <c r="F169" i="22"/>
  <c r="P169" i="22" s="1"/>
  <c r="V168" i="22"/>
  <c r="Q168" i="22"/>
  <c r="N168" i="22"/>
  <c r="M168" i="22"/>
  <c r="G168" i="22"/>
  <c r="F168" i="22"/>
  <c r="P168" i="22" s="1"/>
  <c r="V167" i="22"/>
  <c r="Q167" i="22"/>
  <c r="N167" i="22"/>
  <c r="M167" i="22"/>
  <c r="G167" i="22"/>
  <c r="F167" i="22"/>
  <c r="Q166" i="22"/>
  <c r="V166" i="22" s="1"/>
  <c r="N166" i="22"/>
  <c r="M166" i="22"/>
  <c r="G166" i="22"/>
  <c r="F166" i="22"/>
  <c r="O166" i="22" s="1"/>
  <c r="Q165" i="22"/>
  <c r="V165" i="22" s="1"/>
  <c r="N165" i="22"/>
  <c r="M165" i="22"/>
  <c r="G165" i="22"/>
  <c r="F165" i="22"/>
  <c r="P165" i="22" s="1"/>
  <c r="Q164" i="22"/>
  <c r="V164" i="22" s="1"/>
  <c r="N164" i="22"/>
  <c r="M164" i="22"/>
  <c r="G164" i="22"/>
  <c r="F164" i="22"/>
  <c r="P164" i="22" s="1"/>
  <c r="Q163" i="22"/>
  <c r="V163" i="22" s="1"/>
  <c r="N163" i="22"/>
  <c r="M163" i="22"/>
  <c r="G163" i="22"/>
  <c r="F163" i="22"/>
  <c r="Q162" i="22"/>
  <c r="V162" i="22" s="1"/>
  <c r="N162" i="22"/>
  <c r="M162" i="22"/>
  <c r="G162" i="22"/>
  <c r="F162" i="22"/>
  <c r="O162" i="22" s="1"/>
  <c r="Q161" i="22"/>
  <c r="V161" i="22" s="1"/>
  <c r="N161" i="22"/>
  <c r="M161" i="22"/>
  <c r="G161" i="22"/>
  <c r="F161" i="22"/>
  <c r="P161" i="22" s="1"/>
  <c r="Q160" i="22"/>
  <c r="V160" i="22" s="1"/>
  <c r="N160" i="22"/>
  <c r="M160" i="22"/>
  <c r="G160" i="22"/>
  <c r="F160" i="22"/>
  <c r="P160" i="22" s="1"/>
  <c r="Q159" i="22"/>
  <c r="V159" i="22" s="1"/>
  <c r="N159" i="22"/>
  <c r="M159" i="22"/>
  <c r="G159" i="22"/>
  <c r="P159" i="22" s="1"/>
  <c r="F159" i="22"/>
  <c r="Q158" i="22"/>
  <c r="V158" i="22" s="1"/>
  <c r="N158" i="22"/>
  <c r="M158" i="22"/>
  <c r="G158" i="22"/>
  <c r="F158" i="22"/>
  <c r="O158" i="22" s="1"/>
  <c r="Q157" i="22"/>
  <c r="V157" i="22" s="1"/>
  <c r="N157" i="22"/>
  <c r="M157" i="22"/>
  <c r="G157" i="22"/>
  <c r="F157" i="22"/>
  <c r="P157" i="22" s="1"/>
  <c r="Q156" i="22"/>
  <c r="V156" i="22" s="1"/>
  <c r="N156" i="22"/>
  <c r="M156" i="22"/>
  <c r="G156" i="22"/>
  <c r="F156" i="22"/>
  <c r="P156" i="22" s="1"/>
  <c r="V155" i="22"/>
  <c r="Q155" i="22"/>
  <c r="N155" i="22"/>
  <c r="M155" i="22"/>
  <c r="G155" i="22"/>
  <c r="F155" i="22"/>
  <c r="Q154" i="22"/>
  <c r="V154" i="22" s="1"/>
  <c r="N154" i="22"/>
  <c r="M154" i="22"/>
  <c r="G154" i="22"/>
  <c r="F154" i="22"/>
  <c r="O154" i="22" s="1"/>
  <c r="Q153" i="22"/>
  <c r="V153" i="22" s="1"/>
  <c r="N153" i="22"/>
  <c r="M153" i="22"/>
  <c r="G153" i="22"/>
  <c r="F153" i="22"/>
  <c r="P153" i="22" s="1"/>
  <c r="Q152" i="22"/>
  <c r="V152" i="22" s="1"/>
  <c r="N152" i="22"/>
  <c r="M152" i="22"/>
  <c r="G152" i="22"/>
  <c r="F152" i="22"/>
  <c r="P152" i="22" s="1"/>
  <c r="Q151" i="22"/>
  <c r="V151" i="22" s="1"/>
  <c r="N151" i="22"/>
  <c r="M151" i="22"/>
  <c r="G151" i="22"/>
  <c r="F151" i="22"/>
  <c r="Q150" i="22"/>
  <c r="V150" i="22" s="1"/>
  <c r="N150" i="22"/>
  <c r="M150" i="22"/>
  <c r="G150" i="22"/>
  <c r="F150" i="22"/>
  <c r="O150" i="22" s="1"/>
  <c r="Q149" i="22"/>
  <c r="V149" i="22" s="1"/>
  <c r="N149" i="22"/>
  <c r="M149" i="22"/>
  <c r="G149" i="22"/>
  <c r="F149" i="22"/>
  <c r="P149" i="22" s="1"/>
  <c r="Q148" i="22"/>
  <c r="V148" i="22" s="1"/>
  <c r="N148" i="22"/>
  <c r="M148" i="22"/>
  <c r="G148" i="22"/>
  <c r="F148" i="22"/>
  <c r="P148" i="22" s="1"/>
  <c r="Q147" i="22"/>
  <c r="V147" i="22" s="1"/>
  <c r="N147" i="22"/>
  <c r="M147" i="22"/>
  <c r="G147" i="22"/>
  <c r="O147" i="22" s="1"/>
  <c r="F147" i="22"/>
  <c r="Q146" i="22"/>
  <c r="V146" i="22" s="1"/>
  <c r="N146" i="22"/>
  <c r="M146" i="22"/>
  <c r="G146" i="22"/>
  <c r="F146" i="22"/>
  <c r="O146" i="22" s="1"/>
  <c r="Q145" i="22"/>
  <c r="V145" i="22" s="1"/>
  <c r="N145" i="22"/>
  <c r="M145" i="22"/>
  <c r="G145" i="22"/>
  <c r="F145" i="22"/>
  <c r="P145" i="22" s="1"/>
  <c r="M144" i="22"/>
  <c r="G144" i="22"/>
  <c r="F144" i="22"/>
  <c r="P144" i="22" s="1"/>
  <c r="V143" i="22"/>
  <c r="Q143" i="22"/>
  <c r="N143" i="22"/>
  <c r="M143" i="22"/>
  <c r="G143" i="22"/>
  <c r="F143" i="22"/>
  <c r="Q142" i="22"/>
  <c r="V142" i="22" s="1"/>
  <c r="N142" i="22"/>
  <c r="M142" i="22"/>
  <c r="G142" i="22"/>
  <c r="F142" i="22"/>
  <c r="O142" i="22" s="1"/>
  <c r="Q141" i="22"/>
  <c r="V141" i="22" s="1"/>
  <c r="N141" i="22"/>
  <c r="M141" i="22"/>
  <c r="G141" i="22"/>
  <c r="F141" i="22"/>
  <c r="P141" i="22" s="1"/>
  <c r="V140" i="22"/>
  <c r="Q140" i="22"/>
  <c r="N140" i="22"/>
  <c r="M140" i="22"/>
  <c r="G140" i="22"/>
  <c r="F140" i="22"/>
  <c r="P140" i="22" s="1"/>
  <c r="Q139" i="22"/>
  <c r="V139" i="22" s="1"/>
  <c r="N139" i="22"/>
  <c r="M139" i="22"/>
  <c r="G139" i="22"/>
  <c r="F139" i="22"/>
  <c r="Q138" i="22"/>
  <c r="V138" i="22" s="1"/>
  <c r="N138" i="22"/>
  <c r="M138" i="22"/>
  <c r="G138" i="22"/>
  <c r="F138" i="22"/>
  <c r="O138" i="22" s="1"/>
  <c r="Q137" i="22"/>
  <c r="V137" i="22" s="1"/>
  <c r="N137" i="22"/>
  <c r="M137" i="22"/>
  <c r="G137" i="22"/>
  <c r="F137" i="22"/>
  <c r="P137" i="22" s="1"/>
  <c r="Q136" i="22"/>
  <c r="V136" i="22" s="1"/>
  <c r="N136" i="22"/>
  <c r="M136" i="22"/>
  <c r="G136" i="22"/>
  <c r="F136" i="22"/>
  <c r="P136" i="22" s="1"/>
  <c r="V135" i="22"/>
  <c r="Q135" i="22"/>
  <c r="N135" i="22"/>
  <c r="M135" i="22"/>
  <c r="G135" i="22"/>
  <c r="F135" i="22"/>
  <c r="Q134" i="22"/>
  <c r="V134" i="22" s="1"/>
  <c r="N134" i="22"/>
  <c r="M134" i="22"/>
  <c r="G134" i="22"/>
  <c r="F134" i="22"/>
  <c r="O134" i="22" s="1"/>
  <c r="Q133" i="22"/>
  <c r="V133" i="22" s="1"/>
  <c r="N133" i="22"/>
  <c r="M133" i="22"/>
  <c r="G133" i="22"/>
  <c r="F133" i="22"/>
  <c r="P133" i="22" s="1"/>
  <c r="Q132" i="22"/>
  <c r="V132" i="22" s="1"/>
  <c r="N132" i="22"/>
  <c r="M132" i="22"/>
  <c r="G132" i="22"/>
  <c r="F132" i="22"/>
  <c r="P132" i="22" s="1"/>
  <c r="Q131" i="22"/>
  <c r="V131" i="22" s="1"/>
  <c r="N131" i="22"/>
  <c r="M131" i="22"/>
  <c r="G131" i="22"/>
  <c r="F131" i="22"/>
  <c r="P131" i="22" s="1"/>
  <c r="V130" i="22"/>
  <c r="Q130" i="22"/>
  <c r="N130" i="22"/>
  <c r="M130" i="22"/>
  <c r="G130" i="22"/>
  <c r="F130" i="22"/>
  <c r="O130" i="22" s="1"/>
  <c r="Q129" i="22"/>
  <c r="V129" i="22" s="1"/>
  <c r="N129" i="22"/>
  <c r="M129" i="22"/>
  <c r="G129" i="22"/>
  <c r="F129" i="22"/>
  <c r="P129" i="22" s="1"/>
  <c r="V128" i="22"/>
  <c r="Q128" i="22"/>
  <c r="N128" i="22"/>
  <c r="M128" i="22"/>
  <c r="G128" i="22"/>
  <c r="F128" i="22"/>
  <c r="P128" i="22" s="1"/>
  <c r="V127" i="22"/>
  <c r="Q127" i="22"/>
  <c r="N127" i="22"/>
  <c r="M127" i="22"/>
  <c r="G127" i="22"/>
  <c r="F127" i="22"/>
  <c r="Q126" i="22"/>
  <c r="V126" i="22" s="1"/>
  <c r="N126" i="22"/>
  <c r="M126" i="22"/>
  <c r="G126" i="22"/>
  <c r="F126" i="22"/>
  <c r="O126" i="22" s="1"/>
  <c r="Q125" i="22"/>
  <c r="V125" i="22" s="1"/>
  <c r="N125" i="22"/>
  <c r="M125" i="22"/>
  <c r="G125" i="22"/>
  <c r="F125" i="22"/>
  <c r="P125" i="22" s="1"/>
  <c r="V124" i="22"/>
  <c r="Q124" i="22"/>
  <c r="N124" i="22"/>
  <c r="M124" i="22"/>
  <c r="G124" i="22"/>
  <c r="F124" i="22"/>
  <c r="P124" i="22" s="1"/>
  <c r="Q123" i="22"/>
  <c r="V123" i="22" s="1"/>
  <c r="N123" i="22"/>
  <c r="M123" i="22"/>
  <c r="G123" i="22"/>
  <c r="F123" i="22"/>
  <c r="Q122" i="22"/>
  <c r="V122" i="22" s="1"/>
  <c r="N122" i="22"/>
  <c r="M122" i="22"/>
  <c r="G122" i="22"/>
  <c r="F122" i="22"/>
  <c r="O122" i="22" s="1"/>
  <c r="Q121" i="22"/>
  <c r="V121" i="22" s="1"/>
  <c r="N121" i="22"/>
  <c r="M121" i="22"/>
  <c r="G121" i="22"/>
  <c r="F121" i="22"/>
  <c r="P121" i="22" s="1"/>
  <c r="Q120" i="22"/>
  <c r="V120" i="22" s="1"/>
  <c r="N120" i="22"/>
  <c r="M120" i="22"/>
  <c r="G120" i="22"/>
  <c r="F120" i="22"/>
  <c r="P120" i="22" s="1"/>
  <c r="Q119" i="22"/>
  <c r="V119" i="22" s="1"/>
  <c r="N119" i="22"/>
  <c r="M119" i="22"/>
  <c r="G119" i="22"/>
  <c r="F119" i="22"/>
  <c r="V118" i="22"/>
  <c r="Q118" i="22"/>
  <c r="N118" i="22"/>
  <c r="M118" i="22"/>
  <c r="G118" i="22"/>
  <c r="F118" i="22"/>
  <c r="O118" i="22" s="1"/>
  <c r="Q117" i="22"/>
  <c r="V117" i="22" s="1"/>
  <c r="N117" i="22"/>
  <c r="M117" i="22"/>
  <c r="G117" i="22"/>
  <c r="F117" i="22"/>
  <c r="P117" i="22" s="1"/>
  <c r="Q116" i="22"/>
  <c r="V116" i="22" s="1"/>
  <c r="N116" i="22"/>
  <c r="M116" i="22"/>
  <c r="G116" i="22"/>
  <c r="F116" i="22"/>
  <c r="P116" i="22" s="1"/>
  <c r="Q115" i="22"/>
  <c r="V115" i="22" s="1"/>
  <c r="N115" i="22"/>
  <c r="M115" i="22"/>
  <c r="G115" i="22"/>
  <c r="O115" i="22" s="1"/>
  <c r="F115" i="22"/>
  <c r="Q114" i="22"/>
  <c r="V114" i="22" s="1"/>
  <c r="N114" i="22"/>
  <c r="M114" i="22"/>
  <c r="G114" i="22"/>
  <c r="F114" i="22"/>
  <c r="O114" i="22" s="1"/>
  <c r="V113" i="22"/>
  <c r="Q113" i="22"/>
  <c r="N113" i="22"/>
  <c r="M113" i="22"/>
  <c r="G113" i="22"/>
  <c r="F113" i="22"/>
  <c r="P113" i="22" s="1"/>
  <c r="Q112" i="22"/>
  <c r="V112" i="22" s="1"/>
  <c r="N112" i="22"/>
  <c r="M112" i="22"/>
  <c r="G112" i="22"/>
  <c r="F112" i="22"/>
  <c r="P112" i="22" s="1"/>
  <c r="Q111" i="22"/>
  <c r="V111" i="22" s="1"/>
  <c r="N111" i="22"/>
  <c r="M111" i="22"/>
  <c r="G111" i="22"/>
  <c r="O111" i="22" s="1"/>
  <c r="F111" i="22"/>
  <c r="Q110" i="22"/>
  <c r="V110" i="22" s="1"/>
  <c r="N110" i="22"/>
  <c r="M110" i="22"/>
  <c r="G110" i="22"/>
  <c r="F110" i="22"/>
  <c r="O110" i="22" s="1"/>
  <c r="Q109" i="22"/>
  <c r="V109" i="22" s="1"/>
  <c r="N109" i="22"/>
  <c r="M109" i="22"/>
  <c r="G109" i="22"/>
  <c r="F109" i="22"/>
  <c r="P109" i="22" s="1"/>
  <c r="Q108" i="22"/>
  <c r="V108" i="22" s="1"/>
  <c r="N108" i="22"/>
  <c r="M108" i="22"/>
  <c r="G108" i="22"/>
  <c r="F108" i="22"/>
  <c r="P108" i="22" s="1"/>
  <c r="Q107" i="22"/>
  <c r="V107" i="22" s="1"/>
  <c r="N107" i="22"/>
  <c r="M107" i="22"/>
  <c r="G107" i="22"/>
  <c r="F107" i="22"/>
  <c r="Q106" i="22"/>
  <c r="V106" i="22" s="1"/>
  <c r="N106" i="22"/>
  <c r="M106" i="22"/>
  <c r="G106" i="22"/>
  <c r="F106" i="22"/>
  <c r="O106" i="22" s="1"/>
  <c r="Q105" i="22"/>
  <c r="V105" i="22" s="1"/>
  <c r="N105" i="22"/>
  <c r="M105" i="22"/>
  <c r="G105" i="22"/>
  <c r="F105" i="22"/>
  <c r="P105" i="22" s="1"/>
  <c r="Q104" i="22"/>
  <c r="V104" i="22" s="1"/>
  <c r="N104" i="22"/>
  <c r="M104" i="22"/>
  <c r="G104" i="22"/>
  <c r="F104" i="22"/>
  <c r="P104" i="22" s="1"/>
  <c r="Q103" i="22"/>
  <c r="V103" i="22" s="1"/>
  <c r="N103" i="22"/>
  <c r="M103" i="22"/>
  <c r="G103" i="22"/>
  <c r="F103" i="22"/>
  <c r="Q102" i="22"/>
  <c r="V102" i="22" s="1"/>
  <c r="N102" i="22"/>
  <c r="M102" i="22"/>
  <c r="G102" i="22"/>
  <c r="F102" i="22"/>
  <c r="O102" i="22" s="1"/>
  <c r="Q101" i="22"/>
  <c r="V101" i="22" s="1"/>
  <c r="N101" i="22"/>
  <c r="M101" i="22"/>
  <c r="G101" i="22"/>
  <c r="F101" i="22"/>
  <c r="P101" i="22" s="1"/>
  <c r="Q100" i="22"/>
  <c r="V100" i="22" s="1"/>
  <c r="N100" i="22"/>
  <c r="M100" i="22"/>
  <c r="G100" i="22"/>
  <c r="F100" i="22"/>
  <c r="P100" i="22" s="1"/>
  <c r="Q99" i="22"/>
  <c r="V99" i="22" s="1"/>
  <c r="N99" i="22"/>
  <c r="M99" i="22"/>
  <c r="G99" i="22"/>
  <c r="F99" i="22"/>
  <c r="O99" i="22" s="1"/>
  <c r="V98" i="22"/>
  <c r="Q98" i="22"/>
  <c r="M98" i="22"/>
  <c r="G98" i="22"/>
  <c r="F98" i="22"/>
  <c r="O98" i="22" s="1"/>
  <c r="Q97" i="22"/>
  <c r="V97" i="22" s="1"/>
  <c r="N97" i="22"/>
  <c r="M97" i="22"/>
  <c r="G97" i="22"/>
  <c r="F97" i="22"/>
  <c r="P97" i="22" s="1"/>
  <c r="Q96" i="22"/>
  <c r="V96" i="22" s="1"/>
  <c r="N96" i="22"/>
  <c r="M96" i="22"/>
  <c r="G96" i="22"/>
  <c r="F96" i="22"/>
  <c r="P96" i="22" s="1"/>
  <c r="Q95" i="22"/>
  <c r="V95" i="22" s="1"/>
  <c r="N95" i="22"/>
  <c r="M95" i="22"/>
  <c r="G95" i="22"/>
  <c r="F95" i="22"/>
  <c r="Q94" i="22"/>
  <c r="V94" i="22" s="1"/>
  <c r="N94" i="22"/>
  <c r="M94" i="22"/>
  <c r="G94" i="22"/>
  <c r="F94" i="22"/>
  <c r="O94" i="22" s="1"/>
  <c r="Q93" i="22"/>
  <c r="V93" i="22" s="1"/>
  <c r="N93" i="22"/>
  <c r="M93" i="22"/>
  <c r="G93" i="22"/>
  <c r="F93" i="22"/>
  <c r="P93" i="22" s="1"/>
  <c r="Q92" i="22"/>
  <c r="V92" i="22" s="1"/>
  <c r="N92" i="22"/>
  <c r="M92" i="22"/>
  <c r="G92" i="22"/>
  <c r="F92" i="22"/>
  <c r="P92" i="22" s="1"/>
  <c r="Q91" i="22"/>
  <c r="V91" i="22" s="1"/>
  <c r="N91" i="22"/>
  <c r="M91" i="22"/>
  <c r="G91" i="22"/>
  <c r="F91" i="22"/>
  <c r="V90" i="22"/>
  <c r="Q90" i="22"/>
  <c r="N90" i="22"/>
  <c r="M90" i="22"/>
  <c r="G90" i="22"/>
  <c r="F90" i="22"/>
  <c r="O90" i="22" s="1"/>
  <c r="V89" i="22"/>
  <c r="Q89" i="22"/>
  <c r="N89" i="22"/>
  <c r="M89" i="22"/>
  <c r="G89" i="22"/>
  <c r="F89" i="22"/>
  <c r="P89" i="22" s="1"/>
  <c r="Q88" i="22"/>
  <c r="V88" i="22" s="1"/>
  <c r="N88" i="22"/>
  <c r="M88" i="22"/>
  <c r="G88" i="22"/>
  <c r="F88" i="22"/>
  <c r="P88" i="22" s="1"/>
  <c r="Q87" i="22"/>
  <c r="V87" i="22" s="1"/>
  <c r="N87" i="22"/>
  <c r="M87" i="22"/>
  <c r="G87" i="22"/>
  <c r="F87" i="22"/>
  <c r="O87" i="22" s="1"/>
  <c r="V86" i="22"/>
  <c r="Q86" i="22"/>
  <c r="N86" i="22"/>
  <c r="M86" i="22"/>
  <c r="G86" i="22"/>
  <c r="F86" i="22"/>
  <c r="O86" i="22" s="1"/>
  <c r="Q85" i="22"/>
  <c r="V85" i="22" s="1"/>
  <c r="N85" i="22"/>
  <c r="M85" i="22"/>
  <c r="G85" i="22"/>
  <c r="F85" i="22"/>
  <c r="P85" i="22" s="1"/>
  <c r="Q84" i="22"/>
  <c r="V84" i="22" s="1"/>
  <c r="N84" i="22"/>
  <c r="M84" i="22"/>
  <c r="G84" i="22"/>
  <c r="F84" i="22"/>
  <c r="P84" i="22" s="1"/>
  <c r="V83" i="22"/>
  <c r="Q83" i="22"/>
  <c r="N83" i="22"/>
  <c r="M83" i="22"/>
  <c r="G83" i="22"/>
  <c r="F83" i="22"/>
  <c r="Q82" i="22"/>
  <c r="V82" i="22" s="1"/>
  <c r="N82" i="22"/>
  <c r="M82" i="22"/>
  <c r="G82" i="22"/>
  <c r="F82" i="22"/>
  <c r="O82" i="22" s="1"/>
  <c r="V81" i="22"/>
  <c r="Q81" i="22"/>
  <c r="N81" i="22"/>
  <c r="M81" i="22"/>
  <c r="G81" i="22"/>
  <c r="F81" i="22"/>
  <c r="P81" i="22" s="1"/>
  <c r="Q80" i="22"/>
  <c r="V80" i="22" s="1"/>
  <c r="N80" i="22"/>
  <c r="M80" i="22"/>
  <c r="G80" i="22"/>
  <c r="F80" i="22"/>
  <c r="P80" i="22" s="1"/>
  <c r="Q79" i="22"/>
  <c r="V79" i="22" s="1"/>
  <c r="N79" i="22"/>
  <c r="M79" i="22"/>
  <c r="G79" i="22"/>
  <c r="F79" i="22"/>
  <c r="Q78" i="22"/>
  <c r="V78" i="22" s="1"/>
  <c r="N78" i="22"/>
  <c r="M78" i="22"/>
  <c r="G78" i="22"/>
  <c r="F78" i="22"/>
  <c r="O78" i="22" s="1"/>
  <c r="Q77" i="22"/>
  <c r="V77" i="22" s="1"/>
  <c r="N77" i="22"/>
  <c r="M77" i="22"/>
  <c r="G77" i="22"/>
  <c r="F77" i="22"/>
  <c r="P77" i="22" s="1"/>
  <c r="Q76" i="22"/>
  <c r="V76" i="22" s="1"/>
  <c r="N76" i="22"/>
  <c r="M76" i="22"/>
  <c r="G76" i="22"/>
  <c r="F76" i="22"/>
  <c r="P76" i="22" s="1"/>
  <c r="V75" i="22"/>
  <c r="Q75" i="22"/>
  <c r="N75" i="22"/>
  <c r="M75" i="22"/>
  <c r="G75" i="22"/>
  <c r="O75" i="22" s="1"/>
  <c r="F75" i="22"/>
  <c r="Q74" i="22"/>
  <c r="V74" i="22" s="1"/>
  <c r="N74" i="22"/>
  <c r="M74" i="22"/>
  <c r="G74" i="22"/>
  <c r="F74" i="22"/>
  <c r="O74" i="22" s="1"/>
  <c r="Q73" i="22"/>
  <c r="V73" i="22" s="1"/>
  <c r="N73" i="22"/>
  <c r="M73" i="22"/>
  <c r="G73" i="22"/>
  <c r="F73" i="22"/>
  <c r="P73" i="22" s="1"/>
  <c r="Q72" i="22"/>
  <c r="V72" i="22" s="1"/>
  <c r="N72" i="22"/>
  <c r="M72" i="22"/>
  <c r="G72" i="22"/>
  <c r="F72" i="22"/>
  <c r="P72" i="22" s="1"/>
  <c r="V71" i="22"/>
  <c r="Q71" i="22"/>
  <c r="N71" i="22"/>
  <c r="M71" i="22"/>
  <c r="G71" i="22"/>
  <c r="F71" i="22"/>
  <c r="Q70" i="22"/>
  <c r="V70" i="22" s="1"/>
  <c r="N70" i="22"/>
  <c r="M70" i="22"/>
  <c r="G70" i="22"/>
  <c r="F70" i="22"/>
  <c r="O70" i="22" s="1"/>
  <c r="Q69" i="22"/>
  <c r="V69" i="22" s="1"/>
  <c r="N69" i="22"/>
  <c r="M69" i="22"/>
  <c r="G69" i="22"/>
  <c r="F69" i="22"/>
  <c r="P69" i="22" s="1"/>
  <c r="Q68" i="22"/>
  <c r="V68" i="22" s="1"/>
  <c r="N68" i="22"/>
  <c r="M68" i="22"/>
  <c r="G68" i="22"/>
  <c r="F68" i="22"/>
  <c r="P68" i="22" s="1"/>
  <c r="Q67" i="22"/>
  <c r="V67" i="22" s="1"/>
  <c r="N67" i="22"/>
  <c r="M67" i="22"/>
  <c r="G67" i="22"/>
  <c r="F67" i="22"/>
  <c r="V66" i="22"/>
  <c r="Q66" i="22"/>
  <c r="N66" i="22"/>
  <c r="M66" i="22"/>
  <c r="G66" i="22"/>
  <c r="F66" i="22"/>
  <c r="O66" i="22" s="1"/>
  <c r="Q65" i="22"/>
  <c r="V65" i="22" s="1"/>
  <c r="N65" i="22"/>
  <c r="M65" i="22"/>
  <c r="G65" i="22"/>
  <c r="F65" i="22"/>
  <c r="P65" i="22" s="1"/>
  <c r="V64" i="22"/>
  <c r="Q64" i="22"/>
  <c r="N64" i="22"/>
  <c r="M64" i="22"/>
  <c r="G64" i="22"/>
  <c r="F64" i="22"/>
  <c r="P64" i="22" s="1"/>
  <c r="Q63" i="22"/>
  <c r="V63" i="22" s="1"/>
  <c r="N63" i="22"/>
  <c r="M63" i="22"/>
  <c r="G63" i="22"/>
  <c r="F63" i="22"/>
  <c r="Q62" i="22"/>
  <c r="V62" i="22" s="1"/>
  <c r="N62" i="22"/>
  <c r="M62" i="22"/>
  <c r="G62" i="22"/>
  <c r="F62" i="22"/>
  <c r="O62" i="22" s="1"/>
  <c r="V61" i="22"/>
  <c r="Q61" i="22"/>
  <c r="N61" i="22"/>
  <c r="M61" i="22"/>
  <c r="G61" i="22"/>
  <c r="F61" i="22"/>
  <c r="P61" i="22" s="1"/>
  <c r="Q60" i="22"/>
  <c r="V60" i="22" s="1"/>
  <c r="N60" i="22"/>
  <c r="M60" i="22"/>
  <c r="G60" i="22"/>
  <c r="F60" i="22"/>
  <c r="P60" i="22" s="1"/>
  <c r="Q59" i="22"/>
  <c r="V59" i="22" s="1"/>
  <c r="N59" i="22"/>
  <c r="M59" i="22"/>
  <c r="G59" i="22"/>
  <c r="O59" i="22" s="1"/>
  <c r="F59" i="22"/>
  <c r="Q58" i="22"/>
  <c r="V58" i="22" s="1"/>
  <c r="N58" i="22"/>
  <c r="M58" i="22"/>
  <c r="G58" i="22"/>
  <c r="F58" i="22"/>
  <c r="O58" i="22" s="1"/>
  <c r="Q57" i="22"/>
  <c r="V57" i="22" s="1"/>
  <c r="N57" i="22"/>
  <c r="M57" i="22"/>
  <c r="G57" i="22"/>
  <c r="F57" i="22"/>
  <c r="P57" i="22" s="1"/>
  <c r="Q56" i="22"/>
  <c r="V56" i="22" s="1"/>
  <c r="N56" i="22"/>
  <c r="M56" i="22"/>
  <c r="G56" i="22"/>
  <c r="F56" i="22"/>
  <c r="P56" i="22" s="1"/>
  <c r="Q55" i="22"/>
  <c r="V55" i="22" s="1"/>
  <c r="N55" i="22"/>
  <c r="M55" i="22"/>
  <c r="G55" i="22"/>
  <c r="F55" i="22"/>
  <c r="Q54" i="22"/>
  <c r="V54" i="22" s="1"/>
  <c r="N54" i="22"/>
  <c r="M54" i="22"/>
  <c r="G54" i="22"/>
  <c r="F54" i="22"/>
  <c r="O54" i="22" s="1"/>
  <c r="Q53" i="22"/>
  <c r="V53" i="22" s="1"/>
  <c r="N53" i="22"/>
  <c r="M53" i="22"/>
  <c r="G53" i="22"/>
  <c r="F53" i="22"/>
  <c r="P53" i="22" s="1"/>
  <c r="Q52" i="22"/>
  <c r="V52" i="22" s="1"/>
  <c r="N52" i="22"/>
  <c r="M52" i="22"/>
  <c r="G52" i="22"/>
  <c r="F52" i="22"/>
  <c r="P52" i="22" s="1"/>
  <c r="Q51" i="22"/>
  <c r="V51" i="22" s="1"/>
  <c r="N51" i="22"/>
  <c r="M51" i="22"/>
  <c r="G51" i="22"/>
  <c r="P51" i="22" s="1"/>
  <c r="F51" i="22"/>
  <c r="Q50" i="22"/>
  <c r="V50" i="22" s="1"/>
  <c r="N50" i="22"/>
  <c r="M50" i="22"/>
  <c r="G50" i="22"/>
  <c r="F50" i="22"/>
  <c r="O50" i="22" s="1"/>
  <c r="Q49" i="22"/>
  <c r="V49" i="22" s="1"/>
  <c r="N49" i="22"/>
  <c r="M49" i="22"/>
  <c r="G49" i="22"/>
  <c r="F49" i="22"/>
  <c r="P49" i="22" s="1"/>
  <c r="Q48" i="22"/>
  <c r="V48" i="22" s="1"/>
  <c r="N48" i="22"/>
  <c r="M48" i="22"/>
  <c r="G48" i="22"/>
  <c r="F48" i="22"/>
  <c r="P48" i="22" s="1"/>
  <c r="Q47" i="22"/>
  <c r="V47" i="22" s="1"/>
  <c r="N47" i="22"/>
  <c r="M47" i="22"/>
  <c r="G47" i="22"/>
  <c r="F47" i="22"/>
  <c r="Q46" i="22"/>
  <c r="V46" i="22" s="1"/>
  <c r="N46" i="22"/>
  <c r="M46" i="22"/>
  <c r="G46" i="22"/>
  <c r="F46" i="22"/>
  <c r="O46" i="22" s="1"/>
  <c r="Q45" i="22"/>
  <c r="V45" i="22" s="1"/>
  <c r="N45" i="22"/>
  <c r="M45" i="22"/>
  <c r="G45" i="22"/>
  <c r="F45" i="22"/>
  <c r="P45" i="22" s="1"/>
  <c r="V44" i="22"/>
  <c r="Q44" i="22"/>
  <c r="N44" i="22"/>
  <c r="M44" i="22"/>
  <c r="G44" i="22"/>
  <c r="F44" i="22"/>
  <c r="P44" i="22" s="1"/>
  <c r="Q43" i="22"/>
  <c r="V43" i="22" s="1"/>
  <c r="N43" i="22"/>
  <c r="M43" i="22"/>
  <c r="G43" i="22"/>
  <c r="F43" i="22"/>
  <c r="Q42" i="22"/>
  <c r="V42" i="22" s="1"/>
  <c r="N42" i="22"/>
  <c r="M42" i="22"/>
  <c r="G42" i="22"/>
  <c r="F42" i="22"/>
  <c r="O42" i="22" s="1"/>
  <c r="Q41" i="22"/>
  <c r="V41" i="22" s="1"/>
  <c r="N41" i="22"/>
  <c r="M41" i="22"/>
  <c r="G41" i="22"/>
  <c r="F41" i="22"/>
  <c r="P41" i="22" s="1"/>
  <c r="V40" i="22"/>
  <c r="Q40" i="22"/>
  <c r="N40" i="22"/>
  <c r="M40" i="22"/>
  <c r="G40" i="22"/>
  <c r="F40" i="22"/>
  <c r="P40" i="22" s="1"/>
  <c r="Q39" i="22"/>
  <c r="V39" i="22" s="1"/>
  <c r="N39" i="22"/>
  <c r="M39" i="22"/>
  <c r="G39" i="22"/>
  <c r="F39" i="22"/>
  <c r="V38" i="22"/>
  <c r="Q38" i="22"/>
  <c r="N38" i="22"/>
  <c r="M38" i="22"/>
  <c r="G38" i="22"/>
  <c r="F38" i="22"/>
  <c r="O38" i="22" s="1"/>
  <c r="Q37" i="22"/>
  <c r="V37" i="22" s="1"/>
  <c r="N37" i="22"/>
  <c r="M37" i="22"/>
  <c r="G37" i="22"/>
  <c r="F37" i="22"/>
  <c r="P37" i="22" s="1"/>
  <c r="Q36" i="22"/>
  <c r="V36" i="22" s="1"/>
  <c r="N36" i="22"/>
  <c r="M36" i="22"/>
  <c r="G36" i="22"/>
  <c r="F36" i="22"/>
  <c r="P36" i="22" s="1"/>
  <c r="Q35" i="22"/>
  <c r="V35" i="22" s="1"/>
  <c r="N35" i="22"/>
  <c r="M35" i="22"/>
  <c r="G35" i="22"/>
  <c r="F35" i="22"/>
  <c r="Q34" i="22"/>
  <c r="V34" i="22" s="1"/>
  <c r="N34" i="22"/>
  <c r="M34" i="22"/>
  <c r="G34" i="22"/>
  <c r="F34" i="22"/>
  <c r="O34" i="22" s="1"/>
  <c r="Q33" i="22"/>
  <c r="V33" i="22" s="1"/>
  <c r="N33" i="22"/>
  <c r="M33" i="22"/>
  <c r="G33" i="22"/>
  <c r="F33" i="22"/>
  <c r="P33" i="22" s="1"/>
  <c r="Q32" i="22"/>
  <c r="V32" i="22" s="1"/>
  <c r="N32" i="22"/>
  <c r="M32" i="22"/>
  <c r="G32" i="22"/>
  <c r="F32" i="22"/>
  <c r="P32" i="22" s="1"/>
  <c r="Q31" i="22"/>
  <c r="V31" i="22" s="1"/>
  <c r="N31" i="22"/>
  <c r="M31" i="22"/>
  <c r="G31" i="22"/>
  <c r="F31" i="22"/>
  <c r="P31" i="22" s="1"/>
  <c r="V30" i="22"/>
  <c r="Q30" i="22"/>
  <c r="N30" i="22"/>
  <c r="M30" i="22"/>
  <c r="G30" i="22"/>
  <c r="F30" i="22"/>
  <c r="O30" i="22" s="1"/>
  <c r="Q29" i="22"/>
  <c r="V29" i="22" s="1"/>
  <c r="N29" i="22"/>
  <c r="M29" i="22"/>
  <c r="G29" i="22"/>
  <c r="F29" i="22"/>
  <c r="P29" i="22" s="1"/>
  <c r="Q28" i="22"/>
  <c r="V28" i="22" s="1"/>
  <c r="N28" i="22"/>
  <c r="M28" i="22"/>
  <c r="G28" i="22"/>
  <c r="F28" i="22"/>
  <c r="P28" i="22" s="1"/>
  <c r="Q27" i="22"/>
  <c r="V27" i="22" s="1"/>
  <c r="N27" i="22"/>
  <c r="M27" i="22"/>
  <c r="G27" i="22"/>
  <c r="F27" i="22"/>
  <c r="Q26" i="22"/>
  <c r="V26" i="22" s="1"/>
  <c r="N26" i="22"/>
  <c r="M26" i="22"/>
  <c r="G26" i="22"/>
  <c r="F26" i="22"/>
  <c r="O26" i="22" s="1"/>
  <c r="Q25" i="22"/>
  <c r="V25" i="22" s="1"/>
  <c r="N25" i="22"/>
  <c r="M25" i="22"/>
  <c r="G25" i="22"/>
  <c r="F25" i="22"/>
  <c r="P25" i="22" s="1"/>
  <c r="Q24" i="22"/>
  <c r="V24" i="22" s="1"/>
  <c r="N24" i="22"/>
  <c r="M24" i="22"/>
  <c r="G24" i="22"/>
  <c r="F24" i="22"/>
  <c r="P24" i="22" s="1"/>
  <c r="Q23" i="22"/>
  <c r="V23" i="22" s="1"/>
  <c r="N23" i="22"/>
  <c r="M23" i="22"/>
  <c r="G23" i="22"/>
  <c r="F23" i="22"/>
  <c r="Q22" i="22"/>
  <c r="V22" i="22" s="1"/>
  <c r="N22" i="22"/>
  <c r="M22" i="22"/>
  <c r="G22" i="22"/>
  <c r="F22" i="22"/>
  <c r="O22" i="22" s="1"/>
  <c r="V21" i="22"/>
  <c r="Q21" i="22"/>
  <c r="N21" i="22"/>
  <c r="M21" i="22"/>
  <c r="G21" i="22"/>
  <c r="F21" i="22"/>
  <c r="P21" i="22" s="1"/>
  <c r="Q20" i="22"/>
  <c r="V20" i="22" s="1"/>
  <c r="N20" i="22"/>
  <c r="M20" i="22"/>
  <c r="G20" i="22"/>
  <c r="F20" i="22"/>
  <c r="P20" i="22" s="1"/>
  <c r="Q19" i="22"/>
  <c r="V19" i="22" s="1"/>
  <c r="N19" i="22"/>
  <c r="M19" i="22"/>
  <c r="G19" i="22"/>
  <c r="F19" i="22"/>
  <c r="Q18" i="22"/>
  <c r="V18" i="22" s="1"/>
  <c r="N18" i="22"/>
  <c r="M18" i="22"/>
  <c r="G18" i="22"/>
  <c r="F18" i="22"/>
  <c r="O18" i="22" s="1"/>
  <c r="Q17" i="22"/>
  <c r="V17" i="22" s="1"/>
  <c r="N17" i="22"/>
  <c r="M17" i="22"/>
  <c r="G17" i="22"/>
  <c r="F17" i="22"/>
  <c r="P17" i="22" s="1"/>
  <c r="Q16" i="22"/>
  <c r="V16" i="22" s="1"/>
  <c r="N16" i="22"/>
  <c r="M16" i="22"/>
  <c r="G16" i="22"/>
  <c r="F16" i="22"/>
  <c r="P16" i="22" s="1"/>
  <c r="Q15" i="22"/>
  <c r="V15" i="22" s="1"/>
  <c r="N15" i="22"/>
  <c r="M15" i="22"/>
  <c r="G15" i="22"/>
  <c r="F15" i="22"/>
  <c r="P15" i="22" s="1"/>
  <c r="V14" i="22"/>
  <c r="Q14" i="22"/>
  <c r="N14" i="22"/>
  <c r="M14" i="22"/>
  <c r="G14" i="22"/>
  <c r="F14" i="22"/>
  <c r="O14" i="22" s="1"/>
  <c r="Q13" i="22"/>
  <c r="N13" i="22"/>
  <c r="M13" i="22"/>
  <c r="G13" i="22"/>
  <c r="F13" i="22"/>
  <c r="P13" i="22" s="1"/>
  <c r="V12" i="22"/>
  <c r="Q12" i="22"/>
  <c r="N12" i="22"/>
  <c r="M12" i="22"/>
  <c r="G12" i="22"/>
  <c r="F12" i="22"/>
  <c r="P12" i="22" s="1"/>
  <c r="Q11" i="22"/>
  <c r="V11" i="22" s="1"/>
  <c r="N11" i="22"/>
  <c r="M11" i="22"/>
  <c r="G11" i="22"/>
  <c r="F11" i="22"/>
  <c r="O11" i="22" s="1"/>
  <c r="Q226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R79" i="21"/>
  <c r="R80" i="21"/>
  <c r="R81" i="21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96" i="21"/>
  <c r="R97" i="21"/>
  <c r="R98" i="21"/>
  <c r="R99" i="21"/>
  <c r="R100" i="21"/>
  <c r="R101" i="21"/>
  <c r="R102" i="21"/>
  <c r="R103" i="21"/>
  <c r="R104" i="21"/>
  <c r="R105" i="21"/>
  <c r="R106" i="21"/>
  <c r="R107" i="21"/>
  <c r="R108" i="21"/>
  <c r="R109" i="21"/>
  <c r="R110" i="21"/>
  <c r="R111" i="21"/>
  <c r="R112" i="21"/>
  <c r="R113" i="21"/>
  <c r="R114" i="21"/>
  <c r="R115" i="21"/>
  <c r="R116" i="21"/>
  <c r="R117" i="21"/>
  <c r="R118" i="21"/>
  <c r="R119" i="21"/>
  <c r="R120" i="21"/>
  <c r="R121" i="21"/>
  <c r="R122" i="21"/>
  <c r="R123" i="21"/>
  <c r="R124" i="21"/>
  <c r="R125" i="21"/>
  <c r="R126" i="21"/>
  <c r="R127" i="21"/>
  <c r="R128" i="21"/>
  <c r="R129" i="21"/>
  <c r="R130" i="21"/>
  <c r="R131" i="21"/>
  <c r="R132" i="21"/>
  <c r="R133" i="21"/>
  <c r="R134" i="21"/>
  <c r="R135" i="21"/>
  <c r="R136" i="21"/>
  <c r="R137" i="21"/>
  <c r="R138" i="21"/>
  <c r="R139" i="21"/>
  <c r="R140" i="21"/>
  <c r="R141" i="21"/>
  <c r="R142" i="21"/>
  <c r="R143" i="21"/>
  <c r="R144" i="21"/>
  <c r="R145" i="21"/>
  <c r="R146" i="21"/>
  <c r="R147" i="21"/>
  <c r="R148" i="21"/>
  <c r="R149" i="21"/>
  <c r="R150" i="21"/>
  <c r="R151" i="21"/>
  <c r="R152" i="21"/>
  <c r="R153" i="21"/>
  <c r="R154" i="21"/>
  <c r="R155" i="21"/>
  <c r="R156" i="21"/>
  <c r="R157" i="21"/>
  <c r="R158" i="21"/>
  <c r="R159" i="21"/>
  <c r="R160" i="21"/>
  <c r="R161" i="21"/>
  <c r="R162" i="21"/>
  <c r="R163" i="21"/>
  <c r="R164" i="21"/>
  <c r="R165" i="21"/>
  <c r="R166" i="21"/>
  <c r="R167" i="21"/>
  <c r="R168" i="21"/>
  <c r="R169" i="21"/>
  <c r="R170" i="21"/>
  <c r="R171" i="21"/>
  <c r="R172" i="21"/>
  <c r="R173" i="21"/>
  <c r="R174" i="21"/>
  <c r="R175" i="21"/>
  <c r="R176" i="21"/>
  <c r="R177" i="21"/>
  <c r="R178" i="21"/>
  <c r="R179" i="21"/>
  <c r="R180" i="21"/>
  <c r="R181" i="21"/>
  <c r="R182" i="21"/>
  <c r="R183" i="21"/>
  <c r="R184" i="21"/>
  <c r="R185" i="21"/>
  <c r="R186" i="21"/>
  <c r="R187" i="21"/>
  <c r="R188" i="21"/>
  <c r="R189" i="21"/>
  <c r="R190" i="21"/>
  <c r="R191" i="21"/>
  <c r="R192" i="21"/>
  <c r="R193" i="21"/>
  <c r="R194" i="21"/>
  <c r="R195" i="21"/>
  <c r="R196" i="21"/>
  <c r="R197" i="21"/>
  <c r="R198" i="21"/>
  <c r="R199" i="21"/>
  <c r="R200" i="21"/>
  <c r="R201" i="21"/>
  <c r="R202" i="21"/>
  <c r="R203" i="21"/>
  <c r="R204" i="21"/>
  <c r="R205" i="21"/>
  <c r="R206" i="21"/>
  <c r="R207" i="21"/>
  <c r="R208" i="21"/>
  <c r="R209" i="21"/>
  <c r="R210" i="21"/>
  <c r="R211" i="21"/>
  <c r="R212" i="21"/>
  <c r="R213" i="21"/>
  <c r="R214" i="21"/>
  <c r="R215" i="21"/>
  <c r="R216" i="21"/>
  <c r="R217" i="21"/>
  <c r="R218" i="21"/>
  <c r="R219" i="21"/>
  <c r="R220" i="21"/>
  <c r="R221" i="21"/>
  <c r="R222" i="21"/>
  <c r="R223" i="21"/>
  <c r="R224" i="21"/>
  <c r="R225" i="21"/>
  <c r="R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12" i="21"/>
  <c r="Q113" i="21"/>
  <c r="Q114" i="21"/>
  <c r="Q115" i="21"/>
  <c r="Q116" i="21"/>
  <c r="Q117" i="21"/>
  <c r="Q118" i="21"/>
  <c r="Q119" i="21"/>
  <c r="Q120" i="21"/>
  <c r="Q121" i="21"/>
  <c r="Q122" i="21"/>
  <c r="Q123" i="21"/>
  <c r="Q124" i="21"/>
  <c r="Q125" i="21"/>
  <c r="Q126" i="21"/>
  <c r="Q127" i="21"/>
  <c r="Q128" i="21"/>
  <c r="Q129" i="21"/>
  <c r="Q130" i="21"/>
  <c r="Q131" i="21"/>
  <c r="Q132" i="21"/>
  <c r="Q133" i="21"/>
  <c r="Q134" i="21"/>
  <c r="Q135" i="21"/>
  <c r="Q136" i="21"/>
  <c r="Q137" i="21"/>
  <c r="Q138" i="21"/>
  <c r="Q139" i="21"/>
  <c r="Q140" i="21"/>
  <c r="Q141" i="21"/>
  <c r="Q142" i="21"/>
  <c r="Q143" i="21"/>
  <c r="Q144" i="21"/>
  <c r="Q145" i="21"/>
  <c r="Q146" i="21"/>
  <c r="Q147" i="21"/>
  <c r="Q148" i="21"/>
  <c r="Q149" i="21"/>
  <c r="Q150" i="21"/>
  <c r="Q151" i="21"/>
  <c r="Q152" i="21"/>
  <c r="Q153" i="21"/>
  <c r="Q154" i="21"/>
  <c r="Q155" i="21"/>
  <c r="Q156" i="21"/>
  <c r="Q157" i="21"/>
  <c r="Q158" i="21"/>
  <c r="Q159" i="21"/>
  <c r="Q160" i="21"/>
  <c r="Q161" i="21"/>
  <c r="Q162" i="21"/>
  <c r="Q163" i="21"/>
  <c r="Q164" i="21"/>
  <c r="Q165" i="21"/>
  <c r="Q166" i="21"/>
  <c r="Q167" i="21"/>
  <c r="Q168" i="21"/>
  <c r="Q169" i="21"/>
  <c r="Q170" i="21"/>
  <c r="Q171" i="21"/>
  <c r="Q172" i="21"/>
  <c r="Q173" i="21"/>
  <c r="Q174" i="21"/>
  <c r="Q175" i="21"/>
  <c r="Q176" i="21"/>
  <c r="Q177" i="21"/>
  <c r="Q178" i="21"/>
  <c r="Q179" i="21"/>
  <c r="Q180" i="21"/>
  <c r="Q181" i="21"/>
  <c r="Q182" i="21"/>
  <c r="Q183" i="21"/>
  <c r="Q184" i="21"/>
  <c r="Q185" i="21"/>
  <c r="Q186" i="21"/>
  <c r="Q187" i="21"/>
  <c r="Q188" i="21"/>
  <c r="Q189" i="21"/>
  <c r="Q190" i="21"/>
  <c r="Q191" i="21"/>
  <c r="Q192" i="21"/>
  <c r="Q193" i="21"/>
  <c r="Q194" i="21"/>
  <c r="Q195" i="21"/>
  <c r="Q196" i="21"/>
  <c r="Q197" i="21"/>
  <c r="Q198" i="21"/>
  <c r="Q199" i="21"/>
  <c r="Q200" i="21"/>
  <c r="Q201" i="21"/>
  <c r="Q202" i="21"/>
  <c r="Q203" i="21"/>
  <c r="Q204" i="21"/>
  <c r="Q205" i="21"/>
  <c r="Q206" i="21"/>
  <c r="Q207" i="21"/>
  <c r="Q208" i="21"/>
  <c r="Q209" i="21"/>
  <c r="Q210" i="21"/>
  <c r="Q211" i="21"/>
  <c r="Q212" i="21"/>
  <c r="Q213" i="21"/>
  <c r="Q214" i="21"/>
  <c r="Q215" i="21"/>
  <c r="Q216" i="21"/>
  <c r="Q217" i="21"/>
  <c r="Q218" i="21"/>
  <c r="Q219" i="21"/>
  <c r="Q220" i="21"/>
  <c r="Q221" i="21"/>
  <c r="Q222" i="21"/>
  <c r="Q223" i="21"/>
  <c r="Q224" i="21"/>
  <c r="Q225" i="21"/>
  <c r="Q11" i="21"/>
  <c r="O225" i="21"/>
  <c r="O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08" i="21"/>
  <c r="O207" i="21"/>
  <c r="O206" i="21"/>
  <c r="O205" i="21"/>
  <c r="O204" i="2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O191" i="21"/>
  <c r="O190" i="21"/>
  <c r="O189" i="21"/>
  <c r="O188" i="21"/>
  <c r="O187" i="2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74" i="21"/>
  <c r="O173" i="21"/>
  <c r="O172" i="21"/>
  <c r="O171" i="21"/>
  <c r="O170" i="2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57" i="21"/>
  <c r="O156" i="21"/>
  <c r="O155" i="21"/>
  <c r="O154" i="21"/>
  <c r="O153" i="2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39" i="21"/>
  <c r="O138" i="21"/>
  <c r="O137" i="21"/>
  <c r="O136" i="21"/>
  <c r="O135" i="21"/>
  <c r="O134" i="2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21" i="21"/>
  <c r="O120" i="21"/>
  <c r="O119" i="21"/>
  <c r="O118" i="21"/>
  <c r="O117" i="2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04" i="21"/>
  <c r="O103" i="21"/>
  <c r="O102" i="21"/>
  <c r="O101" i="21"/>
  <c r="O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O87" i="21"/>
  <c r="O86" i="21"/>
  <c r="O85" i="21"/>
  <c r="O84" i="21"/>
  <c r="O83" i="21"/>
  <c r="O82" i="21"/>
  <c r="O81" i="21"/>
  <c r="O80" i="21"/>
  <c r="O79" i="21"/>
  <c r="O78" i="21"/>
  <c r="O77" i="21"/>
  <c r="O76" i="21"/>
  <c r="O75" i="21"/>
  <c r="O74" i="21"/>
  <c r="O73" i="21"/>
  <c r="O72" i="21"/>
  <c r="O71" i="21"/>
  <c r="O70" i="21"/>
  <c r="O69" i="21"/>
  <c r="O68" i="21"/>
  <c r="O67" i="21"/>
  <c r="O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53" i="21"/>
  <c r="O52" i="21"/>
  <c r="O51" i="21"/>
  <c r="O50" i="21"/>
  <c r="O49" i="21"/>
  <c r="O48" i="21"/>
  <c r="O47" i="21"/>
  <c r="O46" i="21"/>
  <c r="O45" i="21"/>
  <c r="O44" i="21"/>
  <c r="O43" i="21"/>
  <c r="O42" i="21"/>
  <c r="O41" i="21"/>
  <c r="O40" i="21"/>
  <c r="O39" i="21"/>
  <c r="O38" i="21"/>
  <c r="O37" i="21"/>
  <c r="O36" i="21"/>
  <c r="O35" i="21"/>
  <c r="O34" i="21"/>
  <c r="O33" i="21"/>
  <c r="O32" i="21"/>
  <c r="O31" i="21"/>
  <c r="O30" i="21"/>
  <c r="O29" i="21"/>
  <c r="O28" i="21"/>
  <c r="O27" i="21"/>
  <c r="O26" i="21"/>
  <c r="O25" i="21"/>
  <c r="O24" i="21"/>
  <c r="O23" i="21"/>
  <c r="O22" i="21"/>
  <c r="O21" i="21"/>
  <c r="O20" i="21"/>
  <c r="O19" i="21"/>
  <c r="O18" i="21"/>
  <c r="O17" i="21"/>
  <c r="O16" i="21"/>
  <c r="O15" i="21"/>
  <c r="O14" i="21"/>
  <c r="O13" i="21"/>
  <c r="O12" i="21"/>
  <c r="O11" i="21"/>
  <c r="P227" i="21"/>
  <c r="G228" i="21" s="1"/>
  <c r="O227" i="21"/>
  <c r="F228" i="21" s="1"/>
  <c r="P225" i="21"/>
  <c r="N225" i="21"/>
  <c r="M225" i="21"/>
  <c r="G225" i="21"/>
  <c r="F225" i="21"/>
  <c r="N224" i="21"/>
  <c r="M224" i="21"/>
  <c r="G224" i="21"/>
  <c r="F224" i="21"/>
  <c r="N223" i="21"/>
  <c r="M223" i="21"/>
  <c r="G223" i="21"/>
  <c r="F223" i="21"/>
  <c r="N222" i="21"/>
  <c r="M222" i="21"/>
  <c r="G222" i="21"/>
  <c r="F222" i="21"/>
  <c r="P222" i="21" s="1"/>
  <c r="N221" i="21"/>
  <c r="M221" i="21"/>
  <c r="G221" i="21"/>
  <c r="F221" i="21"/>
  <c r="P221" i="21" s="1"/>
  <c r="P220" i="21"/>
  <c r="N220" i="21"/>
  <c r="M220" i="21"/>
  <c r="G220" i="21"/>
  <c r="F220" i="21"/>
  <c r="P219" i="21"/>
  <c r="N219" i="21"/>
  <c r="M219" i="21"/>
  <c r="G219" i="21"/>
  <c r="F219" i="21"/>
  <c r="P218" i="21"/>
  <c r="N218" i="21"/>
  <c r="M218" i="21"/>
  <c r="G218" i="21"/>
  <c r="F218" i="21"/>
  <c r="N217" i="21"/>
  <c r="M217" i="21"/>
  <c r="G217" i="21"/>
  <c r="F217" i="21"/>
  <c r="N216" i="21"/>
  <c r="M216" i="21"/>
  <c r="G216" i="21"/>
  <c r="F216" i="21"/>
  <c r="N215" i="21"/>
  <c r="M215" i="21"/>
  <c r="G215" i="21"/>
  <c r="F215" i="21"/>
  <c r="P215" i="21" s="1"/>
  <c r="N214" i="21"/>
  <c r="M214" i="21"/>
  <c r="G214" i="21"/>
  <c r="F214" i="21"/>
  <c r="P214" i="21" s="1"/>
  <c r="N213" i="21"/>
  <c r="M213" i="21"/>
  <c r="G213" i="21"/>
  <c r="F213" i="21"/>
  <c r="P213" i="21" s="1"/>
  <c r="P212" i="21"/>
  <c r="N212" i="21"/>
  <c r="M212" i="21"/>
  <c r="G212" i="21"/>
  <c r="F212" i="21"/>
  <c r="P211" i="21"/>
  <c r="N211" i="21"/>
  <c r="M211" i="21"/>
  <c r="G211" i="21"/>
  <c r="F211" i="21"/>
  <c r="P210" i="21"/>
  <c r="N210" i="21"/>
  <c r="M210" i="21"/>
  <c r="G210" i="21"/>
  <c r="F210" i="21"/>
  <c r="N209" i="21"/>
  <c r="M209" i="21"/>
  <c r="G209" i="21"/>
  <c r="F209" i="21"/>
  <c r="N208" i="21"/>
  <c r="M208" i="21"/>
  <c r="G208" i="21"/>
  <c r="F208" i="21"/>
  <c r="N207" i="21"/>
  <c r="M207" i="21"/>
  <c r="G207" i="21"/>
  <c r="F207" i="21"/>
  <c r="P207" i="21" s="1"/>
  <c r="N206" i="21"/>
  <c r="M206" i="21"/>
  <c r="G206" i="21"/>
  <c r="F206" i="21"/>
  <c r="P206" i="21" s="1"/>
  <c r="N205" i="21"/>
  <c r="M205" i="21"/>
  <c r="G205" i="21"/>
  <c r="F205" i="21"/>
  <c r="P205" i="21" s="1"/>
  <c r="P204" i="21"/>
  <c r="N204" i="21"/>
  <c r="M204" i="21"/>
  <c r="G204" i="21"/>
  <c r="F204" i="21"/>
  <c r="P203" i="21"/>
  <c r="N203" i="21"/>
  <c r="M203" i="21"/>
  <c r="G203" i="21"/>
  <c r="F203" i="21"/>
  <c r="P202" i="21"/>
  <c r="N202" i="21"/>
  <c r="M202" i="21"/>
  <c r="G202" i="21"/>
  <c r="F202" i="21"/>
  <c r="N201" i="21"/>
  <c r="M201" i="21"/>
  <c r="G201" i="21"/>
  <c r="F201" i="21"/>
  <c r="N200" i="21"/>
  <c r="M200" i="21"/>
  <c r="G200" i="21"/>
  <c r="F200" i="21"/>
  <c r="N199" i="21"/>
  <c r="M199" i="21"/>
  <c r="G199" i="21"/>
  <c r="F199" i="21"/>
  <c r="P198" i="21"/>
  <c r="N198" i="21"/>
  <c r="M198" i="21"/>
  <c r="G198" i="21"/>
  <c r="F198" i="21"/>
  <c r="N197" i="21"/>
  <c r="M197" i="21"/>
  <c r="G197" i="21"/>
  <c r="F197" i="21"/>
  <c r="P197" i="21" s="1"/>
  <c r="P196" i="21"/>
  <c r="N196" i="21"/>
  <c r="M196" i="21"/>
  <c r="G196" i="21"/>
  <c r="F196" i="21"/>
  <c r="P195" i="21"/>
  <c r="N195" i="21"/>
  <c r="M195" i="21"/>
  <c r="G195" i="21"/>
  <c r="F195" i="21"/>
  <c r="N194" i="21"/>
  <c r="M194" i="21"/>
  <c r="G194" i="21"/>
  <c r="F194" i="21"/>
  <c r="N193" i="21"/>
  <c r="M193" i="21"/>
  <c r="G193" i="21"/>
  <c r="F193" i="21"/>
  <c r="N192" i="21"/>
  <c r="M192" i="21"/>
  <c r="G192" i="21"/>
  <c r="F192" i="21"/>
  <c r="N191" i="21"/>
  <c r="M191" i="21"/>
  <c r="G191" i="21"/>
  <c r="F191" i="21"/>
  <c r="P191" i="21" s="1"/>
  <c r="P190" i="21"/>
  <c r="N190" i="21"/>
  <c r="M190" i="21"/>
  <c r="G190" i="21"/>
  <c r="F190" i="21"/>
  <c r="N189" i="21"/>
  <c r="M189" i="21"/>
  <c r="G189" i="21"/>
  <c r="F189" i="21"/>
  <c r="P189" i="21" s="1"/>
  <c r="P188" i="21"/>
  <c r="N188" i="21"/>
  <c r="M188" i="21"/>
  <c r="G188" i="21"/>
  <c r="F188" i="21"/>
  <c r="N187" i="21"/>
  <c r="M187" i="21"/>
  <c r="G187" i="21"/>
  <c r="F187" i="21"/>
  <c r="N186" i="21"/>
  <c r="M186" i="21"/>
  <c r="G186" i="21"/>
  <c r="P186" i="21" s="1"/>
  <c r="F186" i="21"/>
  <c r="N185" i="21"/>
  <c r="M185" i="21"/>
  <c r="G185" i="21"/>
  <c r="F185" i="21"/>
  <c r="N184" i="21"/>
  <c r="M184" i="21"/>
  <c r="G184" i="21"/>
  <c r="F184" i="21"/>
  <c r="N183" i="21"/>
  <c r="M183" i="21"/>
  <c r="G183" i="21"/>
  <c r="F183" i="21"/>
  <c r="P183" i="21" s="1"/>
  <c r="P182" i="21"/>
  <c r="N182" i="21"/>
  <c r="M182" i="21"/>
  <c r="G182" i="21"/>
  <c r="F182" i="21"/>
  <c r="P181" i="21"/>
  <c r="N181" i="21"/>
  <c r="M181" i="21"/>
  <c r="G181" i="21"/>
  <c r="F181" i="21"/>
  <c r="P180" i="21"/>
  <c r="N180" i="21"/>
  <c r="M180" i="21"/>
  <c r="G180" i="21"/>
  <c r="F180" i="21"/>
  <c r="N179" i="21"/>
  <c r="M179" i="21"/>
  <c r="G179" i="21"/>
  <c r="F179" i="21"/>
  <c r="N178" i="21"/>
  <c r="M178" i="21"/>
  <c r="G178" i="21"/>
  <c r="F178" i="21"/>
  <c r="N177" i="21"/>
  <c r="M177" i="21"/>
  <c r="G177" i="21"/>
  <c r="F177" i="21"/>
  <c r="N176" i="21"/>
  <c r="M176" i="21"/>
  <c r="G176" i="21"/>
  <c r="F176" i="21"/>
  <c r="N175" i="21"/>
  <c r="M175" i="21"/>
  <c r="G175" i="21"/>
  <c r="F175" i="21"/>
  <c r="P174" i="21"/>
  <c r="N174" i="21"/>
  <c r="M174" i="21"/>
  <c r="G174" i="21"/>
  <c r="F174" i="21"/>
  <c r="P173" i="21"/>
  <c r="N173" i="21"/>
  <c r="M173" i="21"/>
  <c r="G173" i="21"/>
  <c r="F173" i="21"/>
  <c r="P172" i="21"/>
  <c r="N172" i="21"/>
  <c r="M172" i="21"/>
  <c r="G172" i="21"/>
  <c r="F172" i="21"/>
  <c r="P171" i="21"/>
  <c r="N171" i="21"/>
  <c r="M171" i="21"/>
  <c r="G171" i="21"/>
  <c r="F171" i="21"/>
  <c r="N170" i="21"/>
  <c r="M170" i="21"/>
  <c r="G170" i="21"/>
  <c r="F170" i="21"/>
  <c r="N169" i="21"/>
  <c r="M169" i="21"/>
  <c r="G169" i="21"/>
  <c r="F169" i="21"/>
  <c r="P169" i="21" s="1"/>
  <c r="N168" i="21"/>
  <c r="M168" i="21"/>
  <c r="G168" i="21"/>
  <c r="F168" i="21"/>
  <c r="N167" i="21"/>
  <c r="M167" i="21"/>
  <c r="G167" i="21"/>
  <c r="P167" i="21" s="1"/>
  <c r="F167" i="21"/>
  <c r="P166" i="21"/>
  <c r="N166" i="21"/>
  <c r="M166" i="21"/>
  <c r="G166" i="21"/>
  <c r="F166" i="21"/>
  <c r="N165" i="21"/>
  <c r="M165" i="21"/>
  <c r="G165" i="21"/>
  <c r="F165" i="21"/>
  <c r="P165" i="21" s="1"/>
  <c r="N164" i="21"/>
  <c r="M164" i="21"/>
  <c r="G164" i="21"/>
  <c r="F164" i="21"/>
  <c r="P164" i="21" s="1"/>
  <c r="P163" i="21"/>
  <c r="N163" i="21"/>
  <c r="M163" i="21"/>
  <c r="G163" i="21"/>
  <c r="F163" i="21"/>
  <c r="N162" i="21"/>
  <c r="M162" i="21"/>
  <c r="G162" i="21"/>
  <c r="F162" i="21"/>
  <c r="N161" i="21"/>
  <c r="M161" i="21"/>
  <c r="G161" i="21"/>
  <c r="F161" i="21"/>
  <c r="P161" i="21" s="1"/>
  <c r="N160" i="21"/>
  <c r="M160" i="21"/>
  <c r="G160" i="21"/>
  <c r="F160" i="21"/>
  <c r="N159" i="21"/>
  <c r="M159" i="21"/>
  <c r="G159" i="21"/>
  <c r="P159" i="21" s="1"/>
  <c r="F159" i="21"/>
  <c r="P158" i="21"/>
  <c r="N158" i="21"/>
  <c r="M158" i="21"/>
  <c r="G158" i="21"/>
  <c r="F158" i="21"/>
  <c r="N157" i="21"/>
  <c r="M157" i="21"/>
  <c r="G157" i="21"/>
  <c r="F157" i="21"/>
  <c r="P157" i="21" s="1"/>
  <c r="N156" i="21"/>
  <c r="M156" i="21"/>
  <c r="G156" i="21"/>
  <c r="F156" i="21"/>
  <c r="P156" i="21" s="1"/>
  <c r="P155" i="21"/>
  <c r="N155" i="21"/>
  <c r="M155" i="21"/>
  <c r="G155" i="21"/>
  <c r="F155" i="21"/>
  <c r="N154" i="21"/>
  <c r="M154" i="21"/>
  <c r="G154" i="21"/>
  <c r="F154" i="21"/>
  <c r="N153" i="21"/>
  <c r="M153" i="21"/>
  <c r="G153" i="21"/>
  <c r="F153" i="21"/>
  <c r="P153" i="21" s="1"/>
  <c r="N152" i="21"/>
  <c r="M152" i="21"/>
  <c r="G152" i="21"/>
  <c r="F152" i="21"/>
  <c r="N151" i="21"/>
  <c r="M151" i="21"/>
  <c r="G151" i="21"/>
  <c r="P151" i="21" s="1"/>
  <c r="F151" i="21"/>
  <c r="P150" i="21"/>
  <c r="N150" i="21"/>
  <c r="M150" i="21"/>
  <c r="G150" i="21"/>
  <c r="F150" i="21"/>
  <c r="N149" i="21"/>
  <c r="M149" i="21"/>
  <c r="G149" i="21"/>
  <c r="F149" i="21"/>
  <c r="P149" i="21" s="1"/>
  <c r="N148" i="21"/>
  <c r="M148" i="21"/>
  <c r="G148" i="21"/>
  <c r="F148" i="21"/>
  <c r="P148" i="21" s="1"/>
  <c r="N147" i="21"/>
  <c r="M147" i="21"/>
  <c r="G147" i="21"/>
  <c r="F147" i="21"/>
  <c r="N146" i="21"/>
  <c r="M146" i="21"/>
  <c r="G146" i="21"/>
  <c r="F146" i="21"/>
  <c r="P146" i="21" s="1"/>
  <c r="N145" i="21"/>
  <c r="M145" i="21"/>
  <c r="G145" i="21"/>
  <c r="F145" i="21"/>
  <c r="P145" i="21" s="1"/>
  <c r="M144" i="21"/>
  <c r="G144" i="21"/>
  <c r="F144" i="21"/>
  <c r="P144" i="21" s="1"/>
  <c r="N143" i="21"/>
  <c r="M143" i="21"/>
  <c r="G143" i="21"/>
  <c r="F143" i="21"/>
  <c r="P143" i="21" s="1"/>
  <c r="N142" i="21"/>
  <c r="M142" i="21"/>
  <c r="G142" i="21"/>
  <c r="F142" i="21"/>
  <c r="P142" i="21" s="1"/>
  <c r="N141" i="21"/>
  <c r="M141" i="21"/>
  <c r="G141" i="21"/>
  <c r="F141" i="21"/>
  <c r="N140" i="21"/>
  <c r="M140" i="21"/>
  <c r="G140" i="21"/>
  <c r="F140" i="21"/>
  <c r="N139" i="21"/>
  <c r="M139" i="21"/>
  <c r="G139" i="21"/>
  <c r="F139" i="21"/>
  <c r="P139" i="21" s="1"/>
  <c r="N138" i="21"/>
  <c r="M138" i="21"/>
  <c r="G138" i="21"/>
  <c r="F138" i="21"/>
  <c r="N137" i="21"/>
  <c r="M137" i="21"/>
  <c r="G137" i="21"/>
  <c r="P137" i="21" s="1"/>
  <c r="F137" i="21"/>
  <c r="P136" i="21"/>
  <c r="N136" i="21"/>
  <c r="M136" i="21"/>
  <c r="G136" i="21"/>
  <c r="F136" i="21"/>
  <c r="P135" i="21"/>
  <c r="N135" i="21"/>
  <c r="M135" i="21"/>
  <c r="G135" i="21"/>
  <c r="F135" i="21"/>
  <c r="N134" i="21"/>
  <c r="M134" i="21"/>
  <c r="G134" i="21"/>
  <c r="F134" i="21"/>
  <c r="P133" i="21"/>
  <c r="N133" i="21"/>
  <c r="M133" i="21"/>
  <c r="G133" i="21"/>
  <c r="F133" i="21"/>
  <c r="N132" i="21"/>
  <c r="M132" i="21"/>
  <c r="G132" i="21"/>
  <c r="F132" i="21"/>
  <c r="N131" i="21"/>
  <c r="M131" i="21"/>
  <c r="G131" i="21"/>
  <c r="F131" i="21"/>
  <c r="N130" i="21"/>
  <c r="M130" i="21"/>
  <c r="G130" i="21"/>
  <c r="F130" i="21"/>
  <c r="N129" i="21"/>
  <c r="M129" i="21"/>
  <c r="G129" i="21"/>
  <c r="F129" i="21"/>
  <c r="N128" i="21"/>
  <c r="M128" i="21"/>
  <c r="G128" i="21"/>
  <c r="P128" i="21" s="1"/>
  <c r="F128" i="21"/>
  <c r="N127" i="21"/>
  <c r="M127" i="21"/>
  <c r="G127" i="21"/>
  <c r="P127" i="21" s="1"/>
  <c r="F127" i="21"/>
  <c r="P126" i="21"/>
  <c r="N126" i="21"/>
  <c r="M126" i="21"/>
  <c r="G126" i="21"/>
  <c r="F126" i="21"/>
  <c r="N125" i="21"/>
  <c r="M125" i="21"/>
  <c r="G125" i="21"/>
  <c r="F125" i="21"/>
  <c r="P125" i="21" s="1"/>
  <c r="N124" i="21"/>
  <c r="M124" i="21"/>
  <c r="G124" i="21"/>
  <c r="F124" i="21"/>
  <c r="P123" i="21"/>
  <c r="N123" i="21"/>
  <c r="M123" i="21"/>
  <c r="G123" i="21"/>
  <c r="F123" i="21"/>
  <c r="N122" i="21"/>
  <c r="M122" i="21"/>
  <c r="G122" i="21"/>
  <c r="F122" i="21"/>
  <c r="N121" i="21"/>
  <c r="M121" i="21"/>
  <c r="G121" i="21"/>
  <c r="F121" i="21"/>
  <c r="N120" i="21"/>
  <c r="M120" i="21"/>
  <c r="G120" i="21"/>
  <c r="P120" i="21" s="1"/>
  <c r="F120" i="21"/>
  <c r="N119" i="21"/>
  <c r="M119" i="21"/>
  <c r="G119" i="21"/>
  <c r="P119" i="21" s="1"/>
  <c r="F119" i="21"/>
  <c r="P118" i="21"/>
  <c r="N118" i="21"/>
  <c r="M118" i="21"/>
  <c r="G118" i="21"/>
  <c r="F118" i="21"/>
  <c r="N117" i="21"/>
  <c r="M117" i="21"/>
  <c r="G117" i="21"/>
  <c r="F117" i="21"/>
  <c r="P116" i="21"/>
  <c r="N116" i="21"/>
  <c r="M116" i="21"/>
  <c r="G116" i="21"/>
  <c r="F116" i="21"/>
  <c r="P115" i="21"/>
  <c r="N115" i="21"/>
  <c r="M115" i="21"/>
  <c r="G115" i="21"/>
  <c r="F115" i="21"/>
  <c r="N114" i="21"/>
  <c r="M114" i="21"/>
  <c r="G114" i="21"/>
  <c r="F114" i="21"/>
  <c r="N113" i="21"/>
  <c r="M113" i="21"/>
  <c r="G113" i="21"/>
  <c r="F113" i="21"/>
  <c r="P112" i="21"/>
  <c r="N112" i="21"/>
  <c r="M112" i="21"/>
  <c r="G112" i="21"/>
  <c r="F112" i="21"/>
  <c r="N111" i="21"/>
  <c r="M111" i="21"/>
  <c r="G111" i="21"/>
  <c r="F111" i="21"/>
  <c r="P110" i="21"/>
  <c r="N110" i="21"/>
  <c r="M110" i="21"/>
  <c r="G110" i="21"/>
  <c r="F110" i="21"/>
  <c r="N109" i="21"/>
  <c r="M109" i="21"/>
  <c r="G109" i="21"/>
  <c r="F109" i="21"/>
  <c r="P109" i="21" s="1"/>
  <c r="N108" i="21"/>
  <c r="M108" i="21"/>
  <c r="G108" i="21"/>
  <c r="F108" i="21"/>
  <c r="P107" i="21"/>
  <c r="N107" i="21"/>
  <c r="M107" i="21"/>
  <c r="G107" i="21"/>
  <c r="F107" i="21"/>
  <c r="N106" i="21"/>
  <c r="M106" i="21"/>
  <c r="G106" i="21"/>
  <c r="F106" i="21"/>
  <c r="N105" i="21"/>
  <c r="M105" i="21"/>
  <c r="G105" i="21"/>
  <c r="F105" i="21"/>
  <c r="N104" i="21"/>
  <c r="M104" i="21"/>
  <c r="G104" i="21"/>
  <c r="P104" i="21" s="1"/>
  <c r="F104" i="21"/>
  <c r="N103" i="21"/>
  <c r="M103" i="21"/>
  <c r="G103" i="21"/>
  <c r="P103" i="21" s="1"/>
  <c r="F103" i="21"/>
  <c r="P102" i="21"/>
  <c r="N102" i="21"/>
  <c r="M102" i="21"/>
  <c r="G102" i="21"/>
  <c r="F102" i="21"/>
  <c r="N101" i="21"/>
  <c r="M101" i="21"/>
  <c r="G101" i="21"/>
  <c r="F101" i="21"/>
  <c r="P100" i="21"/>
  <c r="N100" i="21"/>
  <c r="M100" i="21"/>
  <c r="G100" i="21"/>
  <c r="F100" i="21"/>
  <c r="N99" i="21"/>
  <c r="M99" i="21"/>
  <c r="G99" i="21"/>
  <c r="F99" i="21"/>
  <c r="M98" i="21"/>
  <c r="G98" i="21"/>
  <c r="F98" i="21"/>
  <c r="N97" i="21"/>
  <c r="M97" i="21"/>
  <c r="G97" i="21"/>
  <c r="F97" i="21"/>
  <c r="N96" i="21"/>
  <c r="M96" i="21"/>
  <c r="G96" i="21"/>
  <c r="F96" i="21"/>
  <c r="P95" i="21"/>
  <c r="N95" i="21"/>
  <c r="M95" i="21"/>
  <c r="G95" i="21"/>
  <c r="F95" i="21"/>
  <c r="N94" i="21"/>
  <c r="M94" i="21"/>
  <c r="G94" i="21"/>
  <c r="F94" i="21"/>
  <c r="P93" i="21"/>
  <c r="N93" i="21"/>
  <c r="M93" i="21"/>
  <c r="G93" i="21"/>
  <c r="F93" i="21"/>
  <c r="P92" i="21"/>
  <c r="N92" i="21"/>
  <c r="M92" i="21"/>
  <c r="G92" i="21"/>
  <c r="F92" i="21"/>
  <c r="P91" i="21"/>
  <c r="N91" i="21"/>
  <c r="M91" i="21"/>
  <c r="G91" i="21"/>
  <c r="F91" i="21"/>
  <c r="P90" i="21"/>
  <c r="N90" i="21"/>
  <c r="M90" i="21"/>
  <c r="G90" i="21"/>
  <c r="F90" i="21"/>
  <c r="P89" i="21"/>
  <c r="N89" i="21"/>
  <c r="M89" i="21"/>
  <c r="G89" i="21"/>
  <c r="F89" i="21"/>
  <c r="N88" i="21"/>
  <c r="M88" i="21"/>
  <c r="G88" i="21"/>
  <c r="F88" i="21"/>
  <c r="N87" i="21"/>
  <c r="M87" i="21"/>
  <c r="G87" i="21"/>
  <c r="P87" i="21" s="1"/>
  <c r="F87" i="21"/>
  <c r="N86" i="21"/>
  <c r="M86" i="21"/>
  <c r="G86" i="21"/>
  <c r="F86" i="21"/>
  <c r="N85" i="21"/>
  <c r="M85" i="21"/>
  <c r="G85" i="21"/>
  <c r="F85" i="21"/>
  <c r="P85" i="21" s="1"/>
  <c r="N84" i="21"/>
  <c r="M84" i="21"/>
  <c r="G84" i="21"/>
  <c r="P84" i="21" s="1"/>
  <c r="F84" i="21"/>
  <c r="N83" i="21"/>
  <c r="M83" i="21"/>
  <c r="G83" i="21"/>
  <c r="F83" i="21"/>
  <c r="P83" i="21" s="1"/>
  <c r="P82" i="21"/>
  <c r="N82" i="21"/>
  <c r="M82" i="21"/>
  <c r="G82" i="21"/>
  <c r="F82" i="21"/>
  <c r="P81" i="21"/>
  <c r="N81" i="21"/>
  <c r="M81" i="21"/>
  <c r="G81" i="21"/>
  <c r="F81" i="21"/>
  <c r="P80" i="21"/>
  <c r="N80" i="21"/>
  <c r="M80" i="21"/>
  <c r="G80" i="21"/>
  <c r="F80" i="21"/>
  <c r="N79" i="21"/>
  <c r="M79" i="21"/>
  <c r="G79" i="21"/>
  <c r="F79" i="21"/>
  <c r="N78" i="21"/>
  <c r="M78" i="21"/>
  <c r="G78" i="21"/>
  <c r="F78" i="21"/>
  <c r="N77" i="21"/>
  <c r="M77" i="21"/>
  <c r="G77" i="21"/>
  <c r="F77" i="21"/>
  <c r="P77" i="21" s="1"/>
  <c r="N76" i="21"/>
  <c r="M76" i="21"/>
  <c r="G76" i="21"/>
  <c r="P76" i="21" s="1"/>
  <c r="F76" i="21"/>
  <c r="N75" i="21"/>
  <c r="M75" i="21"/>
  <c r="G75" i="21"/>
  <c r="F75" i="21"/>
  <c r="P75" i="21" s="1"/>
  <c r="P74" i="21"/>
  <c r="N74" i="21"/>
  <c r="M74" i="21"/>
  <c r="G74" i="21"/>
  <c r="F74" i="21"/>
  <c r="P73" i="21"/>
  <c r="N73" i="21"/>
  <c r="M73" i="21"/>
  <c r="G73" i="21"/>
  <c r="F73" i="21"/>
  <c r="P72" i="21"/>
  <c r="N72" i="21"/>
  <c r="M72" i="21"/>
  <c r="G72" i="21"/>
  <c r="F72" i="21"/>
  <c r="N71" i="21"/>
  <c r="M71" i="21"/>
  <c r="G71" i="21"/>
  <c r="F71" i="21"/>
  <c r="N70" i="21"/>
  <c r="M70" i="21"/>
  <c r="G70" i="21"/>
  <c r="F70" i="21"/>
  <c r="N69" i="21"/>
  <c r="M69" i="21"/>
  <c r="G69" i="21"/>
  <c r="F69" i="21"/>
  <c r="P69" i="21" s="1"/>
  <c r="N68" i="21"/>
  <c r="M68" i="21"/>
  <c r="G68" i="21"/>
  <c r="P68" i="21" s="1"/>
  <c r="F68" i="21"/>
  <c r="N67" i="21"/>
  <c r="M67" i="21"/>
  <c r="G67" i="21"/>
  <c r="F67" i="21"/>
  <c r="P67" i="21" s="1"/>
  <c r="P66" i="21"/>
  <c r="N66" i="21"/>
  <c r="M66" i="21"/>
  <c r="G66" i="21"/>
  <c r="F66" i="21"/>
  <c r="P65" i="21"/>
  <c r="N65" i="21"/>
  <c r="M65" i="21"/>
  <c r="G65" i="21"/>
  <c r="F65" i="21"/>
  <c r="P64" i="21"/>
  <c r="N64" i="21"/>
  <c r="M64" i="21"/>
  <c r="G64" i="21"/>
  <c r="F64" i="21"/>
  <c r="N63" i="21"/>
  <c r="M63" i="21"/>
  <c r="G63" i="21"/>
  <c r="F63" i="21"/>
  <c r="N62" i="21"/>
  <c r="M62" i="21"/>
  <c r="G62" i="21"/>
  <c r="F62" i="21"/>
  <c r="N61" i="21"/>
  <c r="M61" i="21"/>
  <c r="G61" i="21"/>
  <c r="F61" i="21"/>
  <c r="P61" i="21" s="1"/>
  <c r="N60" i="21"/>
  <c r="M60" i="21"/>
  <c r="G60" i="21"/>
  <c r="P60" i="21" s="1"/>
  <c r="F60" i="21"/>
  <c r="N59" i="21"/>
  <c r="M59" i="21"/>
  <c r="G59" i="21"/>
  <c r="F59" i="21"/>
  <c r="P59" i="21" s="1"/>
  <c r="P58" i="21"/>
  <c r="N58" i="21"/>
  <c r="M58" i="21"/>
  <c r="G58" i="21"/>
  <c r="F58" i="21"/>
  <c r="P57" i="21"/>
  <c r="N57" i="21"/>
  <c r="M57" i="21"/>
  <c r="G57" i="21"/>
  <c r="F57" i="21"/>
  <c r="P56" i="21"/>
  <c r="N56" i="21"/>
  <c r="M56" i="21"/>
  <c r="G56" i="21"/>
  <c r="F56" i="21"/>
  <c r="N55" i="21"/>
  <c r="M55" i="21"/>
  <c r="G55" i="21"/>
  <c r="F55" i="21"/>
  <c r="N54" i="21"/>
  <c r="M54" i="21"/>
  <c r="G54" i="21"/>
  <c r="F54" i="21"/>
  <c r="N53" i="21"/>
  <c r="M53" i="21"/>
  <c r="G53" i="21"/>
  <c r="F53" i="21"/>
  <c r="P53" i="21" s="1"/>
  <c r="N52" i="21"/>
  <c r="M52" i="21"/>
  <c r="G52" i="21"/>
  <c r="P52" i="21" s="1"/>
  <c r="F52" i="21"/>
  <c r="N51" i="21"/>
  <c r="M51" i="21"/>
  <c r="G51" i="21"/>
  <c r="F51" i="21"/>
  <c r="P51" i="21" s="1"/>
  <c r="P50" i="21"/>
  <c r="N50" i="21"/>
  <c r="M50" i="21"/>
  <c r="G50" i="21"/>
  <c r="F50" i="21"/>
  <c r="P49" i="21"/>
  <c r="N49" i="21"/>
  <c r="M49" i="21"/>
  <c r="G49" i="21"/>
  <c r="F49" i="21"/>
  <c r="P48" i="21"/>
  <c r="N48" i="21"/>
  <c r="M48" i="21"/>
  <c r="G48" i="21"/>
  <c r="F48" i="21"/>
  <c r="N47" i="21"/>
  <c r="M47" i="21"/>
  <c r="G47" i="21"/>
  <c r="F47" i="21"/>
  <c r="N46" i="21"/>
  <c r="M46" i="21"/>
  <c r="G46" i="21"/>
  <c r="F46" i="21"/>
  <c r="N45" i="21"/>
  <c r="M45" i="21"/>
  <c r="G45" i="21"/>
  <c r="F45" i="21"/>
  <c r="P45" i="21" s="1"/>
  <c r="N44" i="21"/>
  <c r="M44" i="21"/>
  <c r="G44" i="21"/>
  <c r="P44" i="21" s="1"/>
  <c r="F44" i="21"/>
  <c r="N43" i="21"/>
  <c r="M43" i="21"/>
  <c r="G43" i="21"/>
  <c r="F43" i="21"/>
  <c r="P43" i="21" s="1"/>
  <c r="P42" i="21"/>
  <c r="N42" i="21"/>
  <c r="M42" i="21"/>
  <c r="G42" i="21"/>
  <c r="F42" i="21"/>
  <c r="P41" i="21"/>
  <c r="N41" i="21"/>
  <c r="M41" i="21"/>
  <c r="G41" i="21"/>
  <c r="F41" i="21"/>
  <c r="P40" i="21"/>
  <c r="N40" i="21"/>
  <c r="M40" i="21"/>
  <c r="G40" i="21"/>
  <c r="F40" i="21"/>
  <c r="N39" i="21"/>
  <c r="M39" i="21"/>
  <c r="G39" i="21"/>
  <c r="F39" i="21"/>
  <c r="N38" i="21"/>
  <c r="M38" i="21"/>
  <c r="G38" i="21"/>
  <c r="F38" i="21"/>
  <c r="N37" i="21"/>
  <c r="M37" i="21"/>
  <c r="G37" i="21"/>
  <c r="F37" i="21"/>
  <c r="P37" i="21" s="1"/>
  <c r="N36" i="21"/>
  <c r="M36" i="21"/>
  <c r="G36" i="21"/>
  <c r="P36" i="21" s="1"/>
  <c r="F36" i="21"/>
  <c r="N35" i="21"/>
  <c r="M35" i="21"/>
  <c r="G35" i="21"/>
  <c r="F35" i="21"/>
  <c r="P35" i="21" s="1"/>
  <c r="P34" i="21"/>
  <c r="N34" i="21"/>
  <c r="M34" i="21"/>
  <c r="G34" i="21"/>
  <c r="F34" i="21"/>
  <c r="P33" i="21"/>
  <c r="N33" i="21"/>
  <c r="M33" i="21"/>
  <c r="G33" i="21"/>
  <c r="F33" i="21"/>
  <c r="P32" i="21"/>
  <c r="N32" i="21"/>
  <c r="M32" i="21"/>
  <c r="G32" i="21"/>
  <c r="F32" i="21"/>
  <c r="N31" i="21"/>
  <c r="M31" i="21"/>
  <c r="G31" i="21"/>
  <c r="F31" i="21"/>
  <c r="N30" i="21"/>
  <c r="M30" i="21"/>
  <c r="G30" i="21"/>
  <c r="F30" i="21"/>
  <c r="N29" i="21"/>
  <c r="M29" i="21"/>
  <c r="G29" i="21"/>
  <c r="F29" i="21"/>
  <c r="P29" i="21" s="1"/>
  <c r="N28" i="21"/>
  <c r="M28" i="21"/>
  <c r="G28" i="21"/>
  <c r="P28" i="21" s="1"/>
  <c r="F28" i="21"/>
  <c r="N27" i="21"/>
  <c r="M27" i="21"/>
  <c r="G27" i="21"/>
  <c r="F27" i="21"/>
  <c r="P27" i="21" s="1"/>
  <c r="P26" i="21"/>
  <c r="N26" i="21"/>
  <c r="M26" i="21"/>
  <c r="G26" i="21"/>
  <c r="F26" i="21"/>
  <c r="P25" i="21"/>
  <c r="N25" i="21"/>
  <c r="M25" i="21"/>
  <c r="G25" i="21"/>
  <c r="F25" i="21"/>
  <c r="P24" i="21"/>
  <c r="N24" i="21"/>
  <c r="M24" i="21"/>
  <c r="G24" i="21"/>
  <c r="F24" i="21"/>
  <c r="N23" i="21"/>
  <c r="M23" i="21"/>
  <c r="G23" i="21"/>
  <c r="F23" i="21"/>
  <c r="N22" i="21"/>
  <c r="M22" i="21"/>
  <c r="G22" i="21"/>
  <c r="F22" i="21"/>
  <c r="N21" i="21"/>
  <c r="M21" i="21"/>
  <c r="G21" i="21"/>
  <c r="F21" i="21"/>
  <c r="P21" i="21" s="1"/>
  <c r="N20" i="21"/>
  <c r="M20" i="21"/>
  <c r="G20" i="21"/>
  <c r="P20" i="21" s="1"/>
  <c r="F20" i="21"/>
  <c r="N19" i="21"/>
  <c r="M19" i="21"/>
  <c r="G19" i="21"/>
  <c r="F19" i="21"/>
  <c r="P19" i="21" s="1"/>
  <c r="P18" i="21"/>
  <c r="N18" i="21"/>
  <c r="M18" i="21"/>
  <c r="G18" i="21"/>
  <c r="F18" i="21"/>
  <c r="P17" i="21"/>
  <c r="N17" i="21"/>
  <c r="M17" i="21"/>
  <c r="G17" i="21"/>
  <c r="F17" i="21"/>
  <c r="P16" i="21"/>
  <c r="N16" i="21"/>
  <c r="M16" i="21"/>
  <c r="G16" i="21"/>
  <c r="F16" i="21"/>
  <c r="N15" i="21"/>
  <c r="M15" i="21"/>
  <c r="G15" i="21"/>
  <c r="F15" i="21"/>
  <c r="N14" i="21"/>
  <c r="M14" i="21"/>
  <c r="G14" i="21"/>
  <c r="F14" i="21"/>
  <c r="P13" i="21"/>
  <c r="N13" i="21"/>
  <c r="M13" i="21"/>
  <c r="G13" i="21"/>
  <c r="F13" i="21"/>
  <c r="P12" i="21"/>
  <c r="N12" i="21"/>
  <c r="M12" i="21"/>
  <c r="G12" i="21"/>
  <c r="F12" i="21"/>
  <c r="N11" i="21"/>
  <c r="M11" i="21"/>
  <c r="G11" i="21"/>
  <c r="F11" i="21"/>
  <c r="J8" i="21"/>
  <c r="F8" i="21"/>
  <c r="J7" i="21"/>
  <c r="H7" i="21"/>
  <c r="F7" i="21"/>
  <c r="K6" i="21"/>
  <c r="J6" i="21"/>
  <c r="L6" i="21" s="1"/>
  <c r="G6" i="21"/>
  <c r="F6" i="21"/>
  <c r="H6" i="21" s="1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11" i="20"/>
  <c r="P11" i="20"/>
  <c r="R11" i="20" s="1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U225" i="20" s="1"/>
  <c r="Q11" i="20"/>
  <c r="P12" i="20"/>
  <c r="P18" i="20"/>
  <c r="P20" i="20"/>
  <c r="P26" i="20"/>
  <c r="P28" i="20"/>
  <c r="P34" i="20"/>
  <c r="P35" i="20"/>
  <c r="P36" i="20"/>
  <c r="P42" i="20"/>
  <c r="P43" i="20"/>
  <c r="P44" i="20"/>
  <c r="P50" i="20"/>
  <c r="P51" i="20"/>
  <c r="P52" i="20"/>
  <c r="P58" i="20"/>
  <c r="P59" i="20"/>
  <c r="P60" i="20"/>
  <c r="P66" i="20"/>
  <c r="P68" i="20"/>
  <c r="P74" i="20"/>
  <c r="P76" i="20"/>
  <c r="P82" i="20"/>
  <c r="P84" i="20"/>
  <c r="P90" i="20"/>
  <c r="P92" i="20"/>
  <c r="P98" i="20"/>
  <c r="P99" i="20"/>
  <c r="P100" i="20"/>
  <c r="P105" i="20"/>
  <c r="P106" i="20"/>
  <c r="P107" i="20"/>
  <c r="P108" i="20"/>
  <c r="P113" i="20"/>
  <c r="P114" i="20"/>
  <c r="P115" i="20"/>
  <c r="P116" i="20"/>
  <c r="P121" i="20"/>
  <c r="P122" i="20"/>
  <c r="P123" i="20"/>
  <c r="P124" i="20"/>
  <c r="P129" i="20"/>
  <c r="P130" i="20"/>
  <c r="P131" i="20"/>
  <c r="P132" i="20"/>
  <c r="P137" i="20"/>
  <c r="P138" i="20"/>
  <c r="P139" i="20"/>
  <c r="P140" i="20"/>
  <c r="P145" i="20"/>
  <c r="P146" i="20"/>
  <c r="P147" i="20"/>
  <c r="P153" i="20"/>
  <c r="P154" i="20"/>
  <c r="P155" i="20"/>
  <c r="P161" i="20"/>
  <c r="P162" i="20"/>
  <c r="P163" i="20"/>
  <c r="P169" i="20"/>
  <c r="P170" i="20"/>
  <c r="P171" i="20"/>
  <c r="P177" i="20"/>
  <c r="P178" i="20"/>
  <c r="P179" i="20"/>
  <c r="P185" i="20"/>
  <c r="P186" i="20"/>
  <c r="P187" i="20"/>
  <c r="P193" i="20"/>
  <c r="P194" i="20"/>
  <c r="P195" i="20"/>
  <c r="P201" i="20"/>
  <c r="P202" i="20"/>
  <c r="P203" i="20"/>
  <c r="P209" i="20"/>
  <c r="P210" i="20"/>
  <c r="P211" i="20"/>
  <c r="P217" i="20"/>
  <c r="P218" i="20"/>
  <c r="P219" i="20"/>
  <c r="P225" i="20"/>
  <c r="O12" i="20"/>
  <c r="O18" i="20"/>
  <c r="O20" i="20"/>
  <c r="O26" i="20"/>
  <c r="O28" i="20"/>
  <c r="O34" i="20"/>
  <c r="O36" i="20"/>
  <c r="O42" i="20"/>
  <c r="O44" i="20"/>
  <c r="O50" i="20"/>
  <c r="O52" i="20"/>
  <c r="O58" i="20"/>
  <c r="O60" i="20"/>
  <c r="O66" i="20"/>
  <c r="O68" i="20"/>
  <c r="O74" i="20"/>
  <c r="O76" i="20"/>
  <c r="O82" i="20"/>
  <c r="O84" i="20"/>
  <c r="O90" i="20"/>
  <c r="O92" i="20"/>
  <c r="O98" i="20"/>
  <c r="O100" i="20"/>
  <c r="O106" i="20"/>
  <c r="O108" i="20"/>
  <c r="O114" i="20"/>
  <c r="O116" i="20"/>
  <c r="O122" i="20"/>
  <c r="O124" i="20"/>
  <c r="O130" i="20"/>
  <c r="O132" i="20"/>
  <c r="O138" i="20"/>
  <c r="O140" i="20"/>
  <c r="O146" i="20"/>
  <c r="O147" i="20"/>
  <c r="O148" i="20"/>
  <c r="O154" i="20"/>
  <c r="O155" i="20"/>
  <c r="O156" i="20"/>
  <c r="O162" i="20"/>
  <c r="O163" i="20"/>
  <c r="O164" i="20"/>
  <c r="O170" i="20"/>
  <c r="O171" i="20"/>
  <c r="O172" i="20"/>
  <c r="O178" i="20"/>
  <c r="O179" i="20"/>
  <c r="O180" i="20"/>
  <c r="O186" i="20"/>
  <c r="O187" i="20"/>
  <c r="O188" i="20"/>
  <c r="O194" i="20"/>
  <c r="O195" i="20"/>
  <c r="O196" i="20"/>
  <c r="O202" i="20"/>
  <c r="O203" i="20"/>
  <c r="O204" i="20"/>
  <c r="O210" i="20"/>
  <c r="O211" i="20"/>
  <c r="O212" i="20"/>
  <c r="O218" i="20"/>
  <c r="O219" i="20"/>
  <c r="O220" i="20"/>
  <c r="N225" i="20"/>
  <c r="M225" i="20"/>
  <c r="G225" i="20"/>
  <c r="F225" i="20"/>
  <c r="N224" i="20"/>
  <c r="M224" i="20"/>
  <c r="G224" i="20"/>
  <c r="O224" i="20" s="1"/>
  <c r="F224" i="20"/>
  <c r="P224" i="20" s="1"/>
  <c r="N223" i="20"/>
  <c r="M223" i="20"/>
  <c r="G223" i="20"/>
  <c r="O223" i="20" s="1"/>
  <c r="F223" i="20"/>
  <c r="P223" i="20" s="1"/>
  <c r="N222" i="20"/>
  <c r="M222" i="20"/>
  <c r="G222" i="20"/>
  <c r="O222" i="20" s="1"/>
  <c r="F222" i="20"/>
  <c r="P222" i="20" s="1"/>
  <c r="N221" i="20"/>
  <c r="M221" i="20"/>
  <c r="G221" i="20"/>
  <c r="O221" i="20" s="1"/>
  <c r="F221" i="20"/>
  <c r="P221" i="20" s="1"/>
  <c r="N220" i="20"/>
  <c r="M220" i="20"/>
  <c r="G220" i="20"/>
  <c r="F220" i="20"/>
  <c r="P220" i="20" s="1"/>
  <c r="N219" i="20"/>
  <c r="M219" i="20"/>
  <c r="G219" i="20"/>
  <c r="F219" i="20"/>
  <c r="N218" i="20"/>
  <c r="M218" i="20"/>
  <c r="G218" i="20"/>
  <c r="F218" i="20"/>
  <c r="N217" i="20"/>
  <c r="M217" i="20"/>
  <c r="G217" i="20"/>
  <c r="O217" i="20" s="1"/>
  <c r="F217" i="20"/>
  <c r="N216" i="20"/>
  <c r="M216" i="20"/>
  <c r="G216" i="20"/>
  <c r="O216" i="20" s="1"/>
  <c r="F216" i="20"/>
  <c r="P216" i="20" s="1"/>
  <c r="N215" i="20"/>
  <c r="M215" i="20"/>
  <c r="G215" i="20"/>
  <c r="O215" i="20" s="1"/>
  <c r="F215" i="20"/>
  <c r="P215" i="20" s="1"/>
  <c r="N214" i="20"/>
  <c r="M214" i="20"/>
  <c r="G214" i="20"/>
  <c r="O214" i="20" s="1"/>
  <c r="F214" i="20"/>
  <c r="P214" i="20" s="1"/>
  <c r="N213" i="20"/>
  <c r="M213" i="20"/>
  <c r="G213" i="20"/>
  <c r="O213" i="20" s="1"/>
  <c r="F213" i="20"/>
  <c r="P213" i="20" s="1"/>
  <c r="N212" i="20"/>
  <c r="M212" i="20"/>
  <c r="G212" i="20"/>
  <c r="F212" i="20"/>
  <c r="P212" i="20" s="1"/>
  <c r="N211" i="20"/>
  <c r="M211" i="20"/>
  <c r="G211" i="20"/>
  <c r="F211" i="20"/>
  <c r="N210" i="20"/>
  <c r="M210" i="20"/>
  <c r="G210" i="20"/>
  <c r="F210" i="20"/>
  <c r="N209" i="20"/>
  <c r="M209" i="20"/>
  <c r="G209" i="20"/>
  <c r="O209" i="20" s="1"/>
  <c r="F209" i="20"/>
  <c r="N208" i="20"/>
  <c r="M208" i="20"/>
  <c r="G208" i="20"/>
  <c r="O208" i="20" s="1"/>
  <c r="F208" i="20"/>
  <c r="P208" i="20" s="1"/>
  <c r="N207" i="20"/>
  <c r="M207" i="20"/>
  <c r="G207" i="20"/>
  <c r="O207" i="20" s="1"/>
  <c r="F207" i="20"/>
  <c r="P207" i="20" s="1"/>
  <c r="N206" i="20"/>
  <c r="M206" i="20"/>
  <c r="G206" i="20"/>
  <c r="O206" i="20" s="1"/>
  <c r="F206" i="20"/>
  <c r="P206" i="20" s="1"/>
  <c r="N205" i="20"/>
  <c r="M205" i="20"/>
  <c r="G205" i="20"/>
  <c r="O205" i="20" s="1"/>
  <c r="F205" i="20"/>
  <c r="P205" i="20" s="1"/>
  <c r="N204" i="20"/>
  <c r="M204" i="20"/>
  <c r="G204" i="20"/>
  <c r="F204" i="20"/>
  <c r="P204" i="20" s="1"/>
  <c r="N203" i="20"/>
  <c r="M203" i="20"/>
  <c r="G203" i="20"/>
  <c r="F203" i="20"/>
  <c r="N202" i="20"/>
  <c r="M202" i="20"/>
  <c r="G202" i="20"/>
  <c r="F202" i="20"/>
  <c r="N201" i="20"/>
  <c r="M201" i="20"/>
  <c r="G201" i="20"/>
  <c r="O201" i="20" s="1"/>
  <c r="F201" i="20"/>
  <c r="N200" i="20"/>
  <c r="M200" i="20"/>
  <c r="G200" i="20"/>
  <c r="O200" i="20" s="1"/>
  <c r="F200" i="20"/>
  <c r="P200" i="20" s="1"/>
  <c r="N199" i="20"/>
  <c r="M199" i="20"/>
  <c r="G199" i="20"/>
  <c r="O199" i="20" s="1"/>
  <c r="F199" i="20"/>
  <c r="P199" i="20" s="1"/>
  <c r="N198" i="20"/>
  <c r="M198" i="20"/>
  <c r="G198" i="20"/>
  <c r="O198" i="20" s="1"/>
  <c r="F198" i="20"/>
  <c r="P198" i="20" s="1"/>
  <c r="N197" i="20"/>
  <c r="M197" i="20"/>
  <c r="G197" i="20"/>
  <c r="O197" i="20" s="1"/>
  <c r="F197" i="20"/>
  <c r="P197" i="20" s="1"/>
  <c r="N196" i="20"/>
  <c r="M196" i="20"/>
  <c r="G196" i="20"/>
  <c r="F196" i="20"/>
  <c r="P196" i="20" s="1"/>
  <c r="N195" i="20"/>
  <c r="M195" i="20"/>
  <c r="G195" i="20"/>
  <c r="F195" i="20"/>
  <c r="N194" i="20"/>
  <c r="M194" i="20"/>
  <c r="G194" i="20"/>
  <c r="F194" i="20"/>
  <c r="N193" i="20"/>
  <c r="M193" i="20"/>
  <c r="G193" i="20"/>
  <c r="O193" i="20" s="1"/>
  <c r="F193" i="20"/>
  <c r="N192" i="20"/>
  <c r="M192" i="20"/>
  <c r="G192" i="20"/>
  <c r="O192" i="20" s="1"/>
  <c r="F192" i="20"/>
  <c r="P192" i="20" s="1"/>
  <c r="N191" i="20"/>
  <c r="M191" i="20"/>
  <c r="G191" i="20"/>
  <c r="O191" i="20" s="1"/>
  <c r="F191" i="20"/>
  <c r="P191" i="20" s="1"/>
  <c r="N190" i="20"/>
  <c r="M190" i="20"/>
  <c r="G190" i="20"/>
  <c r="O190" i="20" s="1"/>
  <c r="F190" i="20"/>
  <c r="P190" i="20" s="1"/>
  <c r="N189" i="20"/>
  <c r="M189" i="20"/>
  <c r="G189" i="20"/>
  <c r="O189" i="20" s="1"/>
  <c r="F189" i="20"/>
  <c r="P189" i="20" s="1"/>
  <c r="N188" i="20"/>
  <c r="M188" i="20"/>
  <c r="G188" i="20"/>
  <c r="F188" i="20"/>
  <c r="P188" i="20" s="1"/>
  <c r="N187" i="20"/>
  <c r="M187" i="20"/>
  <c r="G187" i="20"/>
  <c r="F187" i="20"/>
  <c r="N186" i="20"/>
  <c r="M186" i="20"/>
  <c r="G186" i="20"/>
  <c r="F186" i="20"/>
  <c r="N185" i="20"/>
  <c r="M185" i="20"/>
  <c r="G185" i="20"/>
  <c r="O185" i="20" s="1"/>
  <c r="F185" i="20"/>
  <c r="N184" i="20"/>
  <c r="M184" i="20"/>
  <c r="G184" i="20"/>
  <c r="O184" i="20" s="1"/>
  <c r="F184" i="20"/>
  <c r="P184" i="20" s="1"/>
  <c r="N183" i="20"/>
  <c r="M183" i="20"/>
  <c r="G183" i="20"/>
  <c r="O183" i="20" s="1"/>
  <c r="F183" i="20"/>
  <c r="P183" i="20" s="1"/>
  <c r="N182" i="20"/>
  <c r="M182" i="20"/>
  <c r="G182" i="20"/>
  <c r="O182" i="20" s="1"/>
  <c r="F182" i="20"/>
  <c r="P182" i="20" s="1"/>
  <c r="N181" i="20"/>
  <c r="M181" i="20"/>
  <c r="G181" i="20"/>
  <c r="O181" i="20" s="1"/>
  <c r="F181" i="20"/>
  <c r="P181" i="20" s="1"/>
  <c r="N180" i="20"/>
  <c r="M180" i="20"/>
  <c r="G180" i="20"/>
  <c r="F180" i="20"/>
  <c r="P180" i="20" s="1"/>
  <c r="N179" i="20"/>
  <c r="M179" i="20"/>
  <c r="G179" i="20"/>
  <c r="F179" i="20"/>
  <c r="N178" i="20"/>
  <c r="M178" i="20"/>
  <c r="G178" i="20"/>
  <c r="F178" i="20"/>
  <c r="N177" i="20"/>
  <c r="M177" i="20"/>
  <c r="G177" i="20"/>
  <c r="O177" i="20" s="1"/>
  <c r="F177" i="20"/>
  <c r="N176" i="20"/>
  <c r="M176" i="20"/>
  <c r="G176" i="20"/>
  <c r="O176" i="20" s="1"/>
  <c r="F176" i="20"/>
  <c r="P176" i="20" s="1"/>
  <c r="N175" i="20"/>
  <c r="M175" i="20"/>
  <c r="G175" i="20"/>
  <c r="O175" i="20" s="1"/>
  <c r="F175" i="20"/>
  <c r="P175" i="20" s="1"/>
  <c r="N174" i="20"/>
  <c r="M174" i="20"/>
  <c r="G174" i="20"/>
  <c r="O174" i="20" s="1"/>
  <c r="F174" i="20"/>
  <c r="P174" i="20" s="1"/>
  <c r="N173" i="20"/>
  <c r="M173" i="20"/>
  <c r="G173" i="20"/>
  <c r="O173" i="20" s="1"/>
  <c r="F173" i="20"/>
  <c r="P173" i="20" s="1"/>
  <c r="N172" i="20"/>
  <c r="M172" i="20"/>
  <c r="G172" i="20"/>
  <c r="F172" i="20"/>
  <c r="P172" i="20" s="1"/>
  <c r="N171" i="20"/>
  <c r="M171" i="20"/>
  <c r="G171" i="20"/>
  <c r="F171" i="20"/>
  <c r="N170" i="20"/>
  <c r="M170" i="20"/>
  <c r="G170" i="20"/>
  <c r="F170" i="20"/>
  <c r="N169" i="20"/>
  <c r="M169" i="20"/>
  <c r="G169" i="20"/>
  <c r="O169" i="20" s="1"/>
  <c r="F169" i="20"/>
  <c r="N168" i="20"/>
  <c r="M168" i="20"/>
  <c r="G168" i="20"/>
  <c r="O168" i="20" s="1"/>
  <c r="F168" i="20"/>
  <c r="P168" i="20" s="1"/>
  <c r="N167" i="20"/>
  <c r="M167" i="20"/>
  <c r="G167" i="20"/>
  <c r="O167" i="20" s="1"/>
  <c r="F167" i="20"/>
  <c r="P167" i="20" s="1"/>
  <c r="N166" i="20"/>
  <c r="M166" i="20"/>
  <c r="G166" i="20"/>
  <c r="O166" i="20" s="1"/>
  <c r="F166" i="20"/>
  <c r="P166" i="20" s="1"/>
  <c r="N165" i="20"/>
  <c r="M165" i="20"/>
  <c r="G165" i="20"/>
  <c r="O165" i="20" s="1"/>
  <c r="F165" i="20"/>
  <c r="P165" i="20" s="1"/>
  <c r="N164" i="20"/>
  <c r="M164" i="20"/>
  <c r="G164" i="20"/>
  <c r="F164" i="20"/>
  <c r="P164" i="20" s="1"/>
  <c r="N163" i="20"/>
  <c r="M163" i="20"/>
  <c r="G163" i="20"/>
  <c r="F163" i="20"/>
  <c r="N162" i="20"/>
  <c r="M162" i="20"/>
  <c r="G162" i="20"/>
  <c r="F162" i="20"/>
  <c r="N161" i="20"/>
  <c r="M161" i="20"/>
  <c r="G161" i="20"/>
  <c r="O161" i="20" s="1"/>
  <c r="F161" i="20"/>
  <c r="N160" i="20"/>
  <c r="M160" i="20"/>
  <c r="G160" i="20"/>
  <c r="O160" i="20" s="1"/>
  <c r="F160" i="20"/>
  <c r="P160" i="20" s="1"/>
  <c r="N159" i="20"/>
  <c r="M159" i="20"/>
  <c r="G159" i="20"/>
  <c r="O159" i="20" s="1"/>
  <c r="F159" i="20"/>
  <c r="P159" i="20" s="1"/>
  <c r="N158" i="20"/>
  <c r="M158" i="20"/>
  <c r="G158" i="20"/>
  <c r="O158" i="20" s="1"/>
  <c r="F158" i="20"/>
  <c r="P158" i="20" s="1"/>
  <c r="N157" i="20"/>
  <c r="M157" i="20"/>
  <c r="G157" i="20"/>
  <c r="O157" i="20" s="1"/>
  <c r="F157" i="20"/>
  <c r="P157" i="20" s="1"/>
  <c r="N156" i="20"/>
  <c r="M156" i="20"/>
  <c r="G156" i="20"/>
  <c r="F156" i="20"/>
  <c r="P156" i="20" s="1"/>
  <c r="N155" i="20"/>
  <c r="M155" i="20"/>
  <c r="G155" i="20"/>
  <c r="F155" i="20"/>
  <c r="N154" i="20"/>
  <c r="M154" i="20"/>
  <c r="G154" i="20"/>
  <c r="F154" i="20"/>
  <c r="N153" i="20"/>
  <c r="M153" i="20"/>
  <c r="G153" i="20"/>
  <c r="O153" i="20" s="1"/>
  <c r="F153" i="20"/>
  <c r="N152" i="20"/>
  <c r="M152" i="20"/>
  <c r="G152" i="20"/>
  <c r="O152" i="20" s="1"/>
  <c r="F152" i="20"/>
  <c r="P152" i="20" s="1"/>
  <c r="N151" i="20"/>
  <c r="M151" i="20"/>
  <c r="G151" i="20"/>
  <c r="O151" i="20" s="1"/>
  <c r="F151" i="20"/>
  <c r="P151" i="20" s="1"/>
  <c r="N150" i="20"/>
  <c r="M150" i="20"/>
  <c r="G150" i="20"/>
  <c r="O150" i="20" s="1"/>
  <c r="F150" i="20"/>
  <c r="P150" i="20" s="1"/>
  <c r="N149" i="20"/>
  <c r="M149" i="20"/>
  <c r="G149" i="20"/>
  <c r="O149" i="20" s="1"/>
  <c r="F149" i="20"/>
  <c r="P149" i="20" s="1"/>
  <c r="N148" i="20"/>
  <c r="M148" i="20"/>
  <c r="G148" i="20"/>
  <c r="F148" i="20"/>
  <c r="P148" i="20" s="1"/>
  <c r="N147" i="20"/>
  <c r="M147" i="20"/>
  <c r="G147" i="20"/>
  <c r="F147" i="20"/>
  <c r="N146" i="20"/>
  <c r="M146" i="20"/>
  <c r="G146" i="20"/>
  <c r="F146" i="20"/>
  <c r="N145" i="20"/>
  <c r="M145" i="20"/>
  <c r="G145" i="20"/>
  <c r="O145" i="20" s="1"/>
  <c r="F145" i="20"/>
  <c r="M144" i="20"/>
  <c r="G144" i="20"/>
  <c r="O144" i="20" s="1"/>
  <c r="F144" i="20"/>
  <c r="P144" i="20" s="1"/>
  <c r="N143" i="20"/>
  <c r="M143" i="20"/>
  <c r="G143" i="20"/>
  <c r="O143" i="20" s="1"/>
  <c r="F143" i="20"/>
  <c r="P143" i="20" s="1"/>
  <c r="N142" i="20"/>
  <c r="M142" i="20"/>
  <c r="G142" i="20"/>
  <c r="O142" i="20" s="1"/>
  <c r="F142" i="20"/>
  <c r="P142" i="20" s="1"/>
  <c r="N141" i="20"/>
  <c r="M141" i="20"/>
  <c r="G141" i="20"/>
  <c r="O141" i="20" s="1"/>
  <c r="F141" i="20"/>
  <c r="P141" i="20" s="1"/>
  <c r="N140" i="20"/>
  <c r="M140" i="20"/>
  <c r="G140" i="20"/>
  <c r="F140" i="20"/>
  <c r="N139" i="20"/>
  <c r="M139" i="20"/>
  <c r="G139" i="20"/>
  <c r="O139" i="20" s="1"/>
  <c r="F139" i="20"/>
  <c r="N138" i="20"/>
  <c r="M138" i="20"/>
  <c r="G138" i="20"/>
  <c r="F138" i="20"/>
  <c r="N137" i="20"/>
  <c r="M137" i="20"/>
  <c r="G137" i="20"/>
  <c r="O137" i="20" s="1"/>
  <c r="F137" i="20"/>
  <c r="N136" i="20"/>
  <c r="M136" i="20"/>
  <c r="G136" i="20"/>
  <c r="O136" i="20" s="1"/>
  <c r="F136" i="20"/>
  <c r="P136" i="20" s="1"/>
  <c r="N135" i="20"/>
  <c r="M135" i="20"/>
  <c r="G135" i="20"/>
  <c r="O135" i="20" s="1"/>
  <c r="F135" i="20"/>
  <c r="P135" i="20" s="1"/>
  <c r="N134" i="20"/>
  <c r="M134" i="20"/>
  <c r="G134" i="20"/>
  <c r="O134" i="20" s="1"/>
  <c r="F134" i="20"/>
  <c r="P134" i="20" s="1"/>
  <c r="N133" i="20"/>
  <c r="M133" i="20"/>
  <c r="G133" i="20"/>
  <c r="O133" i="20" s="1"/>
  <c r="F133" i="20"/>
  <c r="P133" i="20" s="1"/>
  <c r="N132" i="20"/>
  <c r="M132" i="20"/>
  <c r="G132" i="20"/>
  <c r="F132" i="20"/>
  <c r="N131" i="20"/>
  <c r="M131" i="20"/>
  <c r="G131" i="20"/>
  <c r="O131" i="20" s="1"/>
  <c r="F131" i="20"/>
  <c r="N130" i="20"/>
  <c r="M130" i="20"/>
  <c r="G130" i="20"/>
  <c r="F130" i="20"/>
  <c r="N129" i="20"/>
  <c r="M129" i="20"/>
  <c r="G129" i="20"/>
  <c r="O129" i="20" s="1"/>
  <c r="F129" i="20"/>
  <c r="N128" i="20"/>
  <c r="M128" i="20"/>
  <c r="G128" i="20"/>
  <c r="O128" i="20" s="1"/>
  <c r="F128" i="20"/>
  <c r="P128" i="20" s="1"/>
  <c r="N127" i="20"/>
  <c r="M127" i="20"/>
  <c r="G127" i="20"/>
  <c r="O127" i="20" s="1"/>
  <c r="F127" i="20"/>
  <c r="P127" i="20" s="1"/>
  <c r="N126" i="20"/>
  <c r="M126" i="20"/>
  <c r="G126" i="20"/>
  <c r="O126" i="20" s="1"/>
  <c r="F126" i="20"/>
  <c r="P126" i="20" s="1"/>
  <c r="N125" i="20"/>
  <c r="M125" i="20"/>
  <c r="G125" i="20"/>
  <c r="O125" i="20" s="1"/>
  <c r="F125" i="20"/>
  <c r="P125" i="20" s="1"/>
  <c r="N124" i="20"/>
  <c r="M124" i="20"/>
  <c r="G124" i="20"/>
  <c r="F124" i="20"/>
  <c r="N123" i="20"/>
  <c r="M123" i="20"/>
  <c r="G123" i="20"/>
  <c r="O123" i="20" s="1"/>
  <c r="F123" i="20"/>
  <c r="N122" i="20"/>
  <c r="M122" i="20"/>
  <c r="G122" i="20"/>
  <c r="F122" i="20"/>
  <c r="N121" i="20"/>
  <c r="M121" i="20"/>
  <c r="G121" i="20"/>
  <c r="O121" i="20" s="1"/>
  <c r="F121" i="20"/>
  <c r="N120" i="20"/>
  <c r="M120" i="20"/>
  <c r="G120" i="20"/>
  <c r="O120" i="20" s="1"/>
  <c r="F120" i="20"/>
  <c r="P120" i="20" s="1"/>
  <c r="N119" i="20"/>
  <c r="M119" i="20"/>
  <c r="G119" i="20"/>
  <c r="O119" i="20" s="1"/>
  <c r="F119" i="20"/>
  <c r="P119" i="20" s="1"/>
  <c r="N118" i="20"/>
  <c r="M118" i="20"/>
  <c r="G118" i="20"/>
  <c r="O118" i="20" s="1"/>
  <c r="F118" i="20"/>
  <c r="P118" i="20" s="1"/>
  <c r="N117" i="20"/>
  <c r="M117" i="20"/>
  <c r="G117" i="20"/>
  <c r="O117" i="20" s="1"/>
  <c r="F117" i="20"/>
  <c r="P117" i="20" s="1"/>
  <c r="N116" i="20"/>
  <c r="M116" i="20"/>
  <c r="G116" i="20"/>
  <c r="F116" i="20"/>
  <c r="N115" i="20"/>
  <c r="M115" i="20"/>
  <c r="G115" i="20"/>
  <c r="O115" i="20" s="1"/>
  <c r="F115" i="20"/>
  <c r="N114" i="20"/>
  <c r="M114" i="20"/>
  <c r="G114" i="20"/>
  <c r="F114" i="20"/>
  <c r="N113" i="20"/>
  <c r="M113" i="20"/>
  <c r="G113" i="20"/>
  <c r="O113" i="20" s="1"/>
  <c r="F113" i="20"/>
  <c r="N112" i="20"/>
  <c r="M112" i="20"/>
  <c r="G112" i="20"/>
  <c r="O112" i="20" s="1"/>
  <c r="F112" i="20"/>
  <c r="P112" i="20" s="1"/>
  <c r="N111" i="20"/>
  <c r="M111" i="20"/>
  <c r="G111" i="20"/>
  <c r="O111" i="20" s="1"/>
  <c r="F111" i="20"/>
  <c r="P111" i="20" s="1"/>
  <c r="N110" i="20"/>
  <c r="M110" i="20"/>
  <c r="G110" i="20"/>
  <c r="O110" i="20" s="1"/>
  <c r="F110" i="20"/>
  <c r="P110" i="20" s="1"/>
  <c r="N109" i="20"/>
  <c r="M109" i="20"/>
  <c r="G109" i="20"/>
  <c r="O109" i="20" s="1"/>
  <c r="F109" i="20"/>
  <c r="P109" i="20" s="1"/>
  <c r="N108" i="20"/>
  <c r="M108" i="20"/>
  <c r="G108" i="20"/>
  <c r="F108" i="20"/>
  <c r="N107" i="20"/>
  <c r="M107" i="20"/>
  <c r="G107" i="20"/>
  <c r="O107" i="20" s="1"/>
  <c r="F107" i="20"/>
  <c r="N106" i="20"/>
  <c r="M106" i="20"/>
  <c r="G106" i="20"/>
  <c r="F106" i="20"/>
  <c r="N105" i="20"/>
  <c r="M105" i="20"/>
  <c r="G105" i="20"/>
  <c r="O105" i="20" s="1"/>
  <c r="F105" i="20"/>
  <c r="N104" i="20"/>
  <c r="M104" i="20"/>
  <c r="G104" i="20"/>
  <c r="O104" i="20" s="1"/>
  <c r="F104" i="20"/>
  <c r="P104" i="20" s="1"/>
  <c r="N103" i="20"/>
  <c r="M103" i="20"/>
  <c r="G103" i="20"/>
  <c r="O103" i="20" s="1"/>
  <c r="F103" i="20"/>
  <c r="P103" i="20" s="1"/>
  <c r="N102" i="20"/>
  <c r="M102" i="20"/>
  <c r="G102" i="20"/>
  <c r="O102" i="20" s="1"/>
  <c r="F102" i="20"/>
  <c r="P102" i="20" s="1"/>
  <c r="N101" i="20"/>
  <c r="M101" i="20"/>
  <c r="G101" i="20"/>
  <c r="O101" i="20" s="1"/>
  <c r="F101" i="20"/>
  <c r="P101" i="20" s="1"/>
  <c r="N100" i="20"/>
  <c r="M100" i="20"/>
  <c r="G100" i="20"/>
  <c r="F100" i="20"/>
  <c r="N99" i="20"/>
  <c r="M99" i="20"/>
  <c r="G99" i="20"/>
  <c r="O99" i="20" s="1"/>
  <c r="F99" i="20"/>
  <c r="M98" i="20"/>
  <c r="G98" i="20"/>
  <c r="F98" i="20"/>
  <c r="N97" i="20"/>
  <c r="M97" i="20"/>
  <c r="G97" i="20"/>
  <c r="O97" i="20" s="1"/>
  <c r="F97" i="20"/>
  <c r="P97" i="20" s="1"/>
  <c r="N96" i="20"/>
  <c r="M96" i="20"/>
  <c r="G96" i="20"/>
  <c r="O96" i="20" s="1"/>
  <c r="F96" i="20"/>
  <c r="P96" i="20" s="1"/>
  <c r="N95" i="20"/>
  <c r="M95" i="20"/>
  <c r="G95" i="20"/>
  <c r="O95" i="20" s="1"/>
  <c r="F95" i="20"/>
  <c r="P95" i="20" s="1"/>
  <c r="N94" i="20"/>
  <c r="M94" i="20"/>
  <c r="G94" i="20"/>
  <c r="O94" i="20" s="1"/>
  <c r="F94" i="20"/>
  <c r="P94" i="20" s="1"/>
  <c r="N93" i="20"/>
  <c r="M93" i="20"/>
  <c r="G93" i="20"/>
  <c r="O93" i="20" s="1"/>
  <c r="F93" i="20"/>
  <c r="P93" i="20" s="1"/>
  <c r="N92" i="20"/>
  <c r="M92" i="20"/>
  <c r="G92" i="20"/>
  <c r="F92" i="20"/>
  <c r="N91" i="20"/>
  <c r="M91" i="20"/>
  <c r="G91" i="20"/>
  <c r="O91" i="20" s="1"/>
  <c r="F91" i="20"/>
  <c r="P91" i="20" s="1"/>
  <c r="N90" i="20"/>
  <c r="M90" i="20"/>
  <c r="G90" i="20"/>
  <c r="F90" i="20"/>
  <c r="N89" i="20"/>
  <c r="M89" i="20"/>
  <c r="G89" i="20"/>
  <c r="O89" i="20" s="1"/>
  <c r="F89" i="20"/>
  <c r="P89" i="20" s="1"/>
  <c r="N88" i="20"/>
  <c r="M88" i="20"/>
  <c r="G88" i="20"/>
  <c r="O88" i="20" s="1"/>
  <c r="F88" i="20"/>
  <c r="P88" i="20" s="1"/>
  <c r="N87" i="20"/>
  <c r="M87" i="20"/>
  <c r="G87" i="20"/>
  <c r="O87" i="20" s="1"/>
  <c r="F87" i="20"/>
  <c r="P87" i="20" s="1"/>
  <c r="N86" i="20"/>
  <c r="M86" i="20"/>
  <c r="G86" i="20"/>
  <c r="O86" i="20" s="1"/>
  <c r="F86" i="20"/>
  <c r="P86" i="20" s="1"/>
  <c r="N85" i="20"/>
  <c r="M85" i="20"/>
  <c r="G85" i="20"/>
  <c r="O85" i="20" s="1"/>
  <c r="F85" i="20"/>
  <c r="P85" i="20" s="1"/>
  <c r="N84" i="20"/>
  <c r="M84" i="20"/>
  <c r="G84" i="20"/>
  <c r="F84" i="20"/>
  <c r="N83" i="20"/>
  <c r="M83" i="20"/>
  <c r="G83" i="20"/>
  <c r="O83" i="20" s="1"/>
  <c r="F83" i="20"/>
  <c r="P83" i="20" s="1"/>
  <c r="N82" i="20"/>
  <c r="M82" i="20"/>
  <c r="G82" i="20"/>
  <c r="F82" i="20"/>
  <c r="N81" i="20"/>
  <c r="M81" i="20"/>
  <c r="G81" i="20"/>
  <c r="O81" i="20" s="1"/>
  <c r="F81" i="20"/>
  <c r="P81" i="20" s="1"/>
  <c r="N80" i="20"/>
  <c r="M80" i="20"/>
  <c r="G80" i="20"/>
  <c r="O80" i="20" s="1"/>
  <c r="F80" i="20"/>
  <c r="P80" i="20" s="1"/>
  <c r="N79" i="20"/>
  <c r="M79" i="20"/>
  <c r="G79" i="20"/>
  <c r="O79" i="20" s="1"/>
  <c r="F79" i="20"/>
  <c r="P79" i="20" s="1"/>
  <c r="N78" i="20"/>
  <c r="M78" i="20"/>
  <c r="G78" i="20"/>
  <c r="O78" i="20" s="1"/>
  <c r="F78" i="20"/>
  <c r="P78" i="20" s="1"/>
  <c r="N77" i="20"/>
  <c r="M77" i="20"/>
  <c r="G77" i="20"/>
  <c r="O77" i="20" s="1"/>
  <c r="F77" i="20"/>
  <c r="P77" i="20" s="1"/>
  <c r="N76" i="20"/>
  <c r="M76" i="20"/>
  <c r="G76" i="20"/>
  <c r="F76" i="20"/>
  <c r="N75" i="20"/>
  <c r="M75" i="20"/>
  <c r="G75" i="20"/>
  <c r="O75" i="20" s="1"/>
  <c r="F75" i="20"/>
  <c r="P75" i="20" s="1"/>
  <c r="N74" i="20"/>
  <c r="M74" i="20"/>
  <c r="G74" i="20"/>
  <c r="F74" i="20"/>
  <c r="N73" i="20"/>
  <c r="M73" i="20"/>
  <c r="G73" i="20"/>
  <c r="O73" i="20" s="1"/>
  <c r="F73" i="20"/>
  <c r="P73" i="20" s="1"/>
  <c r="N72" i="20"/>
  <c r="M72" i="20"/>
  <c r="G72" i="20"/>
  <c r="O72" i="20" s="1"/>
  <c r="F72" i="20"/>
  <c r="P72" i="20" s="1"/>
  <c r="N71" i="20"/>
  <c r="M71" i="20"/>
  <c r="G71" i="20"/>
  <c r="O71" i="20" s="1"/>
  <c r="F71" i="20"/>
  <c r="P71" i="20" s="1"/>
  <c r="N70" i="20"/>
  <c r="M70" i="20"/>
  <c r="G70" i="20"/>
  <c r="O70" i="20" s="1"/>
  <c r="F70" i="20"/>
  <c r="P70" i="20" s="1"/>
  <c r="N69" i="20"/>
  <c r="M69" i="20"/>
  <c r="G69" i="20"/>
  <c r="O69" i="20" s="1"/>
  <c r="F69" i="20"/>
  <c r="P69" i="20" s="1"/>
  <c r="N68" i="20"/>
  <c r="M68" i="20"/>
  <c r="G68" i="20"/>
  <c r="F68" i="20"/>
  <c r="N67" i="20"/>
  <c r="M67" i="20"/>
  <c r="G67" i="20"/>
  <c r="O67" i="20" s="1"/>
  <c r="F67" i="20"/>
  <c r="P67" i="20" s="1"/>
  <c r="N66" i="20"/>
  <c r="M66" i="20"/>
  <c r="G66" i="20"/>
  <c r="F66" i="20"/>
  <c r="N65" i="20"/>
  <c r="M65" i="20"/>
  <c r="G65" i="20"/>
  <c r="O65" i="20" s="1"/>
  <c r="F65" i="20"/>
  <c r="P65" i="20" s="1"/>
  <c r="N64" i="20"/>
  <c r="M64" i="20"/>
  <c r="G64" i="20"/>
  <c r="O64" i="20" s="1"/>
  <c r="F64" i="20"/>
  <c r="P64" i="20" s="1"/>
  <c r="N63" i="20"/>
  <c r="M63" i="20"/>
  <c r="G63" i="20"/>
  <c r="O63" i="20" s="1"/>
  <c r="F63" i="20"/>
  <c r="P63" i="20" s="1"/>
  <c r="N62" i="20"/>
  <c r="M62" i="20"/>
  <c r="G62" i="20"/>
  <c r="O62" i="20" s="1"/>
  <c r="F62" i="20"/>
  <c r="P62" i="20" s="1"/>
  <c r="N61" i="20"/>
  <c r="M61" i="20"/>
  <c r="G61" i="20"/>
  <c r="O61" i="20" s="1"/>
  <c r="F61" i="20"/>
  <c r="P61" i="20" s="1"/>
  <c r="N60" i="20"/>
  <c r="M60" i="20"/>
  <c r="G60" i="20"/>
  <c r="F60" i="20"/>
  <c r="N59" i="20"/>
  <c r="M59" i="20"/>
  <c r="G59" i="20"/>
  <c r="O59" i="20" s="1"/>
  <c r="F59" i="20"/>
  <c r="N58" i="20"/>
  <c r="M58" i="20"/>
  <c r="G58" i="20"/>
  <c r="F58" i="20"/>
  <c r="N57" i="20"/>
  <c r="M57" i="20"/>
  <c r="G57" i="20"/>
  <c r="O57" i="20" s="1"/>
  <c r="F57" i="20"/>
  <c r="P57" i="20" s="1"/>
  <c r="N56" i="20"/>
  <c r="M56" i="20"/>
  <c r="G56" i="20"/>
  <c r="O56" i="20" s="1"/>
  <c r="F56" i="20"/>
  <c r="P56" i="20" s="1"/>
  <c r="N55" i="20"/>
  <c r="M55" i="20"/>
  <c r="G55" i="20"/>
  <c r="O55" i="20" s="1"/>
  <c r="F55" i="20"/>
  <c r="P55" i="20" s="1"/>
  <c r="N54" i="20"/>
  <c r="M54" i="20"/>
  <c r="G54" i="20"/>
  <c r="O54" i="20" s="1"/>
  <c r="F54" i="20"/>
  <c r="P54" i="20" s="1"/>
  <c r="N53" i="20"/>
  <c r="M53" i="20"/>
  <c r="G53" i="20"/>
  <c r="O53" i="20" s="1"/>
  <c r="F53" i="20"/>
  <c r="P53" i="20" s="1"/>
  <c r="N52" i="20"/>
  <c r="M52" i="20"/>
  <c r="G52" i="20"/>
  <c r="F52" i="20"/>
  <c r="N51" i="20"/>
  <c r="M51" i="20"/>
  <c r="G51" i="20"/>
  <c r="O51" i="20" s="1"/>
  <c r="F51" i="20"/>
  <c r="N50" i="20"/>
  <c r="M50" i="20"/>
  <c r="G50" i="20"/>
  <c r="F50" i="20"/>
  <c r="N49" i="20"/>
  <c r="M49" i="20"/>
  <c r="G49" i="20"/>
  <c r="O49" i="20" s="1"/>
  <c r="F49" i="20"/>
  <c r="P49" i="20" s="1"/>
  <c r="N48" i="20"/>
  <c r="M48" i="20"/>
  <c r="G48" i="20"/>
  <c r="O48" i="20" s="1"/>
  <c r="F48" i="20"/>
  <c r="P48" i="20" s="1"/>
  <c r="N47" i="20"/>
  <c r="M47" i="20"/>
  <c r="G47" i="20"/>
  <c r="O47" i="20" s="1"/>
  <c r="F47" i="20"/>
  <c r="P47" i="20" s="1"/>
  <c r="N46" i="20"/>
  <c r="M46" i="20"/>
  <c r="G46" i="20"/>
  <c r="O46" i="20" s="1"/>
  <c r="F46" i="20"/>
  <c r="P46" i="20" s="1"/>
  <c r="N45" i="20"/>
  <c r="M45" i="20"/>
  <c r="G45" i="20"/>
  <c r="O45" i="20" s="1"/>
  <c r="F45" i="20"/>
  <c r="P45" i="20" s="1"/>
  <c r="N44" i="20"/>
  <c r="M44" i="20"/>
  <c r="G44" i="20"/>
  <c r="F44" i="20"/>
  <c r="N43" i="20"/>
  <c r="M43" i="20"/>
  <c r="G43" i="20"/>
  <c r="O43" i="20" s="1"/>
  <c r="F43" i="20"/>
  <c r="N42" i="20"/>
  <c r="M42" i="20"/>
  <c r="G42" i="20"/>
  <c r="F42" i="20"/>
  <c r="N41" i="20"/>
  <c r="M41" i="20"/>
  <c r="G41" i="20"/>
  <c r="O41" i="20" s="1"/>
  <c r="F41" i="20"/>
  <c r="P41" i="20" s="1"/>
  <c r="N40" i="20"/>
  <c r="M40" i="20"/>
  <c r="G40" i="20"/>
  <c r="O40" i="20" s="1"/>
  <c r="F40" i="20"/>
  <c r="P40" i="20" s="1"/>
  <c r="N39" i="20"/>
  <c r="M39" i="20"/>
  <c r="G39" i="20"/>
  <c r="O39" i="20" s="1"/>
  <c r="F39" i="20"/>
  <c r="P39" i="20" s="1"/>
  <c r="N38" i="20"/>
  <c r="M38" i="20"/>
  <c r="G38" i="20"/>
  <c r="O38" i="20" s="1"/>
  <c r="F38" i="20"/>
  <c r="P38" i="20" s="1"/>
  <c r="N37" i="20"/>
  <c r="M37" i="20"/>
  <c r="G37" i="20"/>
  <c r="O37" i="20" s="1"/>
  <c r="F37" i="20"/>
  <c r="P37" i="20" s="1"/>
  <c r="N36" i="20"/>
  <c r="M36" i="20"/>
  <c r="G36" i="20"/>
  <c r="F36" i="20"/>
  <c r="N35" i="20"/>
  <c r="M35" i="20"/>
  <c r="G35" i="20"/>
  <c r="O35" i="20" s="1"/>
  <c r="F35" i="20"/>
  <c r="N34" i="20"/>
  <c r="M34" i="20"/>
  <c r="G34" i="20"/>
  <c r="F34" i="20"/>
  <c r="N33" i="20"/>
  <c r="M33" i="20"/>
  <c r="G33" i="20"/>
  <c r="O33" i="20" s="1"/>
  <c r="F33" i="20"/>
  <c r="P33" i="20" s="1"/>
  <c r="N32" i="20"/>
  <c r="M32" i="20"/>
  <c r="G32" i="20"/>
  <c r="O32" i="20" s="1"/>
  <c r="F32" i="20"/>
  <c r="P32" i="20" s="1"/>
  <c r="N31" i="20"/>
  <c r="M31" i="20"/>
  <c r="G31" i="20"/>
  <c r="O31" i="20" s="1"/>
  <c r="F31" i="20"/>
  <c r="P31" i="20" s="1"/>
  <c r="N30" i="20"/>
  <c r="M30" i="20"/>
  <c r="G30" i="20"/>
  <c r="O30" i="20" s="1"/>
  <c r="F30" i="20"/>
  <c r="P30" i="20" s="1"/>
  <c r="N29" i="20"/>
  <c r="M29" i="20"/>
  <c r="G29" i="20"/>
  <c r="O29" i="20" s="1"/>
  <c r="F29" i="20"/>
  <c r="P29" i="20" s="1"/>
  <c r="N28" i="20"/>
  <c r="M28" i="20"/>
  <c r="G28" i="20"/>
  <c r="F28" i="20"/>
  <c r="N27" i="20"/>
  <c r="M27" i="20"/>
  <c r="G27" i="20"/>
  <c r="O27" i="20" s="1"/>
  <c r="F27" i="20"/>
  <c r="P27" i="20" s="1"/>
  <c r="N26" i="20"/>
  <c r="M26" i="20"/>
  <c r="G26" i="20"/>
  <c r="F26" i="20"/>
  <c r="N25" i="20"/>
  <c r="M25" i="20"/>
  <c r="G25" i="20"/>
  <c r="O25" i="20" s="1"/>
  <c r="F25" i="20"/>
  <c r="P25" i="20" s="1"/>
  <c r="N24" i="20"/>
  <c r="M24" i="20"/>
  <c r="G24" i="20"/>
  <c r="O24" i="20" s="1"/>
  <c r="F24" i="20"/>
  <c r="P24" i="20" s="1"/>
  <c r="N23" i="20"/>
  <c r="M23" i="20"/>
  <c r="G23" i="20"/>
  <c r="O23" i="20" s="1"/>
  <c r="F23" i="20"/>
  <c r="P23" i="20" s="1"/>
  <c r="N22" i="20"/>
  <c r="M22" i="20"/>
  <c r="G22" i="20"/>
  <c r="O22" i="20" s="1"/>
  <c r="F22" i="20"/>
  <c r="P22" i="20" s="1"/>
  <c r="N21" i="20"/>
  <c r="M21" i="20"/>
  <c r="G21" i="20"/>
  <c r="O21" i="20" s="1"/>
  <c r="F21" i="20"/>
  <c r="P21" i="20" s="1"/>
  <c r="N20" i="20"/>
  <c r="M20" i="20"/>
  <c r="G20" i="20"/>
  <c r="F20" i="20"/>
  <c r="N19" i="20"/>
  <c r="M19" i="20"/>
  <c r="G19" i="20"/>
  <c r="O19" i="20" s="1"/>
  <c r="F19" i="20"/>
  <c r="P19" i="20" s="1"/>
  <c r="N18" i="20"/>
  <c r="M18" i="20"/>
  <c r="G18" i="20"/>
  <c r="F18" i="20"/>
  <c r="N17" i="20"/>
  <c r="M17" i="20"/>
  <c r="G17" i="20"/>
  <c r="O17" i="20" s="1"/>
  <c r="F17" i="20"/>
  <c r="P17" i="20" s="1"/>
  <c r="N16" i="20"/>
  <c r="M16" i="20"/>
  <c r="G16" i="20"/>
  <c r="O16" i="20" s="1"/>
  <c r="F16" i="20"/>
  <c r="P16" i="20" s="1"/>
  <c r="N15" i="20"/>
  <c r="M15" i="20"/>
  <c r="G15" i="20"/>
  <c r="O15" i="20" s="1"/>
  <c r="F15" i="20"/>
  <c r="P15" i="20" s="1"/>
  <c r="N14" i="20"/>
  <c r="M14" i="20"/>
  <c r="G14" i="20"/>
  <c r="O14" i="20" s="1"/>
  <c r="F14" i="20"/>
  <c r="P14" i="20" s="1"/>
  <c r="N13" i="20"/>
  <c r="M13" i="20"/>
  <c r="G13" i="20"/>
  <c r="O13" i="20" s="1"/>
  <c r="F13" i="20"/>
  <c r="P13" i="20" s="1"/>
  <c r="N12" i="20"/>
  <c r="M12" i="20"/>
  <c r="G12" i="20"/>
  <c r="F12" i="20"/>
  <c r="N11" i="20"/>
  <c r="M11" i="20"/>
  <c r="G11" i="20"/>
  <c r="O11" i="20" s="1"/>
  <c r="F11" i="20"/>
  <c r="F8" i="20"/>
  <c r="H7" i="20"/>
  <c r="F7" i="20"/>
  <c r="K6" i="20"/>
  <c r="J6" i="20"/>
  <c r="L6" i="20" s="1"/>
  <c r="G6" i="20"/>
  <c r="F6" i="20"/>
  <c r="H6" i="20" s="1"/>
  <c r="Q14" i="19"/>
  <c r="Q12" i="19"/>
  <c r="Q13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175" i="19"/>
  <c r="Q176" i="19"/>
  <c r="Q177" i="19"/>
  <c r="Q178" i="19"/>
  <c r="Q179" i="19"/>
  <c r="Q180" i="19"/>
  <c r="Q181" i="19"/>
  <c r="Q182" i="19"/>
  <c r="Q183" i="19"/>
  <c r="Q184" i="19"/>
  <c r="Q185" i="19"/>
  <c r="Q186" i="19"/>
  <c r="Q187" i="19"/>
  <c r="Q188" i="19"/>
  <c r="Q189" i="19"/>
  <c r="Q190" i="19"/>
  <c r="Q191" i="19"/>
  <c r="Q192" i="19"/>
  <c r="Q193" i="19"/>
  <c r="Q194" i="19"/>
  <c r="Q195" i="19"/>
  <c r="Q196" i="19"/>
  <c r="Q197" i="19"/>
  <c r="Q198" i="19"/>
  <c r="Q199" i="19"/>
  <c r="Q200" i="19"/>
  <c r="Q201" i="19"/>
  <c r="Q202" i="19"/>
  <c r="Q203" i="19"/>
  <c r="Q204" i="19"/>
  <c r="Q205" i="19"/>
  <c r="Q206" i="19"/>
  <c r="Q207" i="19"/>
  <c r="Q208" i="19"/>
  <c r="Q209" i="19"/>
  <c r="Q210" i="19"/>
  <c r="Q211" i="19"/>
  <c r="Q212" i="19"/>
  <c r="Q213" i="19"/>
  <c r="Q214" i="19"/>
  <c r="Q215" i="19"/>
  <c r="Q216" i="19"/>
  <c r="Q217" i="19"/>
  <c r="Q218" i="19"/>
  <c r="Q219" i="19"/>
  <c r="Q220" i="19"/>
  <c r="Q221" i="19"/>
  <c r="Q222" i="19"/>
  <c r="Q223" i="19"/>
  <c r="Q224" i="19"/>
  <c r="Q225" i="19"/>
  <c r="Q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P176" i="19"/>
  <c r="P177" i="19"/>
  <c r="P178" i="19"/>
  <c r="P179" i="19"/>
  <c r="P180" i="19"/>
  <c r="P181" i="19"/>
  <c r="P182" i="19"/>
  <c r="P183" i="19"/>
  <c r="P184" i="19"/>
  <c r="P185" i="19"/>
  <c r="P186" i="19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11" i="19"/>
  <c r="O227" i="19"/>
  <c r="G228" i="19" s="1"/>
  <c r="N227" i="19"/>
  <c r="F228" i="19" s="1"/>
  <c r="M225" i="19"/>
  <c r="G225" i="19"/>
  <c r="F225" i="19"/>
  <c r="M224" i="19"/>
  <c r="G224" i="19"/>
  <c r="F224" i="19"/>
  <c r="M223" i="19"/>
  <c r="G223" i="19"/>
  <c r="F223" i="19"/>
  <c r="M222" i="19"/>
  <c r="G222" i="19"/>
  <c r="F222" i="19"/>
  <c r="M221" i="19"/>
  <c r="G221" i="19"/>
  <c r="F221" i="19"/>
  <c r="M220" i="19"/>
  <c r="G220" i="19"/>
  <c r="F220" i="19"/>
  <c r="M219" i="19"/>
  <c r="G219" i="19"/>
  <c r="F219" i="19"/>
  <c r="M218" i="19"/>
  <c r="G218" i="19"/>
  <c r="F218" i="19"/>
  <c r="M217" i="19"/>
  <c r="G217" i="19"/>
  <c r="F217" i="19"/>
  <c r="M216" i="19"/>
  <c r="G216" i="19"/>
  <c r="F216" i="19"/>
  <c r="M215" i="19"/>
  <c r="G215" i="19"/>
  <c r="F215" i="19"/>
  <c r="M214" i="19"/>
  <c r="G214" i="19"/>
  <c r="F214" i="19"/>
  <c r="M213" i="19"/>
  <c r="G213" i="19"/>
  <c r="F213" i="19"/>
  <c r="M212" i="19"/>
  <c r="G212" i="19"/>
  <c r="F212" i="19"/>
  <c r="M211" i="19"/>
  <c r="G211" i="19"/>
  <c r="F211" i="19"/>
  <c r="M210" i="19"/>
  <c r="G210" i="19"/>
  <c r="F210" i="19"/>
  <c r="M209" i="19"/>
  <c r="G209" i="19"/>
  <c r="F209" i="19"/>
  <c r="M208" i="19"/>
  <c r="G208" i="19"/>
  <c r="F208" i="19"/>
  <c r="M207" i="19"/>
  <c r="G207" i="19"/>
  <c r="F207" i="19"/>
  <c r="M206" i="19"/>
  <c r="G206" i="19"/>
  <c r="F206" i="19"/>
  <c r="M205" i="19"/>
  <c r="G205" i="19"/>
  <c r="F205" i="19"/>
  <c r="M204" i="19"/>
  <c r="G204" i="19"/>
  <c r="F204" i="19"/>
  <c r="M203" i="19"/>
  <c r="G203" i="19"/>
  <c r="F203" i="19"/>
  <c r="M202" i="19"/>
  <c r="G202" i="19"/>
  <c r="F202" i="19"/>
  <c r="M201" i="19"/>
  <c r="G201" i="19"/>
  <c r="F201" i="19"/>
  <c r="M200" i="19"/>
  <c r="G200" i="19"/>
  <c r="F200" i="19"/>
  <c r="M199" i="19"/>
  <c r="G199" i="19"/>
  <c r="F199" i="19"/>
  <c r="M198" i="19"/>
  <c r="G198" i="19"/>
  <c r="F198" i="19"/>
  <c r="M197" i="19"/>
  <c r="G197" i="19"/>
  <c r="F197" i="19"/>
  <c r="M196" i="19"/>
  <c r="G196" i="19"/>
  <c r="F196" i="19"/>
  <c r="M195" i="19"/>
  <c r="G195" i="19"/>
  <c r="F195" i="19"/>
  <c r="M194" i="19"/>
  <c r="G194" i="19"/>
  <c r="F194" i="19"/>
  <c r="M193" i="19"/>
  <c r="G193" i="19"/>
  <c r="F193" i="19"/>
  <c r="M192" i="19"/>
  <c r="G192" i="19"/>
  <c r="F192" i="19"/>
  <c r="M191" i="19"/>
  <c r="G191" i="19"/>
  <c r="F191" i="19"/>
  <c r="M190" i="19"/>
  <c r="G190" i="19"/>
  <c r="F190" i="19"/>
  <c r="M189" i="19"/>
  <c r="G189" i="19"/>
  <c r="F189" i="19"/>
  <c r="M188" i="19"/>
  <c r="G188" i="19"/>
  <c r="F188" i="19"/>
  <c r="M187" i="19"/>
  <c r="G187" i="19"/>
  <c r="F187" i="19"/>
  <c r="M186" i="19"/>
  <c r="G186" i="19"/>
  <c r="F186" i="19"/>
  <c r="M185" i="19"/>
  <c r="G185" i="19"/>
  <c r="F185" i="19"/>
  <c r="M184" i="19"/>
  <c r="G184" i="19"/>
  <c r="F184" i="19"/>
  <c r="M183" i="19"/>
  <c r="G183" i="19"/>
  <c r="F183" i="19"/>
  <c r="M182" i="19"/>
  <c r="G182" i="19"/>
  <c r="F182" i="19"/>
  <c r="M181" i="19"/>
  <c r="G181" i="19"/>
  <c r="F181" i="19"/>
  <c r="M180" i="19"/>
  <c r="G180" i="19"/>
  <c r="F180" i="19"/>
  <c r="M179" i="19"/>
  <c r="G179" i="19"/>
  <c r="F179" i="19"/>
  <c r="M178" i="19"/>
  <c r="G178" i="19"/>
  <c r="F178" i="19"/>
  <c r="M177" i="19"/>
  <c r="G177" i="19"/>
  <c r="F177" i="19"/>
  <c r="M176" i="19"/>
  <c r="G176" i="19"/>
  <c r="F176" i="19"/>
  <c r="M175" i="19"/>
  <c r="G175" i="19"/>
  <c r="F175" i="19"/>
  <c r="M174" i="19"/>
  <c r="G174" i="19"/>
  <c r="F174" i="19"/>
  <c r="M173" i="19"/>
  <c r="G173" i="19"/>
  <c r="F173" i="19"/>
  <c r="M172" i="19"/>
  <c r="G172" i="19"/>
  <c r="F172" i="19"/>
  <c r="M171" i="19"/>
  <c r="G171" i="19"/>
  <c r="F171" i="19"/>
  <c r="M170" i="19"/>
  <c r="G170" i="19"/>
  <c r="F170" i="19"/>
  <c r="M169" i="19"/>
  <c r="G169" i="19"/>
  <c r="F169" i="19"/>
  <c r="M168" i="19"/>
  <c r="G168" i="19"/>
  <c r="F168" i="19"/>
  <c r="M167" i="19"/>
  <c r="G167" i="19"/>
  <c r="F167" i="19"/>
  <c r="M166" i="19"/>
  <c r="G166" i="19"/>
  <c r="F166" i="19"/>
  <c r="M165" i="19"/>
  <c r="G165" i="19"/>
  <c r="F165" i="19"/>
  <c r="M164" i="19"/>
  <c r="G164" i="19"/>
  <c r="F164" i="19"/>
  <c r="M163" i="19"/>
  <c r="G163" i="19"/>
  <c r="F163" i="19"/>
  <c r="M162" i="19"/>
  <c r="G162" i="19"/>
  <c r="F162" i="19"/>
  <c r="M161" i="19"/>
  <c r="G161" i="19"/>
  <c r="F161" i="19"/>
  <c r="M160" i="19"/>
  <c r="G160" i="19"/>
  <c r="F160" i="19"/>
  <c r="M159" i="19"/>
  <c r="G159" i="19"/>
  <c r="F159" i="19"/>
  <c r="M158" i="19"/>
  <c r="G158" i="19"/>
  <c r="F158" i="19"/>
  <c r="M157" i="19"/>
  <c r="G157" i="19"/>
  <c r="F157" i="19"/>
  <c r="M156" i="19"/>
  <c r="G156" i="19"/>
  <c r="F156" i="19"/>
  <c r="M155" i="19"/>
  <c r="G155" i="19"/>
  <c r="F155" i="19"/>
  <c r="M154" i="19"/>
  <c r="G154" i="19"/>
  <c r="F154" i="19"/>
  <c r="M153" i="19"/>
  <c r="G153" i="19"/>
  <c r="F153" i="19"/>
  <c r="M152" i="19"/>
  <c r="G152" i="19"/>
  <c r="F152" i="19"/>
  <c r="M151" i="19"/>
  <c r="G151" i="19"/>
  <c r="F151" i="19"/>
  <c r="M150" i="19"/>
  <c r="G150" i="19"/>
  <c r="F150" i="19"/>
  <c r="M149" i="19"/>
  <c r="G149" i="19"/>
  <c r="F149" i="19"/>
  <c r="M148" i="19"/>
  <c r="G148" i="19"/>
  <c r="F148" i="19"/>
  <c r="M147" i="19"/>
  <c r="G147" i="19"/>
  <c r="F147" i="19"/>
  <c r="M146" i="19"/>
  <c r="G146" i="19"/>
  <c r="F146" i="19"/>
  <c r="M145" i="19"/>
  <c r="G145" i="19"/>
  <c r="F145" i="19"/>
  <c r="M144" i="19"/>
  <c r="G144" i="19"/>
  <c r="F144" i="19"/>
  <c r="M143" i="19"/>
  <c r="G143" i="19"/>
  <c r="F143" i="19"/>
  <c r="M142" i="19"/>
  <c r="G142" i="19"/>
  <c r="F142" i="19"/>
  <c r="M141" i="19"/>
  <c r="G141" i="19"/>
  <c r="F141" i="19"/>
  <c r="M140" i="19"/>
  <c r="G140" i="19"/>
  <c r="F140" i="19"/>
  <c r="M139" i="19"/>
  <c r="G139" i="19"/>
  <c r="F139" i="19"/>
  <c r="M138" i="19"/>
  <c r="G138" i="19"/>
  <c r="F138" i="19"/>
  <c r="M137" i="19"/>
  <c r="G137" i="19"/>
  <c r="F137" i="19"/>
  <c r="M136" i="19"/>
  <c r="G136" i="19"/>
  <c r="F136" i="19"/>
  <c r="M135" i="19"/>
  <c r="G135" i="19"/>
  <c r="F135" i="19"/>
  <c r="M134" i="19"/>
  <c r="G134" i="19"/>
  <c r="F134" i="19"/>
  <c r="M133" i="19"/>
  <c r="G133" i="19"/>
  <c r="F133" i="19"/>
  <c r="M132" i="19"/>
  <c r="G132" i="19"/>
  <c r="F132" i="19"/>
  <c r="M131" i="19"/>
  <c r="G131" i="19"/>
  <c r="F131" i="19"/>
  <c r="M130" i="19"/>
  <c r="G130" i="19"/>
  <c r="F130" i="19"/>
  <c r="M129" i="19"/>
  <c r="G129" i="19"/>
  <c r="F129" i="19"/>
  <c r="M128" i="19"/>
  <c r="G128" i="19"/>
  <c r="F128" i="19"/>
  <c r="M127" i="19"/>
  <c r="G127" i="19"/>
  <c r="F127" i="19"/>
  <c r="M126" i="19"/>
  <c r="G126" i="19"/>
  <c r="F126" i="19"/>
  <c r="M125" i="19"/>
  <c r="G125" i="19"/>
  <c r="F125" i="19"/>
  <c r="M124" i="19"/>
  <c r="G124" i="19"/>
  <c r="F124" i="19"/>
  <c r="M123" i="19"/>
  <c r="G123" i="19"/>
  <c r="F123" i="19"/>
  <c r="M122" i="19"/>
  <c r="G122" i="19"/>
  <c r="F122" i="19"/>
  <c r="M121" i="19"/>
  <c r="G121" i="19"/>
  <c r="F121" i="19"/>
  <c r="M120" i="19"/>
  <c r="G120" i="19"/>
  <c r="F120" i="19"/>
  <c r="M119" i="19"/>
  <c r="G119" i="19"/>
  <c r="F119" i="19"/>
  <c r="M118" i="19"/>
  <c r="G118" i="19"/>
  <c r="F118" i="19"/>
  <c r="M117" i="19"/>
  <c r="G117" i="19"/>
  <c r="F117" i="19"/>
  <c r="M116" i="19"/>
  <c r="G116" i="19"/>
  <c r="F116" i="19"/>
  <c r="M115" i="19"/>
  <c r="G115" i="19"/>
  <c r="F115" i="19"/>
  <c r="M114" i="19"/>
  <c r="G114" i="19"/>
  <c r="F114" i="19"/>
  <c r="M113" i="19"/>
  <c r="G113" i="19"/>
  <c r="F113" i="19"/>
  <c r="M112" i="19"/>
  <c r="G112" i="19"/>
  <c r="F112" i="19"/>
  <c r="M111" i="19"/>
  <c r="G111" i="19"/>
  <c r="F111" i="19"/>
  <c r="M110" i="19"/>
  <c r="G110" i="19"/>
  <c r="F110" i="19"/>
  <c r="M109" i="19"/>
  <c r="G109" i="19"/>
  <c r="F109" i="19"/>
  <c r="M108" i="19"/>
  <c r="G108" i="19"/>
  <c r="F108" i="19"/>
  <c r="M107" i="19"/>
  <c r="G107" i="19"/>
  <c r="F107" i="19"/>
  <c r="M106" i="19"/>
  <c r="G106" i="19"/>
  <c r="F106" i="19"/>
  <c r="M105" i="19"/>
  <c r="G105" i="19"/>
  <c r="F105" i="19"/>
  <c r="M104" i="19"/>
  <c r="G104" i="19"/>
  <c r="F104" i="19"/>
  <c r="M103" i="19"/>
  <c r="G103" i="19"/>
  <c r="F103" i="19"/>
  <c r="M102" i="19"/>
  <c r="G102" i="19"/>
  <c r="F102" i="19"/>
  <c r="M101" i="19"/>
  <c r="G101" i="19"/>
  <c r="F101" i="19"/>
  <c r="M100" i="19"/>
  <c r="G100" i="19"/>
  <c r="F100" i="19"/>
  <c r="M99" i="19"/>
  <c r="G99" i="19"/>
  <c r="F99" i="19"/>
  <c r="M98" i="19"/>
  <c r="G98" i="19"/>
  <c r="F98" i="19"/>
  <c r="M97" i="19"/>
  <c r="G97" i="19"/>
  <c r="F97" i="19"/>
  <c r="M96" i="19"/>
  <c r="G96" i="19"/>
  <c r="F96" i="19"/>
  <c r="M95" i="19"/>
  <c r="G95" i="19"/>
  <c r="F95" i="19"/>
  <c r="M94" i="19"/>
  <c r="G94" i="19"/>
  <c r="F94" i="19"/>
  <c r="M93" i="19"/>
  <c r="G93" i="19"/>
  <c r="F93" i="19"/>
  <c r="M92" i="19"/>
  <c r="G92" i="19"/>
  <c r="F92" i="19"/>
  <c r="M91" i="19"/>
  <c r="G91" i="19"/>
  <c r="F91" i="19"/>
  <c r="M90" i="19"/>
  <c r="G90" i="19"/>
  <c r="F90" i="19"/>
  <c r="M89" i="19"/>
  <c r="G89" i="19"/>
  <c r="F89" i="19"/>
  <c r="M88" i="19"/>
  <c r="G88" i="19"/>
  <c r="F88" i="19"/>
  <c r="M87" i="19"/>
  <c r="G87" i="19"/>
  <c r="F87" i="19"/>
  <c r="M86" i="19"/>
  <c r="G86" i="19"/>
  <c r="F86" i="19"/>
  <c r="M85" i="19"/>
  <c r="G85" i="19"/>
  <c r="F85" i="19"/>
  <c r="M84" i="19"/>
  <c r="G84" i="19"/>
  <c r="F84" i="19"/>
  <c r="M83" i="19"/>
  <c r="G83" i="19"/>
  <c r="F83" i="19"/>
  <c r="M82" i="19"/>
  <c r="G82" i="19"/>
  <c r="F82" i="19"/>
  <c r="M81" i="19"/>
  <c r="G81" i="19"/>
  <c r="F81" i="19"/>
  <c r="M80" i="19"/>
  <c r="G80" i="19"/>
  <c r="F80" i="19"/>
  <c r="M79" i="19"/>
  <c r="G79" i="19"/>
  <c r="F79" i="19"/>
  <c r="M78" i="19"/>
  <c r="G78" i="19"/>
  <c r="F78" i="19"/>
  <c r="M77" i="19"/>
  <c r="G77" i="19"/>
  <c r="F77" i="19"/>
  <c r="M76" i="19"/>
  <c r="G76" i="19"/>
  <c r="F76" i="19"/>
  <c r="M75" i="19"/>
  <c r="G75" i="19"/>
  <c r="F75" i="19"/>
  <c r="M74" i="19"/>
  <c r="G74" i="19"/>
  <c r="F74" i="19"/>
  <c r="M73" i="19"/>
  <c r="G73" i="19"/>
  <c r="F73" i="19"/>
  <c r="M72" i="19"/>
  <c r="G72" i="19"/>
  <c r="F72" i="19"/>
  <c r="M71" i="19"/>
  <c r="G71" i="19"/>
  <c r="F71" i="19"/>
  <c r="M70" i="19"/>
  <c r="G70" i="19"/>
  <c r="F70" i="19"/>
  <c r="M69" i="19"/>
  <c r="G69" i="19"/>
  <c r="F69" i="19"/>
  <c r="M68" i="19"/>
  <c r="G68" i="19"/>
  <c r="F68" i="19"/>
  <c r="M67" i="19"/>
  <c r="G67" i="19"/>
  <c r="F67" i="19"/>
  <c r="M66" i="19"/>
  <c r="G66" i="19"/>
  <c r="F66" i="19"/>
  <c r="M65" i="19"/>
  <c r="G65" i="19"/>
  <c r="F65" i="19"/>
  <c r="M64" i="19"/>
  <c r="G64" i="19"/>
  <c r="F64" i="19"/>
  <c r="M63" i="19"/>
  <c r="G63" i="19"/>
  <c r="F63" i="19"/>
  <c r="M62" i="19"/>
  <c r="G62" i="19"/>
  <c r="F62" i="19"/>
  <c r="M61" i="19"/>
  <c r="G61" i="19"/>
  <c r="F61" i="19"/>
  <c r="M60" i="19"/>
  <c r="G60" i="19"/>
  <c r="F60" i="19"/>
  <c r="M59" i="19"/>
  <c r="G59" i="19"/>
  <c r="F59" i="19"/>
  <c r="M58" i="19"/>
  <c r="G58" i="19"/>
  <c r="F58" i="19"/>
  <c r="M57" i="19"/>
  <c r="G57" i="19"/>
  <c r="F57" i="19"/>
  <c r="M56" i="19"/>
  <c r="G56" i="19"/>
  <c r="F56" i="19"/>
  <c r="M55" i="19"/>
  <c r="G55" i="19"/>
  <c r="F55" i="19"/>
  <c r="M54" i="19"/>
  <c r="G54" i="19"/>
  <c r="F54" i="19"/>
  <c r="M53" i="19"/>
  <c r="G53" i="19"/>
  <c r="F53" i="19"/>
  <c r="M52" i="19"/>
  <c r="G52" i="19"/>
  <c r="F52" i="19"/>
  <c r="M51" i="19"/>
  <c r="G51" i="19"/>
  <c r="F51" i="19"/>
  <c r="M50" i="19"/>
  <c r="G50" i="19"/>
  <c r="F50" i="19"/>
  <c r="M49" i="19"/>
  <c r="G49" i="19"/>
  <c r="F49" i="19"/>
  <c r="M48" i="19"/>
  <c r="G48" i="19"/>
  <c r="F48" i="19"/>
  <c r="M47" i="19"/>
  <c r="G47" i="19"/>
  <c r="F47" i="19"/>
  <c r="M46" i="19"/>
  <c r="G46" i="19"/>
  <c r="F46" i="19"/>
  <c r="M45" i="19"/>
  <c r="G45" i="19"/>
  <c r="F45" i="19"/>
  <c r="M44" i="19"/>
  <c r="G44" i="19"/>
  <c r="F44" i="19"/>
  <c r="M43" i="19"/>
  <c r="G43" i="19"/>
  <c r="F43" i="19"/>
  <c r="M42" i="19"/>
  <c r="G42" i="19"/>
  <c r="F42" i="19"/>
  <c r="M41" i="19"/>
  <c r="G41" i="19"/>
  <c r="F41" i="19"/>
  <c r="M40" i="19"/>
  <c r="G40" i="19"/>
  <c r="F40" i="19"/>
  <c r="M39" i="19"/>
  <c r="G39" i="19"/>
  <c r="F39" i="19"/>
  <c r="M38" i="19"/>
  <c r="G38" i="19"/>
  <c r="F38" i="19"/>
  <c r="M37" i="19"/>
  <c r="G37" i="19"/>
  <c r="F37" i="19"/>
  <c r="M36" i="19"/>
  <c r="G36" i="19"/>
  <c r="F36" i="19"/>
  <c r="M35" i="19"/>
  <c r="G35" i="19"/>
  <c r="F35" i="19"/>
  <c r="M34" i="19"/>
  <c r="G34" i="19"/>
  <c r="F34" i="19"/>
  <c r="M33" i="19"/>
  <c r="G33" i="19"/>
  <c r="F33" i="19"/>
  <c r="M32" i="19"/>
  <c r="G32" i="19"/>
  <c r="F32" i="19"/>
  <c r="M31" i="19"/>
  <c r="G31" i="19"/>
  <c r="F31" i="19"/>
  <c r="M30" i="19"/>
  <c r="G30" i="19"/>
  <c r="F30" i="19"/>
  <c r="M29" i="19"/>
  <c r="G29" i="19"/>
  <c r="F29" i="19"/>
  <c r="M28" i="19"/>
  <c r="G28" i="19"/>
  <c r="F28" i="19"/>
  <c r="M27" i="19"/>
  <c r="G27" i="19"/>
  <c r="F27" i="19"/>
  <c r="M26" i="19"/>
  <c r="G26" i="19"/>
  <c r="F26" i="19"/>
  <c r="M25" i="19"/>
  <c r="G25" i="19"/>
  <c r="F25" i="19"/>
  <c r="M24" i="19"/>
  <c r="G24" i="19"/>
  <c r="F24" i="19"/>
  <c r="M23" i="19"/>
  <c r="G23" i="19"/>
  <c r="F23" i="19"/>
  <c r="M22" i="19"/>
  <c r="G22" i="19"/>
  <c r="F22" i="19"/>
  <c r="M21" i="19"/>
  <c r="G21" i="19"/>
  <c r="F21" i="19"/>
  <c r="M20" i="19"/>
  <c r="G20" i="19"/>
  <c r="F20" i="19"/>
  <c r="M19" i="19"/>
  <c r="G19" i="19"/>
  <c r="F19" i="19"/>
  <c r="M18" i="19"/>
  <c r="G18" i="19"/>
  <c r="F18" i="19"/>
  <c r="M17" i="19"/>
  <c r="G17" i="19"/>
  <c r="F17" i="19"/>
  <c r="M16" i="19"/>
  <c r="G16" i="19"/>
  <c r="F16" i="19"/>
  <c r="M15" i="19"/>
  <c r="G15" i="19"/>
  <c r="F15" i="19"/>
  <c r="M14" i="19"/>
  <c r="G14" i="19"/>
  <c r="F14" i="19"/>
  <c r="M13" i="19"/>
  <c r="G13" i="19"/>
  <c r="F13" i="19"/>
  <c r="M12" i="19"/>
  <c r="G12" i="19"/>
  <c r="F12" i="19"/>
  <c r="M11" i="19"/>
  <c r="G11" i="19"/>
  <c r="F11" i="19"/>
  <c r="J8" i="19"/>
  <c r="F8" i="19"/>
  <c r="J7" i="19"/>
  <c r="H7" i="19"/>
  <c r="F7" i="19"/>
  <c r="K6" i="19"/>
  <c r="J6" i="19"/>
  <c r="G6" i="19"/>
  <c r="F6" i="19"/>
  <c r="C154" i="16"/>
  <c r="C155" i="16"/>
  <c r="C156" i="16"/>
  <c r="C157" i="16"/>
  <c r="C158" i="16"/>
  <c r="C159" i="16"/>
  <c r="C160" i="16"/>
  <c r="C161" i="16"/>
  <c r="C162" i="16"/>
  <c r="C163" i="16"/>
  <c r="C164" i="16"/>
  <c r="C153" i="16"/>
  <c r="C204" i="16"/>
  <c r="C191" i="16"/>
  <c r="C178" i="16"/>
  <c r="C165" i="16"/>
  <c r="C152" i="16"/>
  <c r="C139" i="16"/>
  <c r="C126" i="16"/>
  <c r="C114" i="16"/>
  <c r="C102" i="16"/>
  <c r="C91" i="16"/>
  <c r="C79" i="16"/>
  <c r="C68" i="16"/>
  <c r="C38" i="16"/>
  <c r="C47" i="16"/>
  <c r="C57" i="16"/>
  <c r="C29" i="16"/>
  <c r="C20" i="16"/>
  <c r="C11" i="16"/>
  <c r="C2" i="16"/>
  <c r="Z18" i="25" l="1"/>
  <c r="H24" i="25"/>
  <c r="K19" i="25"/>
  <c r="P28" i="25"/>
  <c r="P29" i="25" s="1"/>
  <c r="P30" i="25" s="1"/>
  <c r="K27" i="25"/>
  <c r="K28" i="25" s="1"/>
  <c r="H26" i="25"/>
  <c r="AR11" i="24"/>
  <c r="AJ16" i="24"/>
  <c r="AU16" i="24"/>
  <c r="AB18" i="24"/>
  <c r="AQ18" i="24"/>
  <c r="AU76" i="24"/>
  <c r="AR76" i="24"/>
  <c r="AT13" i="24"/>
  <c r="Z11" i="24"/>
  <c r="AD12" i="24"/>
  <c r="Z13" i="24"/>
  <c r="AB14" i="24"/>
  <c r="AQ14" i="24"/>
  <c r="AP15" i="24"/>
  <c r="AL15" i="24"/>
  <c r="AR15" i="24"/>
  <c r="W16" i="24"/>
  <c r="AM16" i="24"/>
  <c r="AN17" i="24"/>
  <c r="AS18" i="24"/>
  <c r="X19" i="24"/>
  <c r="AJ19" i="24"/>
  <c r="AT20" i="24"/>
  <c r="AQ20" i="24"/>
  <c r="AP20" i="24"/>
  <c r="AP47" i="24"/>
  <c r="AN47" i="24"/>
  <c r="AM47" i="24"/>
  <c r="AK47" i="24"/>
  <c r="AU47" i="24"/>
  <c r="AJ47" i="24"/>
  <c r="AS47" i="24"/>
  <c r="AR47" i="24"/>
  <c r="AO47" i="24"/>
  <c r="AL78" i="24"/>
  <c r="AT78" i="24"/>
  <c r="AP78" i="24"/>
  <c r="AO78" i="24"/>
  <c r="AM78" i="24"/>
  <c r="AJ78" i="24"/>
  <c r="AS78" i="24"/>
  <c r="AN16" i="24"/>
  <c r="AJ108" i="24"/>
  <c r="AT108" i="24"/>
  <c r="AS108" i="24"/>
  <c r="AP108" i="24"/>
  <c r="AN108" i="24"/>
  <c r="AL108" i="24"/>
  <c r="AK108" i="24"/>
  <c r="AO108" i="24"/>
  <c r="AT48" i="24"/>
  <c r="AS48" i="24"/>
  <c r="AR48" i="24"/>
  <c r="AQ48" i="24"/>
  <c r="AO48" i="24"/>
  <c r="AN48" i="24"/>
  <c r="AM48" i="24"/>
  <c r="AU48" i="24"/>
  <c r="AJ48" i="24"/>
  <c r="AC64" i="24"/>
  <c r="AB64" i="24"/>
  <c r="AA64" i="24"/>
  <c r="Z64" i="24"/>
  <c r="X64" i="24"/>
  <c r="W64" i="24"/>
  <c r="AF64" i="24"/>
  <c r="AD64" i="24"/>
  <c r="AJ11" i="24"/>
  <c r="AK13" i="24"/>
  <c r="AO16" i="24"/>
  <c r="AK18" i="24"/>
  <c r="AR19" i="24"/>
  <c r="AC26" i="24"/>
  <c r="AB26" i="24"/>
  <c r="AA26" i="24"/>
  <c r="Z26" i="24"/>
  <c r="Y26" i="24"/>
  <c r="X26" i="24"/>
  <c r="AF26" i="24"/>
  <c r="W26" i="24"/>
  <c r="AD26" i="24"/>
  <c r="AT44" i="24"/>
  <c r="AS44" i="24"/>
  <c r="AR44" i="24"/>
  <c r="AQ44" i="24"/>
  <c r="AO44" i="24"/>
  <c r="AN44" i="24"/>
  <c r="AM44" i="24"/>
  <c r="AU44" i="24"/>
  <c r="AJ44" i="24"/>
  <c r="AK48" i="24"/>
  <c r="AD73" i="24"/>
  <c r="AC73" i="24"/>
  <c r="AA73" i="24"/>
  <c r="Y73" i="24"/>
  <c r="Z102" i="24"/>
  <c r="AB102" i="24"/>
  <c r="AA102" i="24"/>
  <c r="X102" i="24"/>
  <c r="AF102" i="24"/>
  <c r="AD102" i="24"/>
  <c r="AS11" i="24"/>
  <c r="Y65" i="24"/>
  <c r="AB65" i="24"/>
  <c r="AA65" i="24"/>
  <c r="Z65" i="24"/>
  <c r="X65" i="24"/>
  <c r="W65" i="24"/>
  <c r="AF65" i="24"/>
  <c r="AD65" i="24"/>
  <c r="AD222" i="24"/>
  <c r="X222" i="24"/>
  <c r="AK11" i="24"/>
  <c r="AL13" i="24"/>
  <c r="AB16" i="24"/>
  <c r="AQ16" i="24"/>
  <c r="AR17" i="24"/>
  <c r="W18" i="24"/>
  <c r="AM18" i="24"/>
  <c r="AU19" i="24"/>
  <c r="AP21" i="24"/>
  <c r="AU21" i="24"/>
  <c r="AR21" i="24"/>
  <c r="AM21" i="24"/>
  <c r="AJ21" i="24"/>
  <c r="AC22" i="24"/>
  <c r="AB22" i="24"/>
  <c r="AA22" i="24"/>
  <c r="Z22" i="24"/>
  <c r="X22" i="24"/>
  <c r="W22" i="24"/>
  <c r="AF22" i="24"/>
  <c r="AT26" i="24"/>
  <c r="AQ26" i="24"/>
  <c r="AP26" i="24"/>
  <c r="AN26" i="24"/>
  <c r="AP33" i="24"/>
  <c r="AR33" i="24"/>
  <c r="AQ33" i="24"/>
  <c r="AO33" i="24"/>
  <c r="AN33" i="24"/>
  <c r="AM33" i="24"/>
  <c r="AK33" i="24"/>
  <c r="AS33" i="24"/>
  <c r="AJ33" i="24"/>
  <c r="AT40" i="24"/>
  <c r="AS40" i="24"/>
  <c r="AR40" i="24"/>
  <c r="AQ40" i="24"/>
  <c r="AO40" i="24"/>
  <c r="AN40" i="24"/>
  <c r="AM40" i="24"/>
  <c r="AU40" i="24"/>
  <c r="AJ40" i="24"/>
  <c r="AP43" i="24"/>
  <c r="AN43" i="24"/>
  <c r="AM43" i="24"/>
  <c r="AK43" i="24"/>
  <c r="AU43" i="24"/>
  <c r="AJ43" i="24"/>
  <c r="AS43" i="24"/>
  <c r="AR43" i="24"/>
  <c r="AO43" i="24"/>
  <c r="AC54" i="24"/>
  <c r="AA54" i="24"/>
  <c r="Z54" i="24"/>
  <c r="Y54" i="24"/>
  <c r="AH54" i="24" s="1"/>
  <c r="AI54" i="24" s="1"/>
  <c r="X54" i="24"/>
  <c r="AF54" i="24"/>
  <c r="W54" i="24"/>
  <c r="AE54" i="24"/>
  <c r="AB54" i="24"/>
  <c r="AF77" i="24"/>
  <c r="AA77" i="24"/>
  <c r="AC50" i="24"/>
  <c r="AB50" i="24"/>
  <c r="AA50" i="24"/>
  <c r="Z50" i="24"/>
  <c r="X50" i="24"/>
  <c r="W50" i="24"/>
  <c r="AF50" i="24"/>
  <c r="AD50" i="24"/>
  <c r="AN11" i="24"/>
  <c r="AO13" i="24"/>
  <c r="AK14" i="24"/>
  <c r="AE16" i="24"/>
  <c r="AR16" i="24"/>
  <c r="AS17" i="24"/>
  <c r="Y18" i="24"/>
  <c r="AN18" i="24"/>
  <c r="AD19" i="24"/>
  <c r="AE26" i="24"/>
  <c r="AU33" i="24"/>
  <c r="AP11" i="24"/>
  <c r="X12" i="24"/>
  <c r="AQ13" i="24"/>
  <c r="W14" i="24"/>
  <c r="AS16" i="24"/>
  <c r="AJ17" i="24"/>
  <c r="AU17" i="24"/>
  <c r="AA18" i="24"/>
  <c r="AO18" i="24"/>
  <c r="AE19" i="24"/>
  <c r="AD22" i="24"/>
  <c r="AT36" i="24"/>
  <c r="AQ36" i="24"/>
  <c r="AO36" i="24"/>
  <c r="AN36" i="24"/>
  <c r="AM36" i="24"/>
  <c r="AK36" i="24"/>
  <c r="AU36" i="24"/>
  <c r="AJ36" i="24"/>
  <c r="AR36" i="24"/>
  <c r="AK44" i="24"/>
  <c r="AC52" i="24"/>
  <c r="AB52" i="24"/>
  <c r="AA52" i="24"/>
  <c r="Z52" i="24"/>
  <c r="X52" i="24"/>
  <c r="W52" i="24"/>
  <c r="AF52" i="24"/>
  <c r="AD52" i="24"/>
  <c r="AD54" i="24"/>
  <c r="AN96" i="24"/>
  <c r="AL96" i="24"/>
  <c r="AT96" i="24"/>
  <c r="AR96" i="24"/>
  <c r="AQ96" i="24"/>
  <c r="AB27" i="24"/>
  <c r="AU27" i="24"/>
  <c r="Y28" i="24"/>
  <c r="AH28" i="24" s="1"/>
  <c r="AI28" i="24" s="1"/>
  <c r="AN28" i="24"/>
  <c r="W29" i="24"/>
  <c r="AS30" i="24"/>
  <c r="X31" i="24"/>
  <c r="AM31" i="24"/>
  <c r="AB32" i="24"/>
  <c r="AO32" i="24"/>
  <c r="X34" i="24"/>
  <c r="AK34" i="24"/>
  <c r="AB35" i="24"/>
  <c r="AO35" i="24"/>
  <c r="AF36" i="24"/>
  <c r="AK37" i="24"/>
  <c r="AQ38" i="24"/>
  <c r="AO39" i="24"/>
  <c r="AJ41" i="24"/>
  <c r="AU41" i="24"/>
  <c r="AA42" i="24"/>
  <c r="AO42" i="24"/>
  <c r="AA46" i="24"/>
  <c r="X49" i="24"/>
  <c r="AJ49" i="24"/>
  <c r="AA51" i="24"/>
  <c r="AF53" i="24"/>
  <c r="AR55" i="24"/>
  <c r="X56" i="24"/>
  <c r="AN56" i="24"/>
  <c r="W57" i="24"/>
  <c r="AP58" i="24"/>
  <c r="Z59" i="24"/>
  <c r="AM59" i="24"/>
  <c r="AN60" i="24"/>
  <c r="AJ61" i="24"/>
  <c r="AF62" i="24"/>
  <c r="AA66" i="24"/>
  <c r="AA67" i="24"/>
  <c r="AU67" i="24"/>
  <c r="AB88" i="24"/>
  <c r="X88" i="24"/>
  <c r="AD99" i="24"/>
  <c r="AE99" i="24"/>
  <c r="AB99" i="24"/>
  <c r="Z99" i="24"/>
  <c r="Y99" i="24"/>
  <c r="W99" i="24"/>
  <c r="AT122" i="24"/>
  <c r="AL122" i="24"/>
  <c r="AO159" i="24"/>
  <c r="AP159" i="24"/>
  <c r="AM159" i="24"/>
  <c r="AK159" i="24"/>
  <c r="AU159" i="24"/>
  <c r="AQ159" i="24"/>
  <c r="AS159" i="24"/>
  <c r="AE23" i="24"/>
  <c r="AA24" i="24"/>
  <c r="AH24" i="24" s="1"/>
  <c r="AI24" i="24" s="1"/>
  <c r="AQ24" i="24"/>
  <c r="Z25" i="24"/>
  <c r="AM25" i="24"/>
  <c r="AE27" i="24"/>
  <c r="AA28" i="24"/>
  <c r="AQ28" i="24"/>
  <c r="Z29" i="24"/>
  <c r="AR29" i="24"/>
  <c r="X30" i="24"/>
  <c r="AK30" i="24"/>
  <c r="AB31" i="24"/>
  <c r="AO31" i="24"/>
  <c r="AF32" i="24"/>
  <c r="AR32" i="24"/>
  <c r="AA34" i="24"/>
  <c r="AN34" i="24"/>
  <c r="AF35" i="24"/>
  <c r="AR35" i="24"/>
  <c r="W36" i="24"/>
  <c r="AN37" i="24"/>
  <c r="AS38" i="24"/>
  <c r="AF39" i="24"/>
  <c r="AR39" i="24"/>
  <c r="W40" i="24"/>
  <c r="AM41" i="24"/>
  <c r="AE42" i="24"/>
  <c r="AR42" i="24"/>
  <c r="AC43" i="24"/>
  <c r="W44" i="24"/>
  <c r="AM45" i="24"/>
  <c r="AE46" i="24"/>
  <c r="AR46" i="24"/>
  <c r="AC47" i="24"/>
  <c r="W48" i="24"/>
  <c r="AA49" i="24"/>
  <c r="AM49" i="24"/>
  <c r="AD51" i="24"/>
  <c r="X53" i="24"/>
  <c r="AJ53" i="24"/>
  <c r="AE55" i="24"/>
  <c r="AA56" i="24"/>
  <c r="Z57" i="24"/>
  <c r="AA58" i="24"/>
  <c r="AB59" i="24"/>
  <c r="AA60" i="24"/>
  <c r="AA61" i="24"/>
  <c r="AR61" i="24"/>
  <c r="X62" i="24"/>
  <c r="AN62" i="24"/>
  <c r="AJ63" i="24"/>
  <c r="AD66" i="24"/>
  <c r="AD67" i="24"/>
  <c r="AE70" i="24"/>
  <c r="AE74" i="24"/>
  <c r="AK75" i="24"/>
  <c r="Z76" i="24"/>
  <c r="Y88" i="24"/>
  <c r="AC91" i="24"/>
  <c r="AB91" i="24"/>
  <c r="Y91" i="24"/>
  <c r="X99" i="24"/>
  <c r="AF111" i="24"/>
  <c r="AD111" i="24"/>
  <c r="AB111" i="24"/>
  <c r="Y111" i="24"/>
  <c r="AJ117" i="24"/>
  <c r="AR117" i="24"/>
  <c r="AO117" i="24"/>
  <c r="AF119" i="24"/>
  <c r="AD119" i="24"/>
  <c r="AB119" i="24"/>
  <c r="Y119" i="24"/>
  <c r="AC132" i="24"/>
  <c r="AB132" i="24"/>
  <c r="Y132" i="24"/>
  <c r="W132" i="24"/>
  <c r="AE147" i="24"/>
  <c r="AC147" i="24"/>
  <c r="Z147" i="24"/>
  <c r="AA20" i="24"/>
  <c r="Z21" i="24"/>
  <c r="AF23" i="24"/>
  <c r="AB24" i="24"/>
  <c r="AA25" i="24"/>
  <c r="AR25" i="24"/>
  <c r="AF27" i="24"/>
  <c r="AB28" i="24"/>
  <c r="AA29" i="24"/>
  <c r="Y30" i="24"/>
  <c r="AM30" i="24"/>
  <c r="AC31" i="24"/>
  <c r="AQ31" i="24"/>
  <c r="AS32" i="24"/>
  <c r="AB34" i="24"/>
  <c r="AO34" i="24"/>
  <c r="AS35" i="24"/>
  <c r="X36" i="24"/>
  <c r="AO37" i="24"/>
  <c r="AJ38" i="24"/>
  <c r="AU38" i="24"/>
  <c r="AS39" i="24"/>
  <c r="Y40" i="24"/>
  <c r="AN41" i="24"/>
  <c r="AS42" i="24"/>
  <c r="Y44" i="24"/>
  <c r="AN45" i="24"/>
  <c r="AS46" i="24"/>
  <c r="Y48" i="24"/>
  <c r="AB49" i="24"/>
  <c r="AP49" i="24"/>
  <c r="AE51" i="24"/>
  <c r="Z53" i="24"/>
  <c r="AL53" i="24"/>
  <c r="AF55" i="24"/>
  <c r="AB56" i="24"/>
  <c r="AA57" i="24"/>
  <c r="AD59" i="24"/>
  <c r="AU61" i="24"/>
  <c r="AQ62" i="24"/>
  <c r="AM63" i="24"/>
  <c r="AE66" i="24"/>
  <c r="AE67" i="24"/>
  <c r="AL72" i="24"/>
  <c r="AN75" i="24"/>
  <c r="AD76" i="24"/>
  <c r="Y92" i="24"/>
  <c r="X92" i="24"/>
  <c r="AF99" i="24"/>
  <c r="AT131" i="24"/>
  <c r="AU131" i="24"/>
  <c r="AK131" i="24"/>
  <c r="AS131" i="24"/>
  <c r="AJ131" i="24"/>
  <c r="AR131" i="24"/>
  <c r="AQ131" i="24"/>
  <c r="AO131" i="24"/>
  <c r="AN131" i="24"/>
  <c r="AC196" i="24"/>
  <c r="AB196" i="24"/>
  <c r="AA196" i="24"/>
  <c r="Z196" i="24"/>
  <c r="Y196" i="24"/>
  <c r="W196" i="24"/>
  <c r="AD196" i="24"/>
  <c r="AE196" i="24"/>
  <c r="AB20" i="24"/>
  <c r="AA21" i="24"/>
  <c r="AN22" i="24"/>
  <c r="W23" i="24"/>
  <c r="AD24" i="24"/>
  <c r="AB25" i="24"/>
  <c r="AU25" i="24"/>
  <c r="W27" i="24"/>
  <c r="AD28" i="24"/>
  <c r="AB29" i="24"/>
  <c r="AA30" i="24"/>
  <c r="AN30" i="24"/>
  <c r="AR31" i="24"/>
  <c r="W32" i="24"/>
  <c r="AJ32" i="24"/>
  <c r="AU32" i="24"/>
  <c r="AC34" i="24"/>
  <c r="AQ34" i="24"/>
  <c r="AJ35" i="24"/>
  <c r="AU35" i="24"/>
  <c r="Y36" i="24"/>
  <c r="AC37" i="24"/>
  <c r="AQ37" i="24"/>
  <c r="AK38" i="24"/>
  <c r="AJ39" i="24"/>
  <c r="AU39" i="24"/>
  <c r="AO41" i="24"/>
  <c r="AJ42" i="24"/>
  <c r="AU42" i="24"/>
  <c r="AD49" i="24"/>
  <c r="AR49" i="24"/>
  <c r="AL50" i="24"/>
  <c r="AF51" i="24"/>
  <c r="AA53" i="24"/>
  <c r="AR53" i="24"/>
  <c r="AD56" i="24"/>
  <c r="AB57" i="24"/>
  <c r="AE59" i="24"/>
  <c r="AF66" i="24"/>
  <c r="AM68" i="24"/>
  <c r="AK70" i="24"/>
  <c r="AO72" i="24"/>
  <c r="AK74" i="24"/>
  <c r="AQ75" i="24"/>
  <c r="AD79" i="24"/>
  <c r="AC79" i="24"/>
  <c r="AA79" i="24"/>
  <c r="Z79" i="24"/>
  <c r="X79" i="24"/>
  <c r="Z80" i="24"/>
  <c r="AD80" i="24"/>
  <c r="AB80" i="24"/>
  <c r="Z91" i="24"/>
  <c r="Z111" i="24"/>
  <c r="AF113" i="24"/>
  <c r="AD113" i="24"/>
  <c r="AB113" i="24"/>
  <c r="Y113" i="24"/>
  <c r="Z119" i="24"/>
  <c r="AP122" i="24"/>
  <c r="AP124" i="24"/>
  <c r="AL124" i="24"/>
  <c r="AE132" i="24"/>
  <c r="AC137" i="24"/>
  <c r="AB137" i="24"/>
  <c r="AA137" i="24"/>
  <c r="Z137" i="24"/>
  <c r="Y137" i="24"/>
  <c r="X137" i="24"/>
  <c r="AF137" i="24"/>
  <c r="W137" i="24"/>
  <c r="AE137" i="24"/>
  <c r="AE149" i="24"/>
  <c r="AC149" i="24"/>
  <c r="AA149" i="24"/>
  <c r="Z149" i="24"/>
  <c r="W149" i="24"/>
  <c r="AD192" i="24"/>
  <c r="AA192" i="24"/>
  <c r="Z192" i="24"/>
  <c r="Y192" i="24"/>
  <c r="X192" i="24"/>
  <c r="W192" i="24"/>
  <c r="AF192" i="24"/>
  <c r="AB192" i="24"/>
  <c r="AE192" i="24"/>
  <c r="AD20" i="24"/>
  <c r="AB21" i="24"/>
  <c r="AP22" i="24"/>
  <c r="AJ23" i="24"/>
  <c r="AE24" i="24"/>
  <c r="AD25" i="24"/>
  <c r="X27" i="24"/>
  <c r="AJ27" i="24"/>
  <c r="AE28" i="24"/>
  <c r="AD29" i="24"/>
  <c r="AB30" i="24"/>
  <c r="AO30" i="24"/>
  <c r="AS31" i="24"/>
  <c r="X32" i="24"/>
  <c r="AK32" i="24"/>
  <c r="AR34" i="24"/>
  <c r="W35" i="24"/>
  <c r="AK35" i="24"/>
  <c r="AA36" i="24"/>
  <c r="AR37" i="24"/>
  <c r="W38" i="24"/>
  <c r="AM38" i="24"/>
  <c r="AK39" i="24"/>
  <c r="AQ41" i="24"/>
  <c r="AK42" i="24"/>
  <c r="AB44" i="24"/>
  <c r="AQ45" i="24"/>
  <c r="AK46" i="24"/>
  <c r="AB48" i="24"/>
  <c r="AE49" i="24"/>
  <c r="AN50" i="24"/>
  <c r="W51" i="24"/>
  <c r="AB53" i="24"/>
  <c r="AP54" i="24"/>
  <c r="AJ55" i="24"/>
  <c r="AE56" i="24"/>
  <c r="AD57" i="24"/>
  <c r="AE58" i="24"/>
  <c r="AF59" i="24"/>
  <c r="AE60" i="24"/>
  <c r="AE61" i="24"/>
  <c r="AB62" i="24"/>
  <c r="AB63" i="24"/>
  <c r="AU63" i="24"/>
  <c r="AQ64" i="24"/>
  <c r="AM65" i="24"/>
  <c r="W66" i="24"/>
  <c r="W67" i="24"/>
  <c r="AJ67" i="24"/>
  <c r="AO68" i="24"/>
  <c r="AM70" i="24"/>
  <c r="AO71" i="24"/>
  <c r="AP72" i="24"/>
  <c r="AP74" i="24"/>
  <c r="Z75" i="24"/>
  <c r="AT79" i="24"/>
  <c r="AN79" i="24"/>
  <c r="AK79" i="24"/>
  <c r="AU86" i="24"/>
  <c r="AT86" i="24"/>
  <c r="AS86" i="24"/>
  <c r="AM86" i="24"/>
  <c r="AJ86" i="24"/>
  <c r="Y90" i="24"/>
  <c r="AR100" i="24"/>
  <c r="AL100" i="24"/>
  <c r="AR109" i="24"/>
  <c r="AO109" i="24"/>
  <c r="AM131" i="24"/>
  <c r="AE183" i="24"/>
  <c r="AB183" i="24"/>
  <c r="AA183" i="24"/>
  <c r="W183" i="24"/>
  <c r="AE20" i="24"/>
  <c r="AD21" i="24"/>
  <c r="AQ22" i="24"/>
  <c r="AM23" i="24"/>
  <c r="AF24" i="24"/>
  <c r="AE25" i="24"/>
  <c r="AE29" i="24"/>
  <c r="AC30" i="24"/>
  <c r="AQ30" i="24"/>
  <c r="AJ31" i="24"/>
  <c r="AU31" i="24"/>
  <c r="AM32" i="24"/>
  <c r="AS34" i="24"/>
  <c r="AM35" i="24"/>
  <c r="AS37" i="24"/>
  <c r="Y38" i="24"/>
  <c r="AN38" i="24"/>
  <c r="AM39" i="24"/>
  <c r="AE40" i="24"/>
  <c r="AC41" i="24"/>
  <c r="AR41" i="24"/>
  <c r="W42" i="24"/>
  <c r="AM42" i="24"/>
  <c r="AE44" i="24"/>
  <c r="AC45" i="24"/>
  <c r="AR45" i="24"/>
  <c r="W46" i="24"/>
  <c r="AM46" i="24"/>
  <c r="AE48" i="24"/>
  <c r="AF49" i="24"/>
  <c r="AP50" i="24"/>
  <c r="X51" i="24"/>
  <c r="AD53" i="24"/>
  <c r="AM55" i="24"/>
  <c r="AF56" i="24"/>
  <c r="AE57" i="24"/>
  <c r="AF58" i="24"/>
  <c r="W59" i="24"/>
  <c r="AF60" i="24"/>
  <c r="AF61" i="24"/>
  <c r="AD62" i="24"/>
  <c r="AD63" i="24"/>
  <c r="AR65" i="24"/>
  <c r="X66" i="24"/>
  <c r="AN66" i="24"/>
  <c r="X67" i="24"/>
  <c r="AM67" i="24"/>
  <c r="AP68" i="24"/>
  <c r="AA69" i="24"/>
  <c r="AO70" i="24"/>
  <c r="AS71" i="24"/>
  <c r="Y79" i="24"/>
  <c r="AC80" i="24"/>
  <c r="AP84" i="24"/>
  <c r="AU84" i="24"/>
  <c r="AT84" i="24"/>
  <c r="AS84" i="24"/>
  <c r="AO84" i="24"/>
  <c r="AL84" i="24"/>
  <c r="AK84" i="24"/>
  <c r="AC85" i="24"/>
  <c r="AD85" i="24"/>
  <c r="AR94" i="24"/>
  <c r="AT94" i="24"/>
  <c r="AJ94" i="24"/>
  <c r="Z113" i="24"/>
  <c r="AP128" i="24"/>
  <c r="AN128" i="24"/>
  <c r="AM128" i="24"/>
  <c r="AK128" i="24"/>
  <c r="AU128" i="24"/>
  <c r="AJ128" i="24"/>
  <c r="AR128" i="24"/>
  <c r="AQ128" i="24"/>
  <c r="AF129" i="24"/>
  <c r="Y129" i="24"/>
  <c r="AP131" i="24"/>
  <c r="AD137" i="24"/>
  <c r="AE21" i="24"/>
  <c r="AA23" i="24"/>
  <c r="AR23" i="24"/>
  <c r="X24" i="24"/>
  <c r="AF25" i="24"/>
  <c r="AA27" i="24"/>
  <c r="AR27" i="24"/>
  <c r="AF29" i="24"/>
  <c r="AR30" i="24"/>
  <c r="AK31" i="24"/>
  <c r="AU34" i="24"/>
  <c r="AJ37" i="24"/>
  <c r="AU37" i="24"/>
  <c r="AN39" i="24"/>
  <c r="AS41" i="24"/>
  <c r="Y42" i="24"/>
  <c r="AN42" i="24"/>
  <c r="AS45" i="24"/>
  <c r="Y46" i="24"/>
  <c r="W49" i="24"/>
  <c r="Z51" i="24"/>
  <c r="AE53" i="24"/>
  <c r="W56" i="24"/>
  <c r="AF57" i="24"/>
  <c r="X59" i="24"/>
  <c r="AJ59" i="24"/>
  <c r="AE62" i="24"/>
  <c r="AE63" i="24"/>
  <c r="AU65" i="24"/>
  <c r="Z66" i="24"/>
  <c r="AQ66" i="24"/>
  <c r="Z67" i="24"/>
  <c r="AR67" i="24"/>
  <c r="AS68" i="24"/>
  <c r="AO83" i="24"/>
  <c r="AP83" i="24"/>
  <c r="AA107" i="24"/>
  <c r="AC107" i="24"/>
  <c r="AB107" i="24"/>
  <c r="Z107" i="24"/>
  <c r="Y107" i="24"/>
  <c r="W107" i="24"/>
  <c r="AF107" i="24"/>
  <c r="AB82" i="24"/>
  <c r="AP82" i="24"/>
  <c r="W84" i="24"/>
  <c r="AC87" i="24"/>
  <c r="AP87" i="24"/>
  <c r="AC89" i="24"/>
  <c r="AP89" i="24"/>
  <c r="AM91" i="24"/>
  <c r="AC93" i="24"/>
  <c r="AR93" i="24"/>
  <c r="X94" i="24"/>
  <c r="AF95" i="24"/>
  <c r="AR95" i="24"/>
  <c r="AA96" i="24"/>
  <c r="X97" i="24"/>
  <c r="AK97" i="24"/>
  <c r="AD98" i="24"/>
  <c r="AR99" i="24"/>
  <c r="X100" i="24"/>
  <c r="Z101" i="24"/>
  <c r="AN101" i="24"/>
  <c r="X103" i="24"/>
  <c r="AK103" i="24"/>
  <c r="AU103" i="24"/>
  <c r="AB104" i="24"/>
  <c r="AF105" i="24"/>
  <c r="AQ105" i="24"/>
  <c r="AQ106" i="24"/>
  <c r="AO110" i="24"/>
  <c r="AR111" i="24"/>
  <c r="AP113" i="24"/>
  <c r="AD115" i="24"/>
  <c r="AR119" i="24"/>
  <c r="AP129" i="24"/>
  <c r="AU137" i="24"/>
  <c r="AD139" i="24"/>
  <c r="AH139" i="24" s="1"/>
  <c r="AI139" i="24" s="1"/>
  <c r="AS147" i="24"/>
  <c r="AM149" i="24"/>
  <c r="AD150" i="24"/>
  <c r="AQ81" i="24"/>
  <c r="AC82" i="24"/>
  <c r="AT82" i="24"/>
  <c r="Y84" i="24"/>
  <c r="AR87" i="24"/>
  <c r="AF89" i="24"/>
  <c r="AR89" i="24"/>
  <c r="AN91" i="24"/>
  <c r="AS93" i="24"/>
  <c r="AS95" i="24"/>
  <c r="AM97" i="24"/>
  <c r="AF98" i="24"/>
  <c r="AJ99" i="24"/>
  <c r="AS99" i="24"/>
  <c r="AB101" i="24"/>
  <c r="AO101" i="24"/>
  <c r="Y103" i="24"/>
  <c r="AM103" i="24"/>
  <c r="AR105" i="24"/>
  <c r="AR106" i="24"/>
  <c r="AP110" i="24"/>
  <c r="AT113" i="24"/>
  <c r="AN120" i="24"/>
  <c r="Z122" i="24"/>
  <c r="AM125" i="24"/>
  <c r="AJ126" i="24"/>
  <c r="AU126" i="24"/>
  <c r="AJ127" i="24"/>
  <c r="AS127" i="24"/>
  <c r="AQ129" i="24"/>
  <c r="AO130" i="24"/>
  <c r="AJ132" i="24"/>
  <c r="AN133" i="24"/>
  <c r="AJ135" i="24"/>
  <c r="AU135" i="24"/>
  <c r="AS136" i="24"/>
  <c r="AP138" i="24"/>
  <c r="AE139" i="24"/>
  <c r="Y143" i="24"/>
  <c r="AK145" i="24"/>
  <c r="AU145" i="24"/>
  <c r="Y146" i="24"/>
  <c r="AM146" i="24"/>
  <c r="AU147" i="24"/>
  <c r="Y148" i="24"/>
  <c r="AH148" i="24" s="1"/>
  <c r="AI148" i="24" s="1"/>
  <c r="AL148" i="24"/>
  <c r="AP149" i="24"/>
  <c r="AE150" i="24"/>
  <c r="AU151" i="24"/>
  <c r="Y152" i="24"/>
  <c r="AU220" i="24"/>
  <c r="AL220" i="24"/>
  <c r="AT220" i="24"/>
  <c r="AS220" i="24"/>
  <c r="AO220" i="24"/>
  <c r="AM220" i="24"/>
  <c r="AB207" i="24"/>
  <c r="AF207" i="24"/>
  <c r="AD207" i="24"/>
  <c r="AC207" i="24"/>
  <c r="AA207" i="24"/>
  <c r="X207" i="24"/>
  <c r="AP221" i="24"/>
  <c r="AQ221" i="24"/>
  <c r="AO221" i="24"/>
  <c r="AL221" i="24"/>
  <c r="AC224" i="24"/>
  <c r="AD224" i="24"/>
  <c r="W224" i="24"/>
  <c r="AJ82" i="24"/>
  <c r="AB84" i="24"/>
  <c r="W86" i="24"/>
  <c r="AJ87" i="24"/>
  <c r="AU87" i="24"/>
  <c r="AJ89" i="24"/>
  <c r="AU89" i="24"/>
  <c r="AP91" i="24"/>
  <c r="AF101" i="24"/>
  <c r="AD122" i="24"/>
  <c r="AP123" i="24"/>
  <c r="X124" i="24"/>
  <c r="AO125" i="24"/>
  <c r="AM126" i="24"/>
  <c r="AM127" i="24"/>
  <c r="AJ129" i="24"/>
  <c r="AS129" i="24"/>
  <c r="AR130" i="24"/>
  <c r="Y131" i="24"/>
  <c r="AM132" i="24"/>
  <c r="AK134" i="24"/>
  <c r="AM135" i="24"/>
  <c r="AK136" i="24"/>
  <c r="AU136" i="24"/>
  <c r="AL137" i="24"/>
  <c r="AC138" i="24"/>
  <c r="AR138" i="24"/>
  <c r="X139" i="24"/>
  <c r="AD141" i="24"/>
  <c r="AA143" i="24"/>
  <c r="AO143" i="24"/>
  <c r="AN145" i="24"/>
  <c r="AA146" i="24"/>
  <c r="AU146" i="24"/>
  <c r="AA148" i="24"/>
  <c r="AU148" i="24"/>
  <c r="AS149" i="24"/>
  <c r="X150" i="24"/>
  <c r="AA152" i="24"/>
  <c r="AU169" i="24"/>
  <c r="AN169" i="24"/>
  <c r="AK169" i="24"/>
  <c r="AS169" i="24"/>
  <c r="AO169" i="24"/>
  <c r="AU173" i="24"/>
  <c r="AO173" i="24"/>
  <c r="AN173" i="24"/>
  <c r="AK173" i="24"/>
  <c r="AQ173" i="24"/>
  <c r="AQ176" i="24"/>
  <c r="AK176" i="24"/>
  <c r="AJ176" i="24"/>
  <c r="AU176" i="24"/>
  <c r="AS176" i="24"/>
  <c r="AR176" i="24"/>
  <c r="AM176" i="24"/>
  <c r="AU177" i="24"/>
  <c r="AK177" i="24"/>
  <c r="AS177" i="24"/>
  <c r="AQ177" i="24"/>
  <c r="AN177" i="24"/>
  <c r="AK82" i="24"/>
  <c r="AC84" i="24"/>
  <c r="Y86" i="24"/>
  <c r="AK87" i="24"/>
  <c r="AK89" i="24"/>
  <c r="AR91" i="24"/>
  <c r="AM93" i="24"/>
  <c r="Y95" i="24"/>
  <c r="AM95" i="24"/>
  <c r="AE97" i="24"/>
  <c r="AP97" i="24"/>
  <c r="AN99" i="24"/>
  <c r="AF100" i="24"/>
  <c r="AR101" i="24"/>
  <c r="AE103" i="24"/>
  <c r="AP103" i="24"/>
  <c r="Y105" i="24"/>
  <c r="AM105" i="24"/>
  <c r="AK106" i="24"/>
  <c r="AD108" i="24"/>
  <c r="AC109" i="24"/>
  <c r="AJ110" i="24"/>
  <c r="AR115" i="24"/>
  <c r="Z117" i="24"/>
  <c r="AB121" i="24"/>
  <c r="AP125" i="24"/>
  <c r="AN126" i="24"/>
  <c r="AN127" i="24"/>
  <c r="AK129" i="24"/>
  <c r="AU129" i="24"/>
  <c r="AS130" i="24"/>
  <c r="AO132" i="24"/>
  <c r="AQ133" i="24"/>
  <c r="AM134" i="24"/>
  <c r="AO135" i="24"/>
  <c r="AL136" i="24"/>
  <c r="AO137" i="24"/>
  <c r="AE138" i="24"/>
  <c r="AT138" i="24"/>
  <c r="Y139" i="24"/>
  <c r="AJ139" i="24"/>
  <c r="AJ140" i="24"/>
  <c r="AE141" i="24"/>
  <c r="AB143" i="24"/>
  <c r="Y144" i="24"/>
  <c r="AP145" i="24"/>
  <c r="AB146" i="24"/>
  <c r="AK147" i="24"/>
  <c r="AB148" i="24"/>
  <c r="AU149" i="24"/>
  <c r="Y150" i="24"/>
  <c r="AH150" i="24" s="1"/>
  <c r="AL150" i="24"/>
  <c r="AK151" i="24"/>
  <c r="AB152" i="24"/>
  <c r="AH152" i="24" s="1"/>
  <c r="AP153" i="24"/>
  <c r="AT188" i="24"/>
  <c r="AO188" i="24"/>
  <c r="AN188" i="24"/>
  <c r="AM188" i="24"/>
  <c r="AU188" i="24"/>
  <c r="AK188" i="24"/>
  <c r="AS188" i="24"/>
  <c r="AJ188" i="24"/>
  <c r="AR188" i="24"/>
  <c r="AP188" i="24"/>
  <c r="AP189" i="24"/>
  <c r="AJ189" i="24"/>
  <c r="AU189" i="24"/>
  <c r="AS189" i="24"/>
  <c r="AR189" i="24"/>
  <c r="AQ189" i="24"/>
  <c r="AN189" i="24"/>
  <c r="AK189" i="24"/>
  <c r="AD225" i="24"/>
  <c r="AA225" i="24"/>
  <c r="Z225" i="24"/>
  <c r="Y225" i="24"/>
  <c r="X225" i="24"/>
  <c r="W225" i="24"/>
  <c r="AF225" i="24"/>
  <c r="AB225" i="24"/>
  <c r="AL80" i="24"/>
  <c r="AL82" i="24"/>
  <c r="Z86" i="24"/>
  <c r="AM87" i="24"/>
  <c r="Y89" i="24"/>
  <c r="AM89" i="24"/>
  <c r="AS91" i="24"/>
  <c r="Y93" i="24"/>
  <c r="AN93" i="24"/>
  <c r="Z95" i="24"/>
  <c r="AN95" i="24"/>
  <c r="AF97" i="24"/>
  <c r="AR97" i="24"/>
  <c r="X98" i="24"/>
  <c r="AO99" i="24"/>
  <c r="W101" i="24"/>
  <c r="AJ101" i="24"/>
  <c r="AS101" i="24"/>
  <c r="AF103" i="24"/>
  <c r="AQ103" i="24"/>
  <c r="Z105" i="24"/>
  <c r="AN105" i="24"/>
  <c r="AM106" i="24"/>
  <c r="AK110" i="24"/>
  <c r="Y115" i="24"/>
  <c r="AD121" i="24"/>
  <c r="AO126" i="24"/>
  <c r="AM129" i="24"/>
  <c r="AP135" i="24"/>
  <c r="AP137" i="24"/>
  <c r="Z139" i="24"/>
  <c r="AD143" i="24"/>
  <c r="AB144" i="24"/>
  <c r="AQ145" i="24"/>
  <c r="AD146" i="24"/>
  <c r="AM147" i="24"/>
  <c r="AD148" i="24"/>
  <c r="Z150" i="24"/>
  <c r="AM151" i="24"/>
  <c r="AD152" i="24"/>
  <c r="AC158" i="24"/>
  <c r="AE158" i="24"/>
  <c r="AB158" i="24"/>
  <c r="AA158" i="24"/>
  <c r="Z158" i="24"/>
  <c r="Y158" i="24"/>
  <c r="AF158" i="24"/>
  <c r="W158" i="24"/>
  <c r="AT186" i="24"/>
  <c r="AP186" i="24"/>
  <c r="AO186" i="24"/>
  <c r="AN186" i="24"/>
  <c r="AM186" i="24"/>
  <c r="AU186" i="24"/>
  <c r="AK186" i="24"/>
  <c r="AS186" i="24"/>
  <c r="AJ186" i="24"/>
  <c r="AQ186" i="24"/>
  <c r="AN220" i="24"/>
  <c r="AM80" i="24"/>
  <c r="AB86" i="24"/>
  <c r="AN87" i="24"/>
  <c r="AN89" i="24"/>
  <c r="AJ91" i="24"/>
  <c r="AU91" i="24"/>
  <c r="AO93" i="24"/>
  <c r="AB95" i="24"/>
  <c r="AO95" i="24"/>
  <c r="AS97" i="24"/>
  <c r="AA98" i="24"/>
  <c r="AP99" i="24"/>
  <c r="X101" i="24"/>
  <c r="AK101" i="24"/>
  <c r="AU101" i="24"/>
  <c r="AR103" i="24"/>
  <c r="X104" i="24"/>
  <c r="AB105" i="24"/>
  <c r="AO105" i="24"/>
  <c r="AN106" i="24"/>
  <c r="AP114" i="24"/>
  <c r="Z115" i="24"/>
  <c r="AD117" i="24"/>
  <c r="Z123" i="24"/>
  <c r="AR125" i="24"/>
  <c r="AQ126" i="24"/>
  <c r="AP127" i="24"/>
  <c r="AN129" i="24"/>
  <c r="AK130" i="24"/>
  <c r="AS132" i="24"/>
  <c r="AJ133" i="24"/>
  <c r="AS133" i="24"/>
  <c r="Y134" i="24"/>
  <c r="AR134" i="24"/>
  <c r="X135" i="24"/>
  <c r="AP136" i="24"/>
  <c r="AQ137" i="24"/>
  <c r="W138" i="24"/>
  <c r="AA139" i="24"/>
  <c r="AQ139" i="24"/>
  <c r="X140" i="24"/>
  <c r="AQ140" i="24"/>
  <c r="X141" i="24"/>
  <c r="AH141" i="24" s="1"/>
  <c r="AI141" i="24" s="1"/>
  <c r="AA142" i="24"/>
  <c r="AE143" i="24"/>
  <c r="AR145" i="24"/>
  <c r="AE146" i="24"/>
  <c r="AP147" i="24"/>
  <c r="AE148" i="24"/>
  <c r="AA150" i="24"/>
  <c r="AP151" i="24"/>
  <c r="AE152" i="24"/>
  <c r="AS153" i="24"/>
  <c r="AU171" i="24"/>
  <c r="AS171" i="24"/>
  <c r="AQ171" i="24"/>
  <c r="AO171" i="24"/>
  <c r="AN171" i="24"/>
  <c r="AK171" i="24"/>
  <c r="AO176" i="24"/>
  <c r="AO177" i="24"/>
  <c r="AM189" i="24"/>
  <c r="AM210" i="24"/>
  <c r="AU210" i="24"/>
  <c r="AQ210" i="24"/>
  <c r="AO210" i="24"/>
  <c r="AN210" i="24"/>
  <c r="AL210" i="24"/>
  <c r="Z217" i="24"/>
  <c r="AD217" i="24"/>
  <c r="AC217" i="24"/>
  <c r="AB217" i="24"/>
  <c r="AA217" i="24"/>
  <c r="W217" i="24"/>
  <c r="AE225" i="24"/>
  <c r="AE154" i="24"/>
  <c r="AA156" i="24"/>
  <c r="AQ157" i="24"/>
  <c r="W160" i="24"/>
  <c r="AF160" i="24"/>
  <c r="AA162" i="24"/>
  <c r="AT164" i="24"/>
  <c r="Z165" i="24"/>
  <c r="AN167" i="24"/>
  <c r="AM168" i="24"/>
  <c r="W170" i="24"/>
  <c r="AM170" i="24"/>
  <c r="AM172" i="24"/>
  <c r="AJ174" i="24"/>
  <c r="AK175" i="24"/>
  <c r="AS181" i="24"/>
  <c r="AF186" i="24"/>
  <c r="AN187" i="24"/>
  <c r="AE188" i="24"/>
  <c r="AR196" i="24"/>
  <c r="Z197" i="24"/>
  <c r="AA198" i="24"/>
  <c r="AA200" i="24"/>
  <c r="AD202" i="24"/>
  <c r="Y204" i="24"/>
  <c r="AM204" i="24"/>
  <c r="Z206" i="24"/>
  <c r="AN206" i="24"/>
  <c r="W208" i="24"/>
  <c r="AU208" i="24"/>
  <c r="AA209" i="24"/>
  <c r="AE210" i="24"/>
  <c r="AP211" i="24"/>
  <c r="AF212" i="24"/>
  <c r="AP213" i="24"/>
  <c r="X214" i="24"/>
  <c r="AD215" i="24"/>
  <c r="AA216" i="24"/>
  <c r="AF218" i="24"/>
  <c r="AB219" i="24"/>
  <c r="Z223" i="24"/>
  <c r="AN223" i="24"/>
  <c r="AM224" i="24"/>
  <c r="AP225" i="24"/>
  <c r="AD156" i="24"/>
  <c r="AD162" i="24"/>
  <c r="AL163" i="24"/>
  <c r="AK166" i="24"/>
  <c r="AQ167" i="24"/>
  <c r="Y168" i="24"/>
  <c r="AR168" i="24"/>
  <c r="AB170" i="24"/>
  <c r="AR170" i="24"/>
  <c r="AR172" i="24"/>
  <c r="AA173" i="24"/>
  <c r="AM174" i="24"/>
  <c r="AO175" i="24"/>
  <c r="W176" i="24"/>
  <c r="X177" i="24"/>
  <c r="AP180" i="24"/>
  <c r="AC182" i="24"/>
  <c r="AQ182" i="24"/>
  <c r="AM183" i="24"/>
  <c r="AB184" i="24"/>
  <c r="AO184" i="24"/>
  <c r="AF185" i="24"/>
  <c r="AR185" i="24"/>
  <c r="W186" i="24"/>
  <c r="AC187" i="24"/>
  <c r="AR187" i="24"/>
  <c r="W188" i="24"/>
  <c r="W189" i="24"/>
  <c r="AE190" i="24"/>
  <c r="AP190" i="24"/>
  <c r="AQ191" i="24"/>
  <c r="AQ192" i="24"/>
  <c r="AA194" i="24"/>
  <c r="AP194" i="24"/>
  <c r="AE195" i="24"/>
  <c r="AC197" i="24"/>
  <c r="AD198" i="24"/>
  <c r="AD200" i="24"/>
  <c r="AL201" i="24"/>
  <c r="AA204" i="24"/>
  <c r="AO204" i="24"/>
  <c r="AK205" i="24"/>
  <c r="AB206" i="24"/>
  <c r="AP206" i="24"/>
  <c r="Y208" i="24"/>
  <c r="AM208" i="24"/>
  <c r="X212" i="24"/>
  <c r="AE216" i="24"/>
  <c r="AR217" i="24"/>
  <c r="X218" i="24"/>
  <c r="AD219" i="24"/>
  <c r="W220" i="24"/>
  <c r="AB223" i="24"/>
  <c r="AR224" i="24"/>
  <c r="AR225" i="24"/>
  <c r="Y154" i="24"/>
  <c r="AL154" i="24"/>
  <c r="AP155" i="24"/>
  <c r="AE156" i="24"/>
  <c r="AQ158" i="24"/>
  <c r="Z160" i="24"/>
  <c r="AP161" i="24"/>
  <c r="AE162" i="24"/>
  <c r="AO163" i="24"/>
  <c r="AJ164" i="24"/>
  <c r="AK165" i="24"/>
  <c r="AM166" i="24"/>
  <c r="AS167" i="24"/>
  <c r="AC168" i="24"/>
  <c r="AS168" i="24"/>
  <c r="AS170" i="24"/>
  <c r="AS172" i="24"/>
  <c r="AC173" i="24"/>
  <c r="AO174" i="24"/>
  <c r="AQ175" i="24"/>
  <c r="Y177" i="24"/>
  <c r="AJ178" i="24"/>
  <c r="AT180" i="24"/>
  <c r="AF181" i="24"/>
  <c r="AR182" i="24"/>
  <c r="AN183" i="24"/>
  <c r="AC184" i="24"/>
  <c r="AP184" i="24"/>
  <c r="AS185" i="24"/>
  <c r="X186" i="24"/>
  <c r="AS187" i="24"/>
  <c r="X188" i="24"/>
  <c r="X189" i="24"/>
  <c r="AF190" i="24"/>
  <c r="AQ190" i="24"/>
  <c r="AR191" i="24"/>
  <c r="AR192" i="24"/>
  <c r="AB194" i="24"/>
  <c r="AQ194" i="24"/>
  <c r="AF195" i="24"/>
  <c r="AJ196" i="24"/>
  <c r="AD197" i="24"/>
  <c r="AE198" i="24"/>
  <c r="AE200" i="24"/>
  <c r="AN201" i="24"/>
  <c r="AB204" i="24"/>
  <c r="AP204" i="24"/>
  <c r="AM205" i="24"/>
  <c r="AE206" i="24"/>
  <c r="AQ206" i="24"/>
  <c r="Z208" i="24"/>
  <c r="AN208" i="24"/>
  <c r="Y218" i="24"/>
  <c r="AE223" i="24"/>
  <c r="AM154" i="24"/>
  <c r="AQ155" i="24"/>
  <c r="W156" i="24"/>
  <c r="AF156" i="24"/>
  <c r="W162" i="24"/>
  <c r="AH162" i="24" s="1"/>
  <c r="AF162" i="24"/>
  <c r="AO166" i="24"/>
  <c r="AU170" i="24"/>
  <c r="AU172" i="24"/>
  <c r="AJ182" i="24"/>
  <c r="AS182" i="24"/>
  <c r="AO183" i="24"/>
  <c r="AF184" i="24"/>
  <c r="AQ184" i="24"/>
  <c r="AJ185" i="24"/>
  <c r="AU185" i="24"/>
  <c r="Y186" i="24"/>
  <c r="AU187" i="24"/>
  <c r="Y188" i="24"/>
  <c r="AC189" i="24"/>
  <c r="AR190" i="24"/>
  <c r="AS191" i="24"/>
  <c r="AS192" i="24"/>
  <c r="AP201" i="24"/>
  <c r="AE204" i="24"/>
  <c r="AR206" i="24"/>
  <c r="Y210" i="24"/>
  <c r="Z212" i="24"/>
  <c r="AO212" i="24"/>
  <c r="AM215" i="24"/>
  <c r="W216" i="24"/>
  <c r="Z218" i="24"/>
  <c r="AO218" i="24"/>
  <c r="AF223" i="24"/>
  <c r="AR223" i="24"/>
  <c r="AT224" i="24"/>
  <c r="AJ225" i="24"/>
  <c r="AO154" i="24"/>
  <c r="AA155" i="24"/>
  <c r="AS155" i="24"/>
  <c r="X156" i="24"/>
  <c r="AB160" i="24"/>
  <c r="AH160" i="24" s="1"/>
  <c r="AS161" i="24"/>
  <c r="X162" i="24"/>
  <c r="Z163" i="24"/>
  <c r="AO164" i="24"/>
  <c r="AO165" i="24"/>
  <c r="Y166" i="24"/>
  <c r="AR166" i="24"/>
  <c r="AS174" i="24"/>
  <c r="AA175" i="24"/>
  <c r="AF177" i="24"/>
  <c r="AQ178" i="24"/>
  <c r="AK181" i="24"/>
  <c r="AK182" i="24"/>
  <c r="AU182" i="24"/>
  <c r="AQ183" i="24"/>
  <c r="AR184" i="24"/>
  <c r="W185" i="24"/>
  <c r="AK185" i="24"/>
  <c r="AA186" i="24"/>
  <c r="AJ187" i="24"/>
  <c r="Z188" i="24"/>
  <c r="AF189" i="24"/>
  <c r="AJ190" i="24"/>
  <c r="AS190" i="24"/>
  <c r="AU191" i="24"/>
  <c r="AK192" i="24"/>
  <c r="AU192" i="24"/>
  <c r="AM193" i="24"/>
  <c r="AS194" i="24"/>
  <c r="X195" i="24"/>
  <c r="AM196" i="24"/>
  <c r="W198" i="24"/>
  <c r="AP199" i="24"/>
  <c r="W200" i="24"/>
  <c r="AL200" i="24"/>
  <c r="Z201" i="24"/>
  <c r="AQ201" i="24"/>
  <c r="Y202" i="24"/>
  <c r="AF204" i="24"/>
  <c r="AR204" i="24"/>
  <c r="AA205" i="24"/>
  <c r="AR205" i="24"/>
  <c r="W206" i="24"/>
  <c r="AU206" i="24"/>
  <c r="AB208" i="24"/>
  <c r="AP208" i="24"/>
  <c r="Z210" i="24"/>
  <c r="AA212" i="24"/>
  <c r="AQ212" i="24"/>
  <c r="AE214" i="24"/>
  <c r="Z215" i="24"/>
  <c r="AS215" i="24"/>
  <c r="X216" i="24"/>
  <c r="AA218" i="24"/>
  <c r="AQ218" i="24"/>
  <c r="Y219" i="24"/>
  <c r="AC220" i="24"/>
  <c r="AJ222" i="24"/>
  <c r="W223" i="24"/>
  <c r="AU223" i="24"/>
  <c r="AM225" i="24"/>
  <c r="AD160" i="24"/>
  <c r="AU161" i="24"/>
  <c r="Y162" i="24"/>
  <c r="AL162" i="24"/>
  <c r="AP164" i="24"/>
  <c r="AQ165" i="24"/>
  <c r="AB166" i="24"/>
  <c r="AS166" i="24"/>
  <c r="AJ168" i="24"/>
  <c r="AJ170" i="24"/>
  <c r="AJ172" i="24"/>
  <c r="AU174" i="24"/>
  <c r="AF175" i="24"/>
  <c r="AO181" i="24"/>
  <c r="AM182" i="24"/>
  <c r="AR183" i="24"/>
  <c r="W184" i="24"/>
  <c r="AJ184" i="24"/>
  <c r="AS184" i="24"/>
  <c r="Y185" i="24"/>
  <c r="AM185" i="24"/>
  <c r="AB186" i="24"/>
  <c r="AK187" i="24"/>
  <c r="AA188" i="24"/>
  <c r="Y190" i="24"/>
  <c r="AK190" i="24"/>
  <c r="AU190" i="24"/>
  <c r="AJ191" i="24"/>
  <c r="AM192" i="24"/>
  <c r="AN193" i="24"/>
  <c r="AJ194" i="24"/>
  <c r="AU194" i="24"/>
  <c r="Y195" i="24"/>
  <c r="AO196" i="24"/>
  <c r="AK197" i="24"/>
  <c r="Y198" i="24"/>
  <c r="AQ199" i="24"/>
  <c r="Y200" i="24"/>
  <c r="AO200" i="24"/>
  <c r="AC201" i="24"/>
  <c r="Z202" i="24"/>
  <c r="AF203" i="24"/>
  <c r="W204" i="24"/>
  <c r="AU204" i="24"/>
  <c r="AB205" i="24"/>
  <c r="AT205" i="24"/>
  <c r="X206" i="24"/>
  <c r="AJ206" i="24"/>
  <c r="AE208" i="24"/>
  <c r="AQ208" i="24"/>
  <c r="AA210" i="24"/>
  <c r="AD212" i="24"/>
  <c r="AT212" i="24"/>
  <c r="AK213" i="24"/>
  <c r="AF214" i="24"/>
  <c r="AA215" i="24"/>
  <c r="AT215" i="24"/>
  <c r="Y216" i="24"/>
  <c r="AD218" i="24"/>
  <c r="AU218" i="24"/>
  <c r="AO222" i="24"/>
  <c r="X223" i="24"/>
  <c r="AD154" i="24"/>
  <c r="Z156" i="24"/>
  <c r="AP157" i="24"/>
  <c r="AE160" i="24"/>
  <c r="W161" i="24"/>
  <c r="Z162" i="24"/>
  <c r="AD163" i="24"/>
  <c r="AS165" i="24"/>
  <c r="AE166" i="24"/>
  <c r="AU166" i="24"/>
  <c r="AK167" i="24"/>
  <c r="AK168" i="24"/>
  <c r="AK170" i="24"/>
  <c r="AK172" i="24"/>
  <c r="AJ180" i="24"/>
  <c r="W182" i="24"/>
  <c r="AN182" i="24"/>
  <c r="AS183" i="24"/>
  <c r="AK184" i="24"/>
  <c r="AU184" i="24"/>
  <c r="AN185" i="24"/>
  <c r="AE186" i="24"/>
  <c r="AM187" i="24"/>
  <c r="AB188" i="24"/>
  <c r="Z190" i="24"/>
  <c r="AM190" i="24"/>
  <c r="AK191" i="24"/>
  <c r="AN192" i="24"/>
  <c r="AK194" i="24"/>
  <c r="AA195" i="24"/>
  <c r="Z198" i="24"/>
  <c r="Z200" i="24"/>
  <c r="AR200" i="24"/>
  <c r="AF201" i="24"/>
  <c r="AB202" i="24"/>
  <c r="X204" i="24"/>
  <c r="AJ204" i="24"/>
  <c r="AD205" i="24"/>
  <c r="AU205" i="24"/>
  <c r="Y206" i="24"/>
  <c r="AM206" i="24"/>
  <c r="AF208" i="24"/>
  <c r="AR208" i="24"/>
  <c r="AE212" i="24"/>
  <c r="AL213" i="24"/>
  <c r="AC215" i="24"/>
  <c r="AE218" i="24"/>
  <c r="Y223" i="24"/>
  <c r="AH143" i="24"/>
  <c r="AH146" i="24"/>
  <c r="AI146" i="24" s="1"/>
  <c r="AH137" i="24"/>
  <c r="AI137" i="24" s="1"/>
  <c r="AH26" i="24"/>
  <c r="AI26" i="24" s="1"/>
  <c r="AC15" i="24"/>
  <c r="Y11" i="24"/>
  <c r="AO11" i="24"/>
  <c r="AC12" i="24"/>
  <c r="AK12" i="24"/>
  <c r="AS12" i="24"/>
  <c r="Y13" i="24"/>
  <c r="AP13" i="24"/>
  <c r="X14" i="24"/>
  <c r="AF14" i="24"/>
  <c r="AB15" i="24"/>
  <c r="X16" i="24"/>
  <c r="AF16" i="24"/>
  <c r="AB17" i="24"/>
  <c r="X18" i="24"/>
  <c r="AF18" i="24"/>
  <c r="AQ19" i="24"/>
  <c r="AM20" i="24"/>
  <c r="AU20" i="24"/>
  <c r="AQ21" i="24"/>
  <c r="AM22" i="24"/>
  <c r="AU22" i="24"/>
  <c r="AQ23" i="24"/>
  <c r="AM24" i="24"/>
  <c r="AU24" i="24"/>
  <c r="AQ25" i="24"/>
  <c r="AM26" i="24"/>
  <c r="AU26" i="24"/>
  <c r="AQ27" i="24"/>
  <c r="AM28" i="24"/>
  <c r="AU28" i="24"/>
  <c r="AQ29" i="24"/>
  <c r="AA39" i="24"/>
  <c r="AA41" i="24"/>
  <c r="AA43" i="24"/>
  <c r="AA45" i="24"/>
  <c r="AA47" i="24"/>
  <c r="AU51" i="24"/>
  <c r="AO53" i="24"/>
  <c r="AN53" i="24"/>
  <c r="AS53" i="24"/>
  <c r="AK53" i="24"/>
  <c r="AQ53" i="24"/>
  <c r="AT53" i="24"/>
  <c r="AS54" i="24"/>
  <c r="AK54" i="24"/>
  <c r="AR54" i="24"/>
  <c r="AJ54" i="24"/>
  <c r="AO54" i="24"/>
  <c r="AU54" i="24"/>
  <c r="AM54" i="24"/>
  <c r="AQ54" i="24"/>
  <c r="AM57" i="24"/>
  <c r="AN58" i="24"/>
  <c r="AL59" i="24"/>
  <c r="AE83" i="24"/>
  <c r="W83" i="24"/>
  <c r="AB83" i="24"/>
  <c r="AC83" i="24"/>
  <c r="AA83" i="24"/>
  <c r="Z83" i="24"/>
  <c r="Y83" i="24"/>
  <c r="AD83" i="24"/>
  <c r="AF83" i="24"/>
  <c r="X83" i="24"/>
  <c r="AT12" i="24"/>
  <c r="AC17" i="24"/>
  <c r="AE171" i="24"/>
  <c r="W171" i="24"/>
  <c r="AD171" i="24"/>
  <c r="AB171" i="24"/>
  <c r="Z171" i="24"/>
  <c r="AA171" i="24"/>
  <c r="Y171" i="24"/>
  <c r="X171" i="24"/>
  <c r="AF171" i="24"/>
  <c r="AC171" i="24"/>
  <c r="AA11" i="24"/>
  <c r="AQ11" i="24"/>
  <c r="W12" i="24"/>
  <c r="AE12" i="24"/>
  <c r="AM12" i="24"/>
  <c r="AU12" i="24"/>
  <c r="AA13" i="24"/>
  <c r="AJ13" i="24"/>
  <c r="AR13" i="24"/>
  <c r="Z14" i="24"/>
  <c r="AP14" i="24"/>
  <c r="AD15" i="24"/>
  <c r="AT15" i="24"/>
  <c r="AW15" i="24" s="1"/>
  <c r="AX15" i="24" s="1"/>
  <c r="Z16" i="24"/>
  <c r="AP16" i="24"/>
  <c r="AD17" i="24"/>
  <c r="AL17" i="24"/>
  <c r="AT17" i="24"/>
  <c r="Z18" i="24"/>
  <c r="AP18" i="24"/>
  <c r="AC19" i="24"/>
  <c r="AH19" i="24" s="1"/>
  <c r="AK19" i="24"/>
  <c r="AS19" i="24"/>
  <c r="Y20" i="24"/>
  <c r="AH20" i="24" s="1"/>
  <c r="AO20" i="24"/>
  <c r="AC21" i="24"/>
  <c r="AH21" i="24" s="1"/>
  <c r="AK21" i="24"/>
  <c r="AS21" i="24"/>
  <c r="Y22" i="24"/>
  <c r="AH22" i="24" s="1"/>
  <c r="AO22" i="24"/>
  <c r="AC23" i="24"/>
  <c r="AK23" i="24"/>
  <c r="AS23" i="24"/>
  <c r="AO24" i="24"/>
  <c r="AC25" i="24"/>
  <c r="AK25" i="24"/>
  <c r="AS25" i="24"/>
  <c r="AO26" i="24"/>
  <c r="AC27" i="24"/>
  <c r="AH27" i="24" s="1"/>
  <c r="AK27" i="24"/>
  <c r="AS27" i="24"/>
  <c r="AO28" i="24"/>
  <c r="AC29" i="24"/>
  <c r="AK29" i="24"/>
  <c r="AS29" i="24"/>
  <c r="Z31" i="24"/>
  <c r="AD31" i="24"/>
  <c r="AE31" i="24"/>
  <c r="Z33" i="24"/>
  <c r="AD33" i="24"/>
  <c r="AE33" i="24"/>
  <c r="Z35" i="24"/>
  <c r="AD35" i="24"/>
  <c r="AE35" i="24"/>
  <c r="Z37" i="24"/>
  <c r="AD37" i="24"/>
  <c r="AE37" i="24"/>
  <c r="AE41" i="24"/>
  <c r="AE43" i="24"/>
  <c r="AE45" i="24"/>
  <c r="AE47" i="24"/>
  <c r="AJ51" i="24"/>
  <c r="AO55" i="24"/>
  <c r="AN55" i="24"/>
  <c r="AS55" i="24"/>
  <c r="AK55" i="24"/>
  <c r="AQ55" i="24"/>
  <c r="AT55" i="24"/>
  <c r="AS56" i="24"/>
  <c r="AK56" i="24"/>
  <c r="AR56" i="24"/>
  <c r="AJ56" i="24"/>
  <c r="AO56" i="24"/>
  <c r="AU56" i="24"/>
  <c r="AM56" i="24"/>
  <c r="AT56" i="24"/>
  <c r="AP90" i="24"/>
  <c r="AU90" i="24"/>
  <c r="AM90" i="24"/>
  <c r="AO90" i="24"/>
  <c r="AN90" i="24"/>
  <c r="AL90" i="24"/>
  <c r="AK90" i="24"/>
  <c r="AS90" i="24"/>
  <c r="AQ90" i="24"/>
  <c r="AT90" i="24"/>
  <c r="AR90" i="24"/>
  <c r="AJ90" i="24"/>
  <c r="AB11" i="24"/>
  <c r="AN12" i="24"/>
  <c r="AB13" i="24"/>
  <c r="W15" i="24"/>
  <c r="AE15" i="24"/>
  <c r="W17" i="24"/>
  <c r="AE17" i="24"/>
  <c r="AL19" i="24"/>
  <c r="AT19" i="24"/>
  <c r="AL21" i="24"/>
  <c r="AT21" i="24"/>
  <c r="AL23" i="24"/>
  <c r="AT23" i="24"/>
  <c r="AL25" i="24"/>
  <c r="AT25" i="24"/>
  <c r="AL27" i="24"/>
  <c r="AT27" i="24"/>
  <c r="AL29" i="24"/>
  <c r="AT29" i="24"/>
  <c r="AL51" i="24"/>
  <c r="AL52" i="24"/>
  <c r="AO57" i="24"/>
  <c r="AN57" i="24"/>
  <c r="AS57" i="24"/>
  <c r="AK57" i="24"/>
  <c r="AQ57" i="24"/>
  <c r="AT57" i="24"/>
  <c r="AS58" i="24"/>
  <c r="AK58" i="24"/>
  <c r="AR58" i="24"/>
  <c r="AJ58" i="24"/>
  <c r="AO58" i="24"/>
  <c r="AU58" i="24"/>
  <c r="AM58" i="24"/>
  <c r="AT58" i="24"/>
  <c r="AL12" i="24"/>
  <c r="AC11" i="24"/>
  <c r="AO12" i="24"/>
  <c r="AC13" i="24"/>
  <c r="X15" i="24"/>
  <c r="AF15" i="24"/>
  <c r="X17" i="24"/>
  <c r="AF17" i="24"/>
  <c r="AM29" i="24"/>
  <c r="AU29" i="24"/>
  <c r="Z39" i="24"/>
  <c r="Y39" i="24"/>
  <c r="AD39" i="24"/>
  <c r="AB39" i="24"/>
  <c r="Z41" i="24"/>
  <c r="Y41" i="24"/>
  <c r="AD41" i="24"/>
  <c r="AB41" i="24"/>
  <c r="Z43" i="24"/>
  <c r="Y43" i="24"/>
  <c r="AD43" i="24"/>
  <c r="AB43" i="24"/>
  <c r="Z45" i="24"/>
  <c r="Y45" i="24"/>
  <c r="AD45" i="24"/>
  <c r="AB45" i="24"/>
  <c r="Z47" i="24"/>
  <c r="Y47" i="24"/>
  <c r="AD47" i="24"/>
  <c r="AB47" i="24"/>
  <c r="AM51" i="24"/>
  <c r="AN52" i="24"/>
  <c r="AU57" i="24"/>
  <c r="AO59" i="24"/>
  <c r="AN59" i="24"/>
  <c r="AS59" i="24"/>
  <c r="AK59" i="24"/>
  <c r="AQ59" i="24"/>
  <c r="AT59" i="24"/>
  <c r="AD11" i="24"/>
  <c r="AL11" i="24"/>
  <c r="AT11" i="24"/>
  <c r="Z12" i="24"/>
  <c r="AP12" i="24"/>
  <c r="AD13" i="24"/>
  <c r="AM13" i="24"/>
  <c r="AU13" i="24"/>
  <c r="AC14" i="24"/>
  <c r="Y15" i="24"/>
  <c r="AC16" i="24"/>
  <c r="Y17" i="24"/>
  <c r="AC18" i="24"/>
  <c r="AN19" i="24"/>
  <c r="AJ20" i="24"/>
  <c r="AR20" i="24"/>
  <c r="AN21" i="24"/>
  <c r="AJ22" i="24"/>
  <c r="AR22" i="24"/>
  <c r="AN23" i="24"/>
  <c r="AJ24" i="24"/>
  <c r="AR24" i="24"/>
  <c r="AN25" i="24"/>
  <c r="AJ26" i="24"/>
  <c r="AR26" i="24"/>
  <c r="AN27" i="24"/>
  <c r="AJ28" i="24"/>
  <c r="AR28" i="24"/>
  <c r="AN29" i="24"/>
  <c r="AP51" i="24"/>
  <c r="AP52" i="24"/>
  <c r="AM53" i="24"/>
  <c r="AL54" i="24"/>
  <c r="AU59" i="24"/>
  <c r="W11" i="24"/>
  <c r="AE11" i="24"/>
  <c r="AM11" i="24"/>
  <c r="AQ12" i="24"/>
  <c r="W13" i="24"/>
  <c r="AE13" i="24"/>
  <c r="AL14" i="24"/>
  <c r="Z15" i="24"/>
  <c r="AL16" i="24"/>
  <c r="AW16" i="24" s="1"/>
  <c r="AX16" i="24" s="1"/>
  <c r="Z17" i="24"/>
  <c r="AL18" i="24"/>
  <c r="AO19" i="24"/>
  <c r="AK20" i="24"/>
  <c r="AS20" i="24"/>
  <c r="AO21" i="24"/>
  <c r="AK22" i="24"/>
  <c r="AS22" i="24"/>
  <c r="AO23" i="24"/>
  <c r="AK24" i="24"/>
  <c r="AS24" i="24"/>
  <c r="AO25" i="24"/>
  <c r="AK26" i="24"/>
  <c r="AS26" i="24"/>
  <c r="AO27" i="24"/>
  <c r="AK28" i="24"/>
  <c r="AS28" i="24"/>
  <c r="AO29" i="24"/>
  <c r="AD30" i="24"/>
  <c r="Z30" i="24"/>
  <c r="AE30" i="24"/>
  <c r="Y31" i="24"/>
  <c r="AD32" i="24"/>
  <c r="Z32" i="24"/>
  <c r="AH32" i="24" s="1"/>
  <c r="AE32" i="24"/>
  <c r="Y33" i="24"/>
  <c r="AH33" i="24" s="1"/>
  <c r="AD34" i="24"/>
  <c r="Z34" i="24"/>
  <c r="AE34" i="24"/>
  <c r="Y35" i="24"/>
  <c r="AD36" i="24"/>
  <c r="Z36" i="24"/>
  <c r="AH36" i="24" s="1"/>
  <c r="AE36" i="24"/>
  <c r="Y37" i="24"/>
  <c r="W39" i="24"/>
  <c r="W41" i="24"/>
  <c r="W43" i="24"/>
  <c r="W45" i="24"/>
  <c r="W47" i="24"/>
  <c r="AO49" i="24"/>
  <c r="AN49" i="24"/>
  <c r="AS49" i="24"/>
  <c r="AK49" i="24"/>
  <c r="AQ49" i="24"/>
  <c r="AT49" i="24"/>
  <c r="AS50" i="24"/>
  <c r="AK50" i="24"/>
  <c r="AR50" i="24"/>
  <c r="AJ50" i="24"/>
  <c r="AO50" i="24"/>
  <c r="AU50" i="24"/>
  <c r="AM50" i="24"/>
  <c r="AT50" i="24"/>
  <c r="AP53" i="24"/>
  <c r="AN54" i="24"/>
  <c r="AL55" i="24"/>
  <c r="AL56" i="24"/>
  <c r="AJ57" i="24"/>
  <c r="X11" i="24"/>
  <c r="AJ12" i="24"/>
  <c r="X13" i="24"/>
  <c r="AL20" i="24"/>
  <c r="AL22" i="24"/>
  <c r="AL24" i="24"/>
  <c r="AL26" i="24"/>
  <c r="AL28" i="24"/>
  <c r="X39" i="24"/>
  <c r="X41" i="24"/>
  <c r="X43" i="24"/>
  <c r="X45" i="24"/>
  <c r="X47" i="24"/>
  <c r="AO51" i="24"/>
  <c r="AN51" i="24"/>
  <c r="AS51" i="24"/>
  <c r="AK51" i="24"/>
  <c r="AQ51" i="24"/>
  <c r="AT51" i="24"/>
  <c r="AS52" i="24"/>
  <c r="AK52" i="24"/>
  <c r="AR52" i="24"/>
  <c r="AJ52" i="24"/>
  <c r="AO52" i="24"/>
  <c r="AU52" i="24"/>
  <c r="AM52" i="24"/>
  <c r="AT52" i="24"/>
  <c r="AL57" i="24"/>
  <c r="AL58" i="24"/>
  <c r="X38" i="24"/>
  <c r="AF38" i="24"/>
  <c r="X40" i="24"/>
  <c r="AF40" i="24"/>
  <c r="X42" i="24"/>
  <c r="AF42" i="24"/>
  <c r="X44" i="24"/>
  <c r="AF44" i="24"/>
  <c r="X46" i="24"/>
  <c r="AF46" i="24"/>
  <c r="X48" i="24"/>
  <c r="AF48" i="24"/>
  <c r="AM60" i="24"/>
  <c r="AU60" i="24"/>
  <c r="AQ61" i="24"/>
  <c r="AM62" i="24"/>
  <c r="AU62" i="24"/>
  <c r="AQ63" i="24"/>
  <c r="AM64" i="24"/>
  <c r="AU64" i="24"/>
  <c r="AQ65" i="24"/>
  <c r="AM66" i="24"/>
  <c r="AU66" i="24"/>
  <c r="AQ67" i="24"/>
  <c r="AD68" i="24"/>
  <c r="AL68" i="24"/>
  <c r="AT68" i="24"/>
  <c r="Z69" i="24"/>
  <c r="AP69" i="24"/>
  <c r="AD70" i="24"/>
  <c r="AL70" i="24"/>
  <c r="AT70" i="24"/>
  <c r="AL71" i="24"/>
  <c r="AK72" i="24"/>
  <c r="AU73" i="24"/>
  <c r="AM73" i="24"/>
  <c r="AR73" i="24"/>
  <c r="AJ73" i="24"/>
  <c r="AN73" i="24"/>
  <c r="AQ74" i="24"/>
  <c r="AO74" i="24"/>
  <c r="AN74" i="24"/>
  <c r="AT74" i="24"/>
  <c r="AL74" i="24"/>
  <c r="AR74" i="24"/>
  <c r="AJ74" i="24"/>
  <c r="AM74" i="24"/>
  <c r="AO76" i="24"/>
  <c r="AE77" i="24"/>
  <c r="W77" i="24"/>
  <c r="AB77" i="24"/>
  <c r="AD77" i="24"/>
  <c r="AC77" i="24"/>
  <c r="Z77" i="24"/>
  <c r="X77" i="24"/>
  <c r="AP30" i="24"/>
  <c r="AL31" i="24"/>
  <c r="AT31" i="24"/>
  <c r="AP32" i="24"/>
  <c r="AL33" i="24"/>
  <c r="AT33" i="24"/>
  <c r="AP34" i="24"/>
  <c r="AL35" i="24"/>
  <c r="AT35" i="24"/>
  <c r="AP36" i="24"/>
  <c r="AL37" i="24"/>
  <c r="AT37" i="24"/>
  <c r="Z38" i="24"/>
  <c r="AP38" i="24"/>
  <c r="AL39" i="24"/>
  <c r="AT39" i="24"/>
  <c r="Z40" i="24"/>
  <c r="AP40" i="24"/>
  <c r="AL41" i="24"/>
  <c r="AT41" i="24"/>
  <c r="Z42" i="24"/>
  <c r="AP42" i="24"/>
  <c r="AL43" i="24"/>
  <c r="AT43" i="24"/>
  <c r="Z44" i="24"/>
  <c r="AP44" i="24"/>
  <c r="AL45" i="24"/>
  <c r="AT45" i="24"/>
  <c r="Z46" i="24"/>
  <c r="AP46" i="24"/>
  <c r="AL47" i="24"/>
  <c r="AT47" i="24"/>
  <c r="Z48" i="24"/>
  <c r="AP48" i="24"/>
  <c r="AC49" i="24"/>
  <c r="Y50" i="24"/>
  <c r="AC51" i="24"/>
  <c r="AH51" i="24" s="1"/>
  <c r="Y52" i="24"/>
  <c r="AC53" i="24"/>
  <c r="AC55" i="24"/>
  <c r="Y56" i="24"/>
  <c r="AC57" i="24"/>
  <c r="AH57" i="24" s="1"/>
  <c r="Y58" i="24"/>
  <c r="AC59" i="24"/>
  <c r="Y60" i="24"/>
  <c r="AH60" i="24" s="1"/>
  <c r="AO60" i="24"/>
  <c r="AC61" i="24"/>
  <c r="AK61" i="24"/>
  <c r="AS61" i="24"/>
  <c r="Y62" i="24"/>
  <c r="AH62" i="24" s="1"/>
  <c r="AO62" i="24"/>
  <c r="AC63" i="24"/>
  <c r="AH63" i="24" s="1"/>
  <c r="AK63" i="24"/>
  <c r="AS63" i="24"/>
  <c r="Y64" i="24"/>
  <c r="AO64" i="24"/>
  <c r="AC65" i="24"/>
  <c r="AK65" i="24"/>
  <c r="AS65" i="24"/>
  <c r="Y66" i="24"/>
  <c r="AO66" i="24"/>
  <c r="AC67" i="24"/>
  <c r="AK67" i="24"/>
  <c r="AS67" i="24"/>
  <c r="X68" i="24"/>
  <c r="AF68" i="24"/>
  <c r="AN68" i="24"/>
  <c r="AB69" i="24"/>
  <c r="AJ69" i="24"/>
  <c r="AR69" i="24"/>
  <c r="X70" i="24"/>
  <c r="AF70" i="24"/>
  <c r="AN70" i="24"/>
  <c r="AB71" i="24"/>
  <c r="AF71" i="24"/>
  <c r="AD71" i="24"/>
  <c r="AM72" i="24"/>
  <c r="Z73" i="24"/>
  <c r="AL73" i="24"/>
  <c r="AS74" i="24"/>
  <c r="Y77" i="24"/>
  <c r="AA78" i="24"/>
  <c r="AF78" i="24"/>
  <c r="X78" i="24"/>
  <c r="Z78" i="24"/>
  <c r="W78" i="24"/>
  <c r="AD78" i="24"/>
  <c r="AB78" i="24"/>
  <c r="AU85" i="24"/>
  <c r="AM85" i="24"/>
  <c r="AR85" i="24"/>
  <c r="AJ85" i="24"/>
  <c r="AL85" i="24"/>
  <c r="AK85" i="24"/>
  <c r="AT85" i="24"/>
  <c r="AS85" i="24"/>
  <c r="AP85" i="24"/>
  <c r="AN85" i="24"/>
  <c r="AP92" i="24"/>
  <c r="AU92" i="24"/>
  <c r="AM92" i="24"/>
  <c r="AO92" i="24"/>
  <c r="AN92" i="24"/>
  <c r="AL92" i="24"/>
  <c r="AK92" i="24"/>
  <c r="AS92" i="24"/>
  <c r="AQ92" i="24"/>
  <c r="Y106" i="24"/>
  <c r="AF106" i="24"/>
  <c r="X106" i="24"/>
  <c r="AD106" i="24"/>
  <c r="AB106" i="24"/>
  <c r="AE106" i="24"/>
  <c r="AC106" i="24"/>
  <c r="AA106" i="24"/>
  <c r="Z106" i="24"/>
  <c r="W106" i="24"/>
  <c r="AP60" i="24"/>
  <c r="AL61" i="24"/>
  <c r="AT61" i="24"/>
  <c r="AP62" i="24"/>
  <c r="AL63" i="24"/>
  <c r="AT63" i="24"/>
  <c r="AP64" i="24"/>
  <c r="AL65" i="24"/>
  <c r="AT65" i="24"/>
  <c r="AP66" i="24"/>
  <c r="AL67" i="24"/>
  <c r="AT67" i="24"/>
  <c r="Y68" i="24"/>
  <c r="AH68" i="24" s="1"/>
  <c r="AC69" i="24"/>
  <c r="AK69" i="24"/>
  <c r="AS69" i="24"/>
  <c r="AU71" i="24"/>
  <c r="AM71" i="24"/>
  <c r="AR71" i="24"/>
  <c r="AJ71" i="24"/>
  <c r="AN71" i="24"/>
  <c r="AQ71" i="24"/>
  <c r="AQ76" i="24"/>
  <c r="AN76" i="24"/>
  <c r="AL76" i="24"/>
  <c r="AT76" i="24"/>
  <c r="AJ76" i="24"/>
  <c r="AS76" i="24"/>
  <c r="AP76" i="24"/>
  <c r="AM76" i="24"/>
  <c r="AU81" i="24"/>
  <c r="AM81" i="24"/>
  <c r="AR81" i="24"/>
  <c r="AJ81" i="24"/>
  <c r="AO81" i="24"/>
  <c r="AN81" i="24"/>
  <c r="AL81" i="24"/>
  <c r="AK81" i="24"/>
  <c r="AS81" i="24"/>
  <c r="AP81" i="24"/>
  <c r="AP94" i="24"/>
  <c r="AU94" i="24"/>
  <c r="AM94" i="24"/>
  <c r="AO94" i="24"/>
  <c r="AN94" i="24"/>
  <c r="AL94" i="24"/>
  <c r="AK94" i="24"/>
  <c r="AS94" i="24"/>
  <c r="AQ94" i="24"/>
  <c r="AL69" i="24"/>
  <c r="AT69" i="24"/>
  <c r="AC38" i="24"/>
  <c r="AC40" i="24"/>
  <c r="AC42" i="24"/>
  <c r="AC44" i="24"/>
  <c r="AC46" i="24"/>
  <c r="AC48" i="24"/>
  <c r="AJ60" i="24"/>
  <c r="AR60" i="24"/>
  <c r="AN61" i="24"/>
  <c r="AJ62" i="24"/>
  <c r="AR62" i="24"/>
  <c r="AN63" i="24"/>
  <c r="AJ64" i="24"/>
  <c r="AR64" i="24"/>
  <c r="AN65" i="24"/>
  <c r="AJ66" i="24"/>
  <c r="AR66" i="24"/>
  <c r="AF67" i="24"/>
  <c r="AN67" i="24"/>
  <c r="AA68" i="24"/>
  <c r="AQ68" i="24"/>
  <c r="W69" i="24"/>
  <c r="AE69" i="24"/>
  <c r="AM69" i="24"/>
  <c r="AU69" i="24"/>
  <c r="AA70" i="24"/>
  <c r="AQ70" i="24"/>
  <c r="X71" i="24"/>
  <c r="AT71" i="24"/>
  <c r="AS72" i="24"/>
  <c r="AQ73" i="24"/>
  <c r="AC78" i="24"/>
  <c r="AO85" i="24"/>
  <c r="AL30" i="24"/>
  <c r="AW30" i="24" s="1"/>
  <c r="AX30" i="24" s="1"/>
  <c r="AL32" i="24"/>
  <c r="AL34" i="24"/>
  <c r="AL36" i="24"/>
  <c r="AL38" i="24"/>
  <c r="AL40" i="24"/>
  <c r="AL42" i="24"/>
  <c r="AL44" i="24"/>
  <c r="AL46" i="24"/>
  <c r="AL48" i="24"/>
  <c r="AK60" i="24"/>
  <c r="AS60" i="24"/>
  <c r="AO61" i="24"/>
  <c r="AK62" i="24"/>
  <c r="AS62" i="24"/>
  <c r="AO63" i="24"/>
  <c r="AK64" i="24"/>
  <c r="AS64" i="24"/>
  <c r="AO65" i="24"/>
  <c r="AK66" i="24"/>
  <c r="AS66" i="24"/>
  <c r="AO67" i="24"/>
  <c r="AB68" i="24"/>
  <c r="AJ68" i="24"/>
  <c r="X69" i="24"/>
  <c r="AF69" i="24"/>
  <c r="AN69" i="24"/>
  <c r="AB70" i="24"/>
  <c r="AJ70" i="24"/>
  <c r="Y71" i="24"/>
  <c r="AA72" i="24"/>
  <c r="AF72" i="24"/>
  <c r="X72" i="24"/>
  <c r="AB72" i="24"/>
  <c r="AS73" i="24"/>
  <c r="AE78" i="24"/>
  <c r="AQ85" i="24"/>
  <c r="AP88" i="24"/>
  <c r="AU88" i="24"/>
  <c r="AM88" i="24"/>
  <c r="AO88" i="24"/>
  <c r="AN88" i="24"/>
  <c r="AL88" i="24"/>
  <c r="AK88" i="24"/>
  <c r="AS88" i="24"/>
  <c r="AQ88" i="24"/>
  <c r="AJ92" i="24"/>
  <c r="AL60" i="24"/>
  <c r="AL62" i="24"/>
  <c r="AL64" i="24"/>
  <c r="AL66" i="24"/>
  <c r="AK71" i="24"/>
  <c r="AQ72" i="24"/>
  <c r="AN72" i="24"/>
  <c r="AR72" i="24"/>
  <c r="AJ72" i="24"/>
  <c r="AU72" i="24"/>
  <c r="AE73" i="24"/>
  <c r="W73" i="24"/>
  <c r="AB73" i="24"/>
  <c r="AF73" i="24"/>
  <c r="X73" i="24"/>
  <c r="AA74" i="24"/>
  <c r="Y74" i="24"/>
  <c r="AF74" i="24"/>
  <c r="X74" i="24"/>
  <c r="AD74" i="24"/>
  <c r="AB74" i="24"/>
  <c r="AK76" i="24"/>
  <c r="AT75" i="24"/>
  <c r="AU79" i="24"/>
  <c r="AM79" i="24"/>
  <c r="AR79" i="24"/>
  <c r="AJ79" i="24"/>
  <c r="AQ79" i="24"/>
  <c r="AK80" i="24"/>
  <c r="AU80" i="24"/>
  <c r="AE81" i="24"/>
  <c r="W81" i="24"/>
  <c r="AB81" i="24"/>
  <c r="AF81" i="24"/>
  <c r="Y82" i="24"/>
  <c r="AQ86" i="24"/>
  <c r="AN86" i="24"/>
  <c r="AR86" i="24"/>
  <c r="Z88" i="24"/>
  <c r="AE88" i="24"/>
  <c r="W88" i="24"/>
  <c r="AF88" i="24"/>
  <c r="Z90" i="24"/>
  <c r="AE90" i="24"/>
  <c r="W90" i="24"/>
  <c r="AF90" i="24"/>
  <c r="Z92" i="24"/>
  <c r="AE92" i="24"/>
  <c r="W92" i="24"/>
  <c r="AF92" i="24"/>
  <c r="Z94" i="24"/>
  <c r="AE94" i="24"/>
  <c r="W94" i="24"/>
  <c r="AF94" i="24"/>
  <c r="AQ98" i="24"/>
  <c r="AO107" i="24"/>
  <c r="AL75" i="24"/>
  <c r="AA76" i="24"/>
  <c r="AF76" i="24"/>
  <c r="X76" i="24"/>
  <c r="AE76" i="24"/>
  <c r="AU83" i="24"/>
  <c r="AM83" i="24"/>
  <c r="AR83" i="24"/>
  <c r="AJ83" i="24"/>
  <c r="AQ83" i="24"/>
  <c r="AE85" i="24"/>
  <c r="W85" i="24"/>
  <c r="AB85" i="24"/>
  <c r="AF85" i="24"/>
  <c r="AP104" i="24"/>
  <c r="AO104" i="24"/>
  <c r="AU104" i="24"/>
  <c r="AM104" i="24"/>
  <c r="AS104" i="24"/>
  <c r="AK104" i="24"/>
  <c r="AJ104" i="24"/>
  <c r="AB118" i="24"/>
  <c r="AA118" i="24"/>
  <c r="Y118" i="24"/>
  <c r="AE118" i="24"/>
  <c r="W118" i="24"/>
  <c r="AF118" i="24"/>
  <c r="AD118" i="24"/>
  <c r="AC118" i="24"/>
  <c r="Z118" i="24"/>
  <c r="X118" i="24"/>
  <c r="AP102" i="24"/>
  <c r="AO102" i="24"/>
  <c r="AU102" i="24"/>
  <c r="AM102" i="24"/>
  <c r="AS102" i="24"/>
  <c r="AK102" i="24"/>
  <c r="AJ102" i="24"/>
  <c r="AU107" i="24"/>
  <c r="AQ107" i="24"/>
  <c r="AM107" i="24"/>
  <c r="AL107" i="24"/>
  <c r="AS107" i="24"/>
  <c r="AJ107" i="24"/>
  <c r="AP107" i="24"/>
  <c r="AE75" i="24"/>
  <c r="AB75" i="24"/>
  <c r="AD75" i="24"/>
  <c r="W76" i="24"/>
  <c r="AQ78" i="24"/>
  <c r="AN78" i="24"/>
  <c r="AR78" i="24"/>
  <c r="AL79" i="24"/>
  <c r="AA80" i="24"/>
  <c r="AF80" i="24"/>
  <c r="X80" i="24"/>
  <c r="AE80" i="24"/>
  <c r="Z81" i="24"/>
  <c r="AT83" i="24"/>
  <c r="X85" i="24"/>
  <c r="AL86" i="24"/>
  <c r="AD87" i="24"/>
  <c r="AA87" i="24"/>
  <c r="AE87" i="24"/>
  <c r="AA88" i="24"/>
  <c r="AD89" i="24"/>
  <c r="AA89" i="24"/>
  <c r="AE89" i="24"/>
  <c r="AA90" i="24"/>
  <c r="AD91" i="24"/>
  <c r="AA91" i="24"/>
  <c r="AE91" i="24"/>
  <c r="AA92" i="24"/>
  <c r="AD93" i="24"/>
  <c r="AA93" i="24"/>
  <c r="AE93" i="24"/>
  <c r="AA94" i="24"/>
  <c r="AP100" i="24"/>
  <c r="AO100" i="24"/>
  <c r="AU100" i="24"/>
  <c r="AM100" i="24"/>
  <c r="AS100" i="24"/>
  <c r="AK100" i="24"/>
  <c r="AJ100" i="24"/>
  <c r="AL102" i="24"/>
  <c r="AN104" i="24"/>
  <c r="AU75" i="24"/>
  <c r="AM75" i="24"/>
  <c r="AR75" i="24"/>
  <c r="AJ75" i="24"/>
  <c r="AP75" i="24"/>
  <c r="Y76" i="24"/>
  <c r="AQ80" i="24"/>
  <c r="AN80" i="24"/>
  <c r="AR80" i="24"/>
  <c r="AA82" i="24"/>
  <c r="AF82" i="24"/>
  <c r="X82" i="24"/>
  <c r="AE82" i="24"/>
  <c r="AK83" i="24"/>
  <c r="Y85" i="24"/>
  <c r="AB90" i="24"/>
  <c r="AF91" i="24"/>
  <c r="AB92" i="24"/>
  <c r="AF93" i="24"/>
  <c r="AB94" i="24"/>
  <c r="Z96" i="24"/>
  <c r="Y96" i="24"/>
  <c r="AE96" i="24"/>
  <c r="W96" i="24"/>
  <c r="AP98" i="24"/>
  <c r="AO98" i="24"/>
  <c r="AU98" i="24"/>
  <c r="AM98" i="24"/>
  <c r="AS98" i="24"/>
  <c r="AK98" i="24"/>
  <c r="AJ98" i="24"/>
  <c r="AN102" i="24"/>
  <c r="AQ104" i="24"/>
  <c r="Y133" i="24"/>
  <c r="AE133" i="24"/>
  <c r="W133" i="24"/>
  <c r="AD133" i="24"/>
  <c r="AB133" i="24"/>
  <c r="Z133" i="24"/>
  <c r="AF133" i="24"/>
  <c r="AC133" i="24"/>
  <c r="AA133" i="24"/>
  <c r="X133" i="24"/>
  <c r="AO79" i="24"/>
  <c r="W80" i="24"/>
  <c r="AS80" i="24"/>
  <c r="AC81" i="24"/>
  <c r="AQ82" i="24"/>
  <c r="AN82" i="24"/>
  <c r="AR82" i="24"/>
  <c r="AL83" i="24"/>
  <c r="AA84" i="24"/>
  <c r="AF84" i="24"/>
  <c r="X84" i="24"/>
  <c r="AH84" i="24" s="1"/>
  <c r="AE84" i="24"/>
  <c r="Z85" i="24"/>
  <c r="AO86" i="24"/>
  <c r="W87" i="24"/>
  <c r="AC88" i="24"/>
  <c r="W89" i="24"/>
  <c r="AC90" i="24"/>
  <c r="W91" i="24"/>
  <c r="AC92" i="24"/>
  <c r="W93" i="24"/>
  <c r="AC94" i="24"/>
  <c r="AP96" i="24"/>
  <c r="AO96" i="24"/>
  <c r="AU96" i="24"/>
  <c r="AM96" i="24"/>
  <c r="AS96" i="24"/>
  <c r="AK96" i="24"/>
  <c r="AL98" i="24"/>
  <c r="AN100" i="24"/>
  <c r="AQ102" i="24"/>
  <c r="AR104" i="24"/>
  <c r="AK107" i="24"/>
  <c r="X75" i="24"/>
  <c r="AS75" i="24"/>
  <c r="AB76" i="24"/>
  <c r="AU77" i="24"/>
  <c r="AM77" i="24"/>
  <c r="AR77" i="24"/>
  <c r="AJ77" i="24"/>
  <c r="AQ77" i="24"/>
  <c r="AK78" i="24"/>
  <c r="AU78" i="24"/>
  <c r="AE79" i="24"/>
  <c r="W79" i="24"/>
  <c r="AB79" i="24"/>
  <c r="AF79" i="24"/>
  <c r="AP79" i="24"/>
  <c r="Y80" i="24"/>
  <c r="AJ80" i="24"/>
  <c r="AT80" i="24"/>
  <c r="AD81" i="24"/>
  <c r="W82" i="24"/>
  <c r="AS82" i="24"/>
  <c r="AN83" i="24"/>
  <c r="AQ84" i="24"/>
  <c r="AN84" i="24"/>
  <c r="AR84" i="24"/>
  <c r="AA85" i="24"/>
  <c r="AA86" i="24"/>
  <c r="AF86" i="24"/>
  <c r="X86" i="24"/>
  <c r="AE86" i="24"/>
  <c r="AP86" i="24"/>
  <c r="X87" i="24"/>
  <c r="AD88" i="24"/>
  <c r="X89" i="24"/>
  <c r="AD90" i="24"/>
  <c r="X91" i="24"/>
  <c r="AD92" i="24"/>
  <c r="X93" i="24"/>
  <c r="AD94" i="24"/>
  <c r="X96" i="24"/>
  <c r="AJ96" i="24"/>
  <c r="AN98" i="24"/>
  <c r="AQ100" i="24"/>
  <c r="AR102" i="24"/>
  <c r="AT104" i="24"/>
  <c r="AN107" i="24"/>
  <c r="AU109" i="24"/>
  <c r="AM109" i="24"/>
  <c r="AQ109" i="24"/>
  <c r="AN109" i="24"/>
  <c r="AL109" i="24"/>
  <c r="AK109" i="24"/>
  <c r="AS109" i="24"/>
  <c r="AP109" i="24"/>
  <c r="AT109" i="24"/>
  <c r="AC98" i="24"/>
  <c r="AC100" i="24"/>
  <c r="AC102" i="24"/>
  <c r="AC104" i="24"/>
  <c r="AE109" i="24"/>
  <c r="W109" i="24"/>
  <c r="AA109" i="24"/>
  <c r="AF109" i="24"/>
  <c r="AN111" i="24"/>
  <c r="AU111" i="24"/>
  <c r="AM111" i="24"/>
  <c r="AS111" i="24"/>
  <c r="AK111" i="24"/>
  <c r="AQ111" i="24"/>
  <c r="AL111" i="24"/>
  <c r="AN114" i="24"/>
  <c r="AR116" i="24"/>
  <c r="AJ116" i="24"/>
  <c r="AQ116" i="24"/>
  <c r="AO116" i="24"/>
  <c r="AU116" i="24"/>
  <c r="AM116" i="24"/>
  <c r="AK116" i="24"/>
  <c r="AP117" i="24"/>
  <c r="AN119" i="24"/>
  <c r="AU119" i="24"/>
  <c r="AM119" i="24"/>
  <c r="AS119" i="24"/>
  <c r="AK119" i="24"/>
  <c r="AQ119" i="24"/>
  <c r="AL119" i="24"/>
  <c r="AN122" i="24"/>
  <c r="AR124" i="24"/>
  <c r="AJ124" i="24"/>
  <c r="AQ124" i="24"/>
  <c r="AO124" i="24"/>
  <c r="AU124" i="24"/>
  <c r="AM124" i="24"/>
  <c r="AK124" i="24"/>
  <c r="X125" i="24"/>
  <c r="AA126" i="24"/>
  <c r="Z126" i="24"/>
  <c r="AF126" i="24"/>
  <c r="X126" i="24"/>
  <c r="AD126" i="24"/>
  <c r="X127" i="24"/>
  <c r="AA128" i="24"/>
  <c r="Z128" i="24"/>
  <c r="AF128" i="24"/>
  <c r="X128" i="24"/>
  <c r="AD128" i="24"/>
  <c r="X129" i="24"/>
  <c r="AA130" i="24"/>
  <c r="Z130" i="24"/>
  <c r="AF130" i="24"/>
  <c r="X130" i="24"/>
  <c r="AD130" i="24"/>
  <c r="X131" i="24"/>
  <c r="AQ87" i="24"/>
  <c r="AQ89" i="24"/>
  <c r="AQ91" i="24"/>
  <c r="AQ93" i="24"/>
  <c r="AA95" i="24"/>
  <c r="AQ95" i="24"/>
  <c r="AA97" i="24"/>
  <c r="AQ97" i="24"/>
  <c r="W98" i="24"/>
  <c r="AE98" i="24"/>
  <c r="AA99" i="24"/>
  <c r="W100" i="24"/>
  <c r="AE100" i="24"/>
  <c r="AA101" i="24"/>
  <c r="W102" i="24"/>
  <c r="AE102" i="24"/>
  <c r="AA103" i="24"/>
  <c r="W104" i="24"/>
  <c r="AE104" i="24"/>
  <c r="AA105" i="24"/>
  <c r="AL106" i="24"/>
  <c r="AT106" i="24"/>
  <c r="X109" i="24"/>
  <c r="AP111" i="24"/>
  <c r="AN113" i="24"/>
  <c r="AU113" i="24"/>
  <c r="AM113" i="24"/>
  <c r="AS113" i="24"/>
  <c r="AK113" i="24"/>
  <c r="AQ113" i="24"/>
  <c r="AL113" i="24"/>
  <c r="Z116" i="24"/>
  <c r="AN116" i="24"/>
  <c r="AT117" i="24"/>
  <c r="AR118" i="24"/>
  <c r="AJ118" i="24"/>
  <c r="AQ118" i="24"/>
  <c r="AO118" i="24"/>
  <c r="AU118" i="24"/>
  <c r="AM118" i="24"/>
  <c r="AK118" i="24"/>
  <c r="AP119" i="24"/>
  <c r="AN121" i="24"/>
  <c r="AU121" i="24"/>
  <c r="AM121" i="24"/>
  <c r="AS121" i="24"/>
  <c r="AK121" i="24"/>
  <c r="AQ121" i="24"/>
  <c r="AL121" i="24"/>
  <c r="AS122" i="24"/>
  <c r="Z124" i="24"/>
  <c r="AN124" i="24"/>
  <c r="AA125" i="24"/>
  <c r="W126" i="24"/>
  <c r="AA127" i="24"/>
  <c r="W128" i="24"/>
  <c r="AA129" i="24"/>
  <c r="W130" i="24"/>
  <c r="AA131" i="24"/>
  <c r="AO144" i="24"/>
  <c r="AM144" i="24"/>
  <c r="AU144" i="24"/>
  <c r="AL144" i="24"/>
  <c r="AT144" i="24"/>
  <c r="AK144" i="24"/>
  <c r="AS144" i="24"/>
  <c r="AJ144" i="24"/>
  <c r="AR144" i="24"/>
  <c r="AQ144" i="24"/>
  <c r="AN144" i="24"/>
  <c r="AB112" i="24"/>
  <c r="AA112" i="24"/>
  <c r="Y112" i="24"/>
  <c r="AE112" i="24"/>
  <c r="W112" i="24"/>
  <c r="AC116" i="24"/>
  <c r="AB120" i="24"/>
  <c r="AA120" i="24"/>
  <c r="Y120" i="24"/>
  <c r="AE120" i="24"/>
  <c r="W120" i="24"/>
  <c r="AC124" i="24"/>
  <c r="AC125" i="24"/>
  <c r="AC127" i="24"/>
  <c r="AC129" i="24"/>
  <c r="AC131" i="24"/>
  <c r="Y157" i="24"/>
  <c r="AF157" i="24"/>
  <c r="X157" i="24"/>
  <c r="AD157" i="24"/>
  <c r="AB157" i="24"/>
  <c r="AE157" i="24"/>
  <c r="AC157" i="24"/>
  <c r="AA157" i="24"/>
  <c r="Z157" i="24"/>
  <c r="W157" i="24"/>
  <c r="AC95" i="24"/>
  <c r="AC97" i="24"/>
  <c r="Y98" i="24"/>
  <c r="AC99" i="24"/>
  <c r="Y100" i="24"/>
  <c r="AC101" i="24"/>
  <c r="Y102" i="24"/>
  <c r="AC103" i="24"/>
  <c r="Y104" i="24"/>
  <c r="AC105" i="24"/>
  <c r="AA108" i="24"/>
  <c r="AE108" i="24"/>
  <c r="W108" i="24"/>
  <c r="AF108" i="24"/>
  <c r="Z109" i="24"/>
  <c r="AA110" i="24"/>
  <c r="AE110" i="24"/>
  <c r="W110" i="24"/>
  <c r="AF110" i="24"/>
  <c r="AT111" i="24"/>
  <c r="AR112" i="24"/>
  <c r="AJ112" i="24"/>
  <c r="AQ112" i="24"/>
  <c r="AO112" i="24"/>
  <c r="AU112" i="24"/>
  <c r="AM112" i="24"/>
  <c r="AK112" i="24"/>
  <c r="AN115" i="24"/>
  <c r="AU115" i="24"/>
  <c r="AM115" i="24"/>
  <c r="AS115" i="24"/>
  <c r="AK115" i="24"/>
  <c r="AQ115" i="24"/>
  <c r="AL115" i="24"/>
  <c r="AD116" i="24"/>
  <c r="AS116" i="24"/>
  <c r="AT119" i="24"/>
  <c r="AR120" i="24"/>
  <c r="AJ120" i="24"/>
  <c r="AQ120" i="24"/>
  <c r="AO120" i="24"/>
  <c r="AU120" i="24"/>
  <c r="AM120" i="24"/>
  <c r="AK120" i="24"/>
  <c r="AN123" i="24"/>
  <c r="AU123" i="24"/>
  <c r="AM123" i="24"/>
  <c r="AS123" i="24"/>
  <c r="AK123" i="24"/>
  <c r="AQ123" i="24"/>
  <c r="AL123" i="24"/>
  <c r="AD124" i="24"/>
  <c r="AS124" i="24"/>
  <c r="AB126" i="24"/>
  <c r="AB128" i="24"/>
  <c r="AB130" i="24"/>
  <c r="AS156" i="24"/>
  <c r="AK156" i="24"/>
  <c r="AR156" i="24"/>
  <c r="AJ156" i="24"/>
  <c r="AP156" i="24"/>
  <c r="AN156" i="24"/>
  <c r="AO156" i="24"/>
  <c r="AM156" i="24"/>
  <c r="AL156" i="24"/>
  <c r="AU156" i="24"/>
  <c r="AQ156" i="24"/>
  <c r="AL87" i="24"/>
  <c r="AL89" i="24"/>
  <c r="AL91" i="24"/>
  <c r="AL93" i="24"/>
  <c r="AL95" i="24"/>
  <c r="AL97" i="24"/>
  <c r="AL99" i="24"/>
  <c r="AL101" i="24"/>
  <c r="AL103" i="24"/>
  <c r="AW103" i="24" s="1"/>
  <c r="AX103" i="24" s="1"/>
  <c r="AL105" i="24"/>
  <c r="AW105" i="24" s="1"/>
  <c r="AX105" i="24" s="1"/>
  <c r="AD107" i="24"/>
  <c r="AQ108" i="24"/>
  <c r="AU108" i="24"/>
  <c r="AM108" i="24"/>
  <c r="AR108" i="24"/>
  <c r="AB109" i="24"/>
  <c r="AQ110" i="24"/>
  <c r="AU110" i="24"/>
  <c r="AM110" i="24"/>
  <c r="AR110" i="24"/>
  <c r="X112" i="24"/>
  <c r="AL112" i="24"/>
  <c r="AR113" i="24"/>
  <c r="AB114" i="24"/>
  <c r="AA114" i="24"/>
  <c r="Y114" i="24"/>
  <c r="AE114" i="24"/>
  <c r="W114" i="24"/>
  <c r="AO115" i="24"/>
  <c r="AT116" i="24"/>
  <c r="AP118" i="24"/>
  <c r="X120" i="24"/>
  <c r="AL120" i="24"/>
  <c r="AR121" i="24"/>
  <c r="AB122" i="24"/>
  <c r="AA122" i="24"/>
  <c r="Y122" i="24"/>
  <c r="AE122" i="24"/>
  <c r="W122" i="24"/>
  <c r="AO123" i="24"/>
  <c r="AT124" i="24"/>
  <c r="AC126" i="24"/>
  <c r="AC128" i="24"/>
  <c r="AC130" i="24"/>
  <c r="AI143" i="24"/>
  <c r="Z112" i="24"/>
  <c r="AR114" i="24"/>
  <c r="AJ114" i="24"/>
  <c r="AQ114" i="24"/>
  <c r="AO114" i="24"/>
  <c r="AU114" i="24"/>
  <c r="AM114" i="24"/>
  <c r="AK114" i="24"/>
  <c r="AN117" i="24"/>
  <c r="AU117" i="24"/>
  <c r="AM117" i="24"/>
  <c r="AS117" i="24"/>
  <c r="AK117" i="24"/>
  <c r="AQ117" i="24"/>
  <c r="AL117" i="24"/>
  <c r="Z120" i="24"/>
  <c r="AR122" i="24"/>
  <c r="AJ122" i="24"/>
  <c r="AQ122" i="24"/>
  <c r="AO122" i="24"/>
  <c r="AU122" i="24"/>
  <c r="AM122" i="24"/>
  <c r="AK122" i="24"/>
  <c r="AE125" i="24"/>
  <c r="W125" i="24"/>
  <c r="AD125" i="24"/>
  <c r="AB125" i="24"/>
  <c r="Z125" i="24"/>
  <c r="AE127" i="24"/>
  <c r="W127" i="24"/>
  <c r="AD127" i="24"/>
  <c r="AB127" i="24"/>
  <c r="Z127" i="24"/>
  <c r="AE129" i="24"/>
  <c r="W129" i="24"/>
  <c r="AD129" i="24"/>
  <c r="AB129" i="24"/>
  <c r="Z129" i="24"/>
  <c r="AE131" i="24"/>
  <c r="W131" i="24"/>
  <c r="AD131" i="24"/>
  <c r="AB131" i="24"/>
  <c r="Z131" i="24"/>
  <c r="AC112" i="24"/>
  <c r="AB116" i="24"/>
  <c r="AA116" i="24"/>
  <c r="Y116" i="24"/>
  <c r="AE116" i="24"/>
  <c r="W116" i="24"/>
  <c r="AB124" i="24"/>
  <c r="AA124" i="24"/>
  <c r="Y124" i="24"/>
  <c r="AE124" i="24"/>
  <c r="W124" i="24"/>
  <c r="AA111" i="24"/>
  <c r="AA113" i="24"/>
  <c r="AA115" i="24"/>
  <c r="AA117" i="24"/>
  <c r="AA119" i="24"/>
  <c r="AA121" i="24"/>
  <c r="AA123" i="24"/>
  <c r="AL126" i="24"/>
  <c r="AT126" i="24"/>
  <c r="AL128" i="24"/>
  <c r="AT128" i="24"/>
  <c r="AL130" i="24"/>
  <c r="AT130" i="24"/>
  <c r="AD132" i="24"/>
  <c r="AL132" i="24"/>
  <c r="AT132" i="24"/>
  <c r="AD134" i="24"/>
  <c r="AL134" i="24"/>
  <c r="AT134" i="24"/>
  <c r="Z135" i="24"/>
  <c r="AA136" i="24"/>
  <c r="AP139" i="24"/>
  <c r="AP140" i="24"/>
  <c r="AO141" i="24"/>
  <c r="W142" i="24"/>
  <c r="AF142" i="24"/>
  <c r="AN142" i="24"/>
  <c r="AS143" i="24"/>
  <c r="AK143" i="24"/>
  <c r="AN143" i="24"/>
  <c r="AF144" i="24"/>
  <c r="X144" i="24"/>
  <c r="AD144" i="24"/>
  <c r="AA145" i="24"/>
  <c r="W147" i="24"/>
  <c r="AM152" i="24"/>
  <c r="AS158" i="24"/>
  <c r="AK158" i="24"/>
  <c r="AR158" i="24"/>
  <c r="AJ158" i="24"/>
  <c r="AP158" i="24"/>
  <c r="AN158" i="24"/>
  <c r="AT158" i="24"/>
  <c r="Y159" i="24"/>
  <c r="AF159" i="24"/>
  <c r="X159" i="24"/>
  <c r="AD159" i="24"/>
  <c r="AB159" i="24"/>
  <c r="AU160" i="24"/>
  <c r="AA172" i="24"/>
  <c r="Z172" i="24"/>
  <c r="AF172" i="24"/>
  <c r="X172" i="24"/>
  <c r="AD172" i="24"/>
  <c r="AE172" i="24"/>
  <c r="AC172" i="24"/>
  <c r="AB172" i="24"/>
  <c r="W172" i="24"/>
  <c r="AC111" i="24"/>
  <c r="AC113" i="24"/>
  <c r="AC115" i="24"/>
  <c r="AC117" i="24"/>
  <c r="AC119" i="24"/>
  <c r="AC121" i="24"/>
  <c r="AC123" i="24"/>
  <c r="X132" i="24"/>
  <c r="AF132" i="24"/>
  <c r="AN132" i="24"/>
  <c r="X134" i="24"/>
  <c r="AF134" i="24"/>
  <c r="AN134" i="24"/>
  <c r="AB135" i="24"/>
  <c r="AC136" i="24"/>
  <c r="AJ137" i="24"/>
  <c r="AT137" i="24"/>
  <c r="AJ138" i="24"/>
  <c r="AS138" i="24"/>
  <c r="AR139" i="24"/>
  <c r="AA140" i="24"/>
  <c r="AR140" i="24"/>
  <c r="AQ141" i="24"/>
  <c r="Z142" i="24"/>
  <c r="AQ142" i="24"/>
  <c r="AP143" i="24"/>
  <c r="W144" i="24"/>
  <c r="AC145" i="24"/>
  <c r="AL146" i="24"/>
  <c r="AA147" i="24"/>
  <c r="AM148" i="24"/>
  <c r="AS154" i="24"/>
  <c r="AK154" i="24"/>
  <c r="AR154" i="24"/>
  <c r="AJ154" i="24"/>
  <c r="AP154" i="24"/>
  <c r="AN154" i="24"/>
  <c r="AT154" i="24"/>
  <c r="Y155" i="24"/>
  <c r="AF155" i="24"/>
  <c r="X155" i="24"/>
  <c r="AD155" i="24"/>
  <c r="AB155" i="24"/>
  <c r="AH156" i="24"/>
  <c r="W159" i="24"/>
  <c r="Z161" i="24"/>
  <c r="AM162" i="24"/>
  <c r="Y172" i="24"/>
  <c r="AD135" i="24"/>
  <c r="AD136" i="24"/>
  <c r="AR141" i="24"/>
  <c r="AR142" i="24"/>
  <c r="AD145" i="24"/>
  <c r="AS152" i="24"/>
  <c r="AK152" i="24"/>
  <c r="AR152" i="24"/>
  <c r="AJ152" i="24"/>
  <c r="AP152" i="24"/>
  <c r="AN152" i="24"/>
  <c r="AT152" i="24"/>
  <c r="Y153" i="24"/>
  <c r="AF153" i="24"/>
  <c r="X153" i="24"/>
  <c r="AD153" i="24"/>
  <c r="AB153" i="24"/>
  <c r="AH154" i="24"/>
  <c r="AL160" i="24"/>
  <c r="AA161" i="24"/>
  <c r="AO162" i="24"/>
  <c r="AA164" i="24"/>
  <c r="AF164" i="24"/>
  <c r="X164" i="24"/>
  <c r="AC164" i="24"/>
  <c r="AB164" i="24"/>
  <c r="Z164" i="24"/>
  <c r="Y164" i="24"/>
  <c r="W111" i="24"/>
  <c r="AE111" i="24"/>
  <c r="W113" i="24"/>
  <c r="AE113" i="24"/>
  <c r="W115" i="24"/>
  <c r="AE115" i="24"/>
  <c r="W117" i="24"/>
  <c r="AE117" i="24"/>
  <c r="W119" i="24"/>
  <c r="AE119" i="24"/>
  <c r="W121" i="24"/>
  <c r="AE121" i="24"/>
  <c r="W123" i="24"/>
  <c r="AE123" i="24"/>
  <c r="AL125" i="24"/>
  <c r="AL127" i="24"/>
  <c r="AL129" i="24"/>
  <c r="AW129" i="24" s="1"/>
  <c r="AX129" i="24" s="1"/>
  <c r="AL131" i="24"/>
  <c r="Z132" i="24"/>
  <c r="AP132" i="24"/>
  <c r="AL133" i="24"/>
  <c r="AW133" i="24" s="1"/>
  <c r="AX133" i="24" s="1"/>
  <c r="Z134" i="24"/>
  <c r="AP134" i="24"/>
  <c r="AS135" i="24"/>
  <c r="AK135" i="24"/>
  <c r="AE135" i="24"/>
  <c r="AN135" i="24"/>
  <c r="AE136" i="24"/>
  <c r="AM136" i="24"/>
  <c r="AD138" i="24"/>
  <c r="AH138" i="24" s="1"/>
  <c r="AL138" i="24"/>
  <c r="AU138" i="24"/>
  <c r="AL139" i="24"/>
  <c r="AU139" i="24"/>
  <c r="AC140" i="24"/>
  <c r="AK140" i="24"/>
  <c r="AT140" i="24"/>
  <c r="AJ141" i="24"/>
  <c r="AT141" i="24"/>
  <c r="AB142" i="24"/>
  <c r="AJ142" i="24"/>
  <c r="AS142" i="24"/>
  <c r="AR143" i="24"/>
  <c r="Z144" i="24"/>
  <c r="AE145" i="24"/>
  <c r="AM145" i="24"/>
  <c r="AW145" i="24" s="1"/>
  <c r="AX145" i="24" s="1"/>
  <c r="AS150" i="24"/>
  <c r="AK150" i="24"/>
  <c r="AR150" i="24"/>
  <c r="AJ150" i="24"/>
  <c r="AP150" i="24"/>
  <c r="AN150" i="24"/>
  <c r="AT150" i="24"/>
  <c r="Y151" i="24"/>
  <c r="AF151" i="24"/>
  <c r="X151" i="24"/>
  <c r="AD151" i="24"/>
  <c r="AB151" i="24"/>
  <c r="AU152" i="24"/>
  <c r="W155" i="24"/>
  <c r="AL158" i="24"/>
  <c r="AA159" i="24"/>
  <c r="AM160" i="24"/>
  <c r="AC161" i="24"/>
  <c r="AT162" i="24"/>
  <c r="AE178" i="24"/>
  <c r="W178" i="24"/>
  <c r="AC178" i="24"/>
  <c r="AB178" i="24"/>
  <c r="Z178" i="24"/>
  <c r="X178" i="24"/>
  <c r="AF178" i="24"/>
  <c r="AD178" i="24"/>
  <c r="AA178" i="24"/>
  <c r="X111" i="24"/>
  <c r="X113" i="24"/>
  <c r="X115" i="24"/>
  <c r="X117" i="24"/>
  <c r="X119" i="24"/>
  <c r="X121" i="24"/>
  <c r="X123" i="24"/>
  <c r="AA132" i="24"/>
  <c r="AA134" i="24"/>
  <c r="W135" i="24"/>
  <c r="AF135" i="24"/>
  <c r="W136" i="24"/>
  <c r="AF136" i="24"/>
  <c r="AS137" i="24"/>
  <c r="AK137" i="24"/>
  <c r="AN137" i="24"/>
  <c r="AM138" i="24"/>
  <c r="AD140" i="24"/>
  <c r="AL140" i="24"/>
  <c r="AU140" i="24"/>
  <c r="AL141" i="24"/>
  <c r="AU141" i="24"/>
  <c r="AC142" i="24"/>
  <c r="AK142" i="24"/>
  <c r="AT142" i="24"/>
  <c r="AJ143" i="24"/>
  <c r="AT143" i="24"/>
  <c r="AA144" i="24"/>
  <c r="W145" i="24"/>
  <c r="AF145" i="24"/>
  <c r="AS146" i="24"/>
  <c r="AK146" i="24"/>
  <c r="AR146" i="24"/>
  <c r="AJ146" i="24"/>
  <c r="AP146" i="24"/>
  <c r="AN146" i="24"/>
  <c r="AQ146" i="24"/>
  <c r="AS148" i="24"/>
  <c r="AK148" i="24"/>
  <c r="AR148" i="24"/>
  <c r="AJ148" i="24"/>
  <c r="AP148" i="24"/>
  <c r="AN148" i="24"/>
  <c r="AT148" i="24"/>
  <c r="Y149" i="24"/>
  <c r="AF149" i="24"/>
  <c r="X149" i="24"/>
  <c r="AD149" i="24"/>
  <c r="AB149" i="24"/>
  <c r="W153" i="24"/>
  <c r="Z155" i="24"/>
  <c r="AM158" i="24"/>
  <c r="AC159" i="24"/>
  <c r="AO160" i="24"/>
  <c r="W164" i="24"/>
  <c r="AE167" i="24"/>
  <c r="W167" i="24"/>
  <c r="AD167" i="24"/>
  <c r="AB167" i="24"/>
  <c r="Z167" i="24"/>
  <c r="AF167" i="24"/>
  <c r="AC167" i="24"/>
  <c r="AA167" i="24"/>
  <c r="Y167" i="24"/>
  <c r="AS139" i="24"/>
  <c r="AK139" i="24"/>
  <c r="AN139" i="24"/>
  <c r="AM140" i="24"/>
  <c r="AD142" i="24"/>
  <c r="AL142" i="24"/>
  <c r="AU142" i="24"/>
  <c r="X145" i="24"/>
  <c r="Y147" i="24"/>
  <c r="AF147" i="24"/>
  <c r="X147" i="24"/>
  <c r="AD147" i="24"/>
  <c r="AB147" i="24"/>
  <c r="Z153" i="24"/>
  <c r="AS162" i="24"/>
  <c r="AK162" i="24"/>
  <c r="AR162" i="24"/>
  <c r="AJ162" i="24"/>
  <c r="AQ162" i="24"/>
  <c r="AP162" i="24"/>
  <c r="AN162" i="24"/>
  <c r="AA174" i="24"/>
  <c r="Z174" i="24"/>
  <c r="AF174" i="24"/>
  <c r="X174" i="24"/>
  <c r="AD174" i="24"/>
  <c r="AE174" i="24"/>
  <c r="AC174" i="24"/>
  <c r="AB174" i="24"/>
  <c r="Y174" i="24"/>
  <c r="Y135" i="24"/>
  <c r="Z136" i="24"/>
  <c r="AS141" i="24"/>
  <c r="AK141" i="24"/>
  <c r="AN141" i="24"/>
  <c r="AM142" i="24"/>
  <c r="Z145" i="24"/>
  <c r="AL152" i="24"/>
  <c r="AS160" i="24"/>
  <c r="AK160" i="24"/>
  <c r="AR160" i="24"/>
  <c r="AJ160" i="24"/>
  <c r="AP160" i="24"/>
  <c r="AN160" i="24"/>
  <c r="AT160" i="24"/>
  <c r="Y161" i="24"/>
  <c r="AF161" i="24"/>
  <c r="X161" i="24"/>
  <c r="AD161" i="24"/>
  <c r="AB161" i="24"/>
  <c r="AE164" i="24"/>
  <c r="AJ147" i="24"/>
  <c r="AR147" i="24"/>
  <c r="AJ149" i="24"/>
  <c r="AR149" i="24"/>
  <c r="AJ151" i="24"/>
  <c r="AR151" i="24"/>
  <c r="AJ153" i="24"/>
  <c r="AR153" i="24"/>
  <c r="AJ155" i="24"/>
  <c r="AR155" i="24"/>
  <c r="AJ157" i="24"/>
  <c r="AR157" i="24"/>
  <c r="AJ159" i="24"/>
  <c r="AR159" i="24"/>
  <c r="AJ161" i="24"/>
  <c r="AR161" i="24"/>
  <c r="AN163" i="24"/>
  <c r="AQ164" i="24"/>
  <c r="AN164" i="24"/>
  <c r="AR164" i="24"/>
  <c r="AA165" i="24"/>
  <c r="AE169" i="24"/>
  <c r="W169" i="24"/>
  <c r="AD169" i="24"/>
  <c r="AB169" i="24"/>
  <c r="Z169" i="24"/>
  <c r="AA176" i="24"/>
  <c r="Z176" i="24"/>
  <c r="AF176" i="24"/>
  <c r="X176" i="24"/>
  <c r="AD176" i="24"/>
  <c r="AU178" i="24"/>
  <c r="AM178" i="24"/>
  <c r="AL178" i="24"/>
  <c r="AT178" i="24"/>
  <c r="AK178" i="24"/>
  <c r="AR178" i="24"/>
  <c r="AP178" i="24"/>
  <c r="AN178" i="24"/>
  <c r="Z193" i="24"/>
  <c r="AC193" i="24"/>
  <c r="AA193" i="24"/>
  <c r="Y193" i="24"/>
  <c r="X193" i="24"/>
  <c r="AF193" i="24"/>
  <c r="AD193" i="24"/>
  <c r="AE193" i="24"/>
  <c r="AB193" i="24"/>
  <c r="AL147" i="24"/>
  <c r="AT147" i="24"/>
  <c r="AL149" i="24"/>
  <c r="AT149" i="24"/>
  <c r="AL151" i="24"/>
  <c r="AT151" i="24"/>
  <c r="AL153" i="24"/>
  <c r="AT153" i="24"/>
  <c r="AL155" i="24"/>
  <c r="AT155" i="24"/>
  <c r="AL157" i="24"/>
  <c r="AT157" i="24"/>
  <c r="AL159" i="24"/>
  <c r="AT159" i="24"/>
  <c r="AL161" i="24"/>
  <c r="AT161" i="24"/>
  <c r="AE163" i="24"/>
  <c r="W163" i="24"/>
  <c r="AB163" i="24"/>
  <c r="AF163" i="24"/>
  <c r="AE173" i="24"/>
  <c r="W173" i="24"/>
  <c r="AD173" i="24"/>
  <c r="AB173" i="24"/>
  <c r="Z173" i="24"/>
  <c r="AA179" i="24"/>
  <c r="AE179" i="24"/>
  <c r="AC179" i="24"/>
  <c r="AB179" i="24"/>
  <c r="Y179" i="24"/>
  <c r="W179" i="24"/>
  <c r="AE180" i="24"/>
  <c r="W180" i="24"/>
  <c r="AA180" i="24"/>
  <c r="X180" i="24"/>
  <c r="AD180" i="24"/>
  <c r="AB180" i="24"/>
  <c r="AU163" i="24"/>
  <c r="AM163" i="24"/>
  <c r="AR163" i="24"/>
  <c r="AJ163" i="24"/>
  <c r="AQ163" i="24"/>
  <c r="AE165" i="24"/>
  <c r="W165" i="24"/>
  <c r="AB165" i="24"/>
  <c r="AF165" i="24"/>
  <c r="AA166" i="24"/>
  <c r="Z166" i="24"/>
  <c r="AF166" i="24"/>
  <c r="X166" i="24"/>
  <c r="AD166" i="24"/>
  <c r="AE175" i="24"/>
  <c r="W175" i="24"/>
  <c r="AD175" i="24"/>
  <c r="AB175" i="24"/>
  <c r="Z175" i="24"/>
  <c r="AQ179" i="24"/>
  <c r="AU179" i="24"/>
  <c r="AM179" i="24"/>
  <c r="AN179" i="24"/>
  <c r="AL179" i="24"/>
  <c r="AT179" i="24"/>
  <c r="AJ179" i="24"/>
  <c r="AR179" i="24"/>
  <c r="AO179" i="24"/>
  <c r="AP195" i="24"/>
  <c r="AN195" i="24"/>
  <c r="AS195" i="24"/>
  <c r="AK195" i="24"/>
  <c r="AJ195" i="24"/>
  <c r="AU195" i="24"/>
  <c r="AT195" i="24"/>
  <c r="AQ195" i="24"/>
  <c r="AM195" i="24"/>
  <c r="AR195" i="24"/>
  <c r="AO195" i="24"/>
  <c r="Y211" i="24"/>
  <c r="AF211" i="24"/>
  <c r="X211" i="24"/>
  <c r="AD211" i="24"/>
  <c r="AC211" i="24"/>
  <c r="AB211" i="24"/>
  <c r="AA211" i="24"/>
  <c r="Z211" i="24"/>
  <c r="AE211" i="24"/>
  <c r="W211" i="24"/>
  <c r="AN147" i="24"/>
  <c r="AN149" i="24"/>
  <c r="AN151" i="24"/>
  <c r="AN153" i="24"/>
  <c r="AN155" i="24"/>
  <c r="AN157" i="24"/>
  <c r="AN159" i="24"/>
  <c r="AN161" i="24"/>
  <c r="X163" i="24"/>
  <c r="AS163" i="24"/>
  <c r="AL164" i="24"/>
  <c r="AU165" i="24"/>
  <c r="AM165" i="24"/>
  <c r="AT165" i="24"/>
  <c r="AR165" i="24"/>
  <c r="AJ165" i="24"/>
  <c r="AP165" i="24"/>
  <c r="AA168" i="24"/>
  <c r="Z168" i="24"/>
  <c r="AF168" i="24"/>
  <c r="X168" i="24"/>
  <c r="AD168" i="24"/>
  <c r="AA169" i="24"/>
  <c r="X173" i="24"/>
  <c r="AB176" i="24"/>
  <c r="AE177" i="24"/>
  <c r="W177" i="24"/>
  <c r="AD177" i="24"/>
  <c r="AB177" i="24"/>
  <c r="Z177" i="24"/>
  <c r="X179" i="24"/>
  <c r="AP179" i="24"/>
  <c r="Y180" i="24"/>
  <c r="AA181" i="24"/>
  <c r="AE181" i="24"/>
  <c r="W181" i="24"/>
  <c r="AC181" i="24"/>
  <c r="AB181" i="24"/>
  <c r="Y181" i="24"/>
  <c r="Z183" i="24"/>
  <c r="AD183" i="24"/>
  <c r="Y183" i="24"/>
  <c r="X183" i="24"/>
  <c r="AH183" i="24" s="1"/>
  <c r="AF183" i="24"/>
  <c r="AC183" i="24"/>
  <c r="Y163" i="24"/>
  <c r="AT163" i="24"/>
  <c r="AM164" i="24"/>
  <c r="X165" i="24"/>
  <c r="W166" i="24"/>
  <c r="AC169" i="24"/>
  <c r="AA170" i="24"/>
  <c r="Z170" i="24"/>
  <c r="AF170" i="24"/>
  <c r="X170" i="24"/>
  <c r="AD170" i="24"/>
  <c r="Y173" i="24"/>
  <c r="X175" i="24"/>
  <c r="AC176" i="24"/>
  <c r="Z179" i="24"/>
  <c r="AS179" i="24"/>
  <c r="Z180" i="24"/>
  <c r="AL195" i="24"/>
  <c r="Z191" i="24"/>
  <c r="Y191" i="24"/>
  <c r="AF191" i="24"/>
  <c r="X191" i="24"/>
  <c r="AD191" i="24"/>
  <c r="AB191" i="24"/>
  <c r="AE191" i="24"/>
  <c r="AC191" i="24"/>
  <c r="AA191" i="24"/>
  <c r="AL166" i="24"/>
  <c r="AT166" i="24"/>
  <c r="AP167" i="24"/>
  <c r="AL168" i="24"/>
  <c r="AT168" i="24"/>
  <c r="AP169" i="24"/>
  <c r="AL170" i="24"/>
  <c r="AT170" i="24"/>
  <c r="AP171" i="24"/>
  <c r="AL172" i="24"/>
  <c r="AT172" i="24"/>
  <c r="AP173" i="24"/>
  <c r="AL174" i="24"/>
  <c r="AT174" i="24"/>
  <c r="AP175" i="24"/>
  <c r="AL176" i="24"/>
  <c r="AT176" i="24"/>
  <c r="AP177" i="24"/>
  <c r="AL180" i="24"/>
  <c r="AQ181" i="24"/>
  <c r="AU181" i="24"/>
  <c r="AM181" i="24"/>
  <c r="AR181" i="24"/>
  <c r="Y182" i="24"/>
  <c r="Z187" i="24"/>
  <c r="Y187" i="24"/>
  <c r="AD187" i="24"/>
  <c r="AF187" i="24"/>
  <c r="AA189" i="24"/>
  <c r="AO197" i="24"/>
  <c r="AU197" i="24"/>
  <c r="AM197" i="24"/>
  <c r="AR197" i="24"/>
  <c r="AJ197" i="24"/>
  <c r="AS197" i="24"/>
  <c r="AQ197" i="24"/>
  <c r="AP197" i="24"/>
  <c r="AL197" i="24"/>
  <c r="AN166" i="24"/>
  <c r="AJ167" i="24"/>
  <c r="AR167" i="24"/>
  <c r="AN168" i="24"/>
  <c r="AJ169" i="24"/>
  <c r="AR169" i="24"/>
  <c r="AN170" i="24"/>
  <c r="AJ171" i="24"/>
  <c r="AR171" i="24"/>
  <c r="AN172" i="24"/>
  <c r="AJ173" i="24"/>
  <c r="AR173" i="24"/>
  <c r="AN174" i="24"/>
  <c r="AJ175" i="24"/>
  <c r="AR175" i="24"/>
  <c r="AN176" i="24"/>
  <c r="AJ177" i="24"/>
  <c r="AR177" i="24"/>
  <c r="AJ181" i="24"/>
  <c r="AT181" i="24"/>
  <c r="Z185" i="24"/>
  <c r="AD185" i="24"/>
  <c r="AE185" i="24"/>
  <c r="W187" i="24"/>
  <c r="AN197" i="24"/>
  <c r="AS198" i="24"/>
  <c r="AK198" i="24"/>
  <c r="AQ198" i="24"/>
  <c r="AN198" i="24"/>
  <c r="AO198" i="24"/>
  <c r="AM198" i="24"/>
  <c r="AL198" i="24"/>
  <c r="AU198" i="24"/>
  <c r="AR198" i="24"/>
  <c r="Y199" i="24"/>
  <c r="AE199" i="24"/>
  <c r="W199" i="24"/>
  <c r="AB199" i="24"/>
  <c r="AC199" i="24"/>
  <c r="AA199" i="24"/>
  <c r="Z199" i="24"/>
  <c r="AF199" i="24"/>
  <c r="AS202" i="24"/>
  <c r="AK202" i="24"/>
  <c r="AQ202" i="24"/>
  <c r="AN202" i="24"/>
  <c r="AT202" i="24"/>
  <c r="AR202" i="24"/>
  <c r="AP202" i="24"/>
  <c r="AM202" i="24"/>
  <c r="AJ202" i="24"/>
  <c r="AP166" i="24"/>
  <c r="AL167" i="24"/>
  <c r="AT167" i="24"/>
  <c r="AP168" i="24"/>
  <c r="AL169" i="24"/>
  <c r="AT169" i="24"/>
  <c r="AP170" i="24"/>
  <c r="AL171" i="24"/>
  <c r="AT171" i="24"/>
  <c r="AP172" i="24"/>
  <c r="AL173" i="24"/>
  <c r="AT173" i="24"/>
  <c r="AP174" i="24"/>
  <c r="AL175" i="24"/>
  <c r="AT175" i="24"/>
  <c r="AP176" i="24"/>
  <c r="AL177" i="24"/>
  <c r="AT177" i="24"/>
  <c r="AU180" i="24"/>
  <c r="AM180" i="24"/>
  <c r="AQ180" i="24"/>
  <c r="AR180" i="24"/>
  <c r="AL181" i="24"/>
  <c r="AD182" i="24"/>
  <c r="Z182" i="24"/>
  <c r="AE182" i="24"/>
  <c r="AA187" i="24"/>
  <c r="Z189" i="24"/>
  <c r="Y189" i="24"/>
  <c r="AD189" i="24"/>
  <c r="AB189" i="24"/>
  <c r="AP198" i="24"/>
  <c r="X199" i="24"/>
  <c r="AL202" i="24"/>
  <c r="AP203" i="24"/>
  <c r="AO203" i="24"/>
  <c r="AT203" i="24"/>
  <c r="AJ203" i="24"/>
  <c r="AR203" i="24"/>
  <c r="AQ203" i="24"/>
  <c r="AM203" i="24"/>
  <c r="AU203" i="24"/>
  <c r="AN203" i="24"/>
  <c r="AK203" i="24"/>
  <c r="AM167" i="24"/>
  <c r="AM169" i="24"/>
  <c r="AM171" i="24"/>
  <c r="AM173" i="24"/>
  <c r="AM175" i="24"/>
  <c r="AM177" i="24"/>
  <c r="AS180" i="24"/>
  <c r="AN181" i="24"/>
  <c r="AF182" i="24"/>
  <c r="AD184" i="24"/>
  <c r="Z184" i="24"/>
  <c r="AE184" i="24"/>
  <c r="X185" i="24"/>
  <c r="AB187" i="24"/>
  <c r="AT198" i="24"/>
  <c r="AD199" i="24"/>
  <c r="AO202" i="24"/>
  <c r="AL203" i="24"/>
  <c r="AP207" i="24"/>
  <c r="AO207" i="24"/>
  <c r="AR207" i="24"/>
  <c r="AN207" i="24"/>
  <c r="AM207" i="24"/>
  <c r="AU207" i="24"/>
  <c r="AK207" i="24"/>
  <c r="AS207" i="24"/>
  <c r="AL207" i="24"/>
  <c r="AQ207" i="24"/>
  <c r="AM200" i="24"/>
  <c r="AA201" i="24"/>
  <c r="AN219" i="24"/>
  <c r="AU219" i="24"/>
  <c r="AM219" i="24"/>
  <c r="AP219" i="24"/>
  <c r="AO219" i="24"/>
  <c r="AL219" i="24"/>
  <c r="AK219" i="24"/>
  <c r="AT219" i="24"/>
  <c r="AJ219" i="24"/>
  <c r="AS219" i="24"/>
  <c r="AQ219" i="24"/>
  <c r="AL183" i="24"/>
  <c r="AT183" i="24"/>
  <c r="AL185" i="24"/>
  <c r="AT185" i="24"/>
  <c r="Z186" i="24"/>
  <c r="AL187" i="24"/>
  <c r="AT187" i="24"/>
  <c r="AL189" i="24"/>
  <c r="AT189" i="24"/>
  <c r="AL191" i="24"/>
  <c r="AT191" i="24"/>
  <c r="AP193" i="24"/>
  <c r="AS193" i="24"/>
  <c r="AK193" i="24"/>
  <c r="AQ193" i="24"/>
  <c r="AO199" i="24"/>
  <c r="AU199" i="24"/>
  <c r="AM199" i="24"/>
  <c r="AR199" i="24"/>
  <c r="AJ199" i="24"/>
  <c r="AT199" i="24"/>
  <c r="AS214" i="24"/>
  <c r="AK214" i="24"/>
  <c r="AR214" i="24"/>
  <c r="AJ214" i="24"/>
  <c r="AO214" i="24"/>
  <c r="AN214" i="24"/>
  <c r="AM214" i="24"/>
  <c r="AL214" i="24"/>
  <c r="AU214" i="24"/>
  <c r="AQ214" i="24"/>
  <c r="AS216" i="24"/>
  <c r="AK216" i="24"/>
  <c r="AR216" i="24"/>
  <c r="AJ216" i="24"/>
  <c r="AM216" i="24"/>
  <c r="AL216" i="24"/>
  <c r="AU216" i="24"/>
  <c r="AT216" i="24"/>
  <c r="AQ216" i="24"/>
  <c r="AO216" i="24"/>
  <c r="AS200" i="24"/>
  <c r="AK200" i="24"/>
  <c r="AQ200" i="24"/>
  <c r="AN200" i="24"/>
  <c r="AT200" i="24"/>
  <c r="Y201" i="24"/>
  <c r="AE201" i="24"/>
  <c r="W201" i="24"/>
  <c r="AB201" i="24"/>
  <c r="AO209" i="24"/>
  <c r="AN209" i="24"/>
  <c r="AP209" i="24"/>
  <c r="AM209" i="24"/>
  <c r="AL209" i="24"/>
  <c r="AU209" i="24"/>
  <c r="AK209" i="24"/>
  <c r="AS209" i="24"/>
  <c r="AQ209" i="24"/>
  <c r="Y213" i="24"/>
  <c r="AF213" i="24"/>
  <c r="X213" i="24"/>
  <c r="AB213" i="24"/>
  <c r="AA213" i="24"/>
  <c r="Z213" i="24"/>
  <c r="W213" i="24"/>
  <c r="AD213" i="24"/>
  <c r="AC186" i="24"/>
  <c r="AO187" i="24"/>
  <c r="AC188" i="24"/>
  <c r="AO189" i="24"/>
  <c r="AC190" i="24"/>
  <c r="AH190" i="24" s="1"/>
  <c r="AO191" i="24"/>
  <c r="AC192" i="24"/>
  <c r="AH192" i="24" s="1"/>
  <c r="AJ193" i="24"/>
  <c r="AU193" i="24"/>
  <c r="AD194" i="24"/>
  <c r="Y194" i="24"/>
  <c r="AE194" i="24"/>
  <c r="AL199" i="24"/>
  <c r="AU200" i="24"/>
  <c r="AO201" i="24"/>
  <c r="AU201" i="24"/>
  <c r="AM201" i="24"/>
  <c r="AR201" i="24"/>
  <c r="AJ201" i="24"/>
  <c r="AT201" i="24"/>
  <c r="AR209" i="24"/>
  <c r="AP214" i="24"/>
  <c r="AP216" i="24"/>
  <c r="AL182" i="24"/>
  <c r="AL184" i="24"/>
  <c r="AL186" i="24"/>
  <c r="AW186" i="24" s="1"/>
  <c r="AX186" i="24" s="1"/>
  <c r="AL188" i="24"/>
  <c r="AL190" i="24"/>
  <c r="AL192" i="24"/>
  <c r="AL193" i="24"/>
  <c r="AF194" i="24"/>
  <c r="AS196" i="24"/>
  <c r="AK196" i="24"/>
  <c r="AQ196" i="24"/>
  <c r="AN196" i="24"/>
  <c r="AT196" i="24"/>
  <c r="Y197" i="24"/>
  <c r="AE197" i="24"/>
  <c r="W197" i="24"/>
  <c r="AB197" i="24"/>
  <c r="AN199" i="24"/>
  <c r="AJ200" i="24"/>
  <c r="X201" i="24"/>
  <c r="AT209" i="24"/>
  <c r="AC213" i="24"/>
  <c r="AT214" i="24"/>
  <c r="AF221" i="24"/>
  <c r="X221" i="24"/>
  <c r="AE221" i="24"/>
  <c r="W221" i="24"/>
  <c r="AC221" i="24"/>
  <c r="AB221" i="24"/>
  <c r="AA221" i="24"/>
  <c r="Z221" i="24"/>
  <c r="Y221" i="24"/>
  <c r="AD221" i="24"/>
  <c r="AO194" i="24"/>
  <c r="AC195" i="24"/>
  <c r="AH195" i="24" s="1"/>
  <c r="X196" i="24"/>
  <c r="AF196" i="24"/>
  <c r="X198" i="24"/>
  <c r="AF198" i="24"/>
  <c r="X200" i="24"/>
  <c r="AF200" i="24"/>
  <c r="X202" i="24"/>
  <c r="AF202" i="24"/>
  <c r="AD203" i="24"/>
  <c r="Z209" i="24"/>
  <c r="AO211" i="24"/>
  <c r="AN211" i="24"/>
  <c r="AQ211" i="24"/>
  <c r="AU212" i="24"/>
  <c r="AK215" i="24"/>
  <c r="AU215" i="24"/>
  <c r="AS217" i="24"/>
  <c r="AF219" i="24"/>
  <c r="X219" i="24"/>
  <c r="AE219" i="24"/>
  <c r="W219" i="24"/>
  <c r="Y220" i="24"/>
  <c r="AK220" i="24"/>
  <c r="W222" i="24"/>
  <c r="AS222" i="24"/>
  <c r="AP224" i="24"/>
  <c r="AO224" i="24"/>
  <c r="AF224" i="24"/>
  <c r="AQ224" i="24"/>
  <c r="Z205" i="24"/>
  <c r="Y205" i="24"/>
  <c r="AE205" i="24"/>
  <c r="AO213" i="24"/>
  <c r="AN213" i="24"/>
  <c r="AQ213" i="24"/>
  <c r="AK217" i="24"/>
  <c r="AU217" i="24"/>
  <c r="AN221" i="24"/>
  <c r="AU221" i="24"/>
  <c r="AM221" i="24"/>
  <c r="AR221" i="24"/>
  <c r="Y222" i="24"/>
  <c r="AK222" i="24"/>
  <c r="AU222" i="24"/>
  <c r="X224" i="24"/>
  <c r="AA202" i="24"/>
  <c r="X203" i="24"/>
  <c r="AP205" i="24"/>
  <c r="AO205" i="24"/>
  <c r="AF205" i="24"/>
  <c r="AQ205" i="24"/>
  <c r="Z207" i="24"/>
  <c r="Y207" i="24"/>
  <c r="AE207" i="24"/>
  <c r="AS210" i="24"/>
  <c r="AK210" i="24"/>
  <c r="AR210" i="24"/>
  <c r="AJ210" i="24"/>
  <c r="AP210" i="24"/>
  <c r="AJ211" i="24"/>
  <c r="AT211" i="24"/>
  <c r="AR213" i="24"/>
  <c r="Y215" i="24"/>
  <c r="AF215" i="24"/>
  <c r="X215" i="24"/>
  <c r="AE215" i="24"/>
  <c r="AL217" i="24"/>
  <c r="AS218" i="24"/>
  <c r="AK218" i="24"/>
  <c r="AR218" i="24"/>
  <c r="AJ218" i="24"/>
  <c r="AP218" i="24"/>
  <c r="AS221" i="24"/>
  <c r="AB222" i="24"/>
  <c r="AL222" i="24"/>
  <c r="AA224" i="24"/>
  <c r="AS213" i="24"/>
  <c r="AO215" i="24"/>
  <c r="AN215" i="24"/>
  <c r="AQ215" i="24"/>
  <c r="AM217" i="24"/>
  <c r="AB220" i="24"/>
  <c r="AA220" i="24"/>
  <c r="AE220" i="24"/>
  <c r="AJ221" i="24"/>
  <c r="AT221" i="24"/>
  <c r="AC222" i="24"/>
  <c r="AM222" i="24"/>
  <c r="AB224" i="24"/>
  <c r="AL194" i="24"/>
  <c r="AA203" i="24"/>
  <c r="X205" i="24"/>
  <c r="AS205" i="24"/>
  <c r="W207" i="24"/>
  <c r="Y209" i="24"/>
  <c r="AF209" i="24"/>
  <c r="X209" i="24"/>
  <c r="AE209" i="24"/>
  <c r="AT210" i="24"/>
  <c r="AL211" i="24"/>
  <c r="AS212" i="24"/>
  <c r="AK212" i="24"/>
  <c r="AR212" i="24"/>
  <c r="AJ212" i="24"/>
  <c r="AP212" i="24"/>
  <c r="AJ213" i="24"/>
  <c r="AT213" i="24"/>
  <c r="W215" i="24"/>
  <c r="AR215" i="24"/>
  <c r="Y217" i="24"/>
  <c r="AF217" i="24"/>
  <c r="X217" i="24"/>
  <c r="AE217" i="24"/>
  <c r="AT218" i="24"/>
  <c r="AR220" i="24"/>
  <c r="AJ220" i="24"/>
  <c r="AQ220" i="24"/>
  <c r="AF220" i="24"/>
  <c r="AP220" i="24"/>
  <c r="AK221" i="24"/>
  <c r="AL224" i="24"/>
  <c r="AO217" i="24"/>
  <c r="AN217" i="24"/>
  <c r="AQ217" i="24"/>
  <c r="AA222" i="24"/>
  <c r="Z222" i="24"/>
  <c r="AE222" i="24"/>
  <c r="AQ222" i="24"/>
  <c r="AP222" i="24"/>
  <c r="AF222" i="24"/>
  <c r="AR222" i="24"/>
  <c r="Z224" i="24"/>
  <c r="Y224" i="24"/>
  <c r="AE224" i="24"/>
  <c r="AC204" i="24"/>
  <c r="AK204" i="24"/>
  <c r="AS204" i="24"/>
  <c r="AC206" i="24"/>
  <c r="AK206" i="24"/>
  <c r="AS206" i="24"/>
  <c r="AC208" i="24"/>
  <c r="AH208" i="24" s="1"/>
  <c r="AK208" i="24"/>
  <c r="AS208" i="24"/>
  <c r="AB210" i="24"/>
  <c r="AH210" i="24" s="1"/>
  <c r="AB212" i="24"/>
  <c r="AB214" i="24"/>
  <c r="AH214" i="24" s="1"/>
  <c r="AB216" i="24"/>
  <c r="AB218" i="24"/>
  <c r="AC223" i="24"/>
  <c r="AH223" i="24" s="1"/>
  <c r="AK223" i="24"/>
  <c r="AS223" i="24"/>
  <c r="AC225" i="24"/>
  <c r="AH225" i="24" s="1"/>
  <c r="AK225" i="24"/>
  <c r="AS225" i="24"/>
  <c r="AL204" i="24"/>
  <c r="AL206" i="24"/>
  <c r="AL208" i="24"/>
  <c r="AL223" i="24"/>
  <c r="AL225" i="24"/>
  <c r="P11" i="22"/>
  <c r="T11" i="22" s="1"/>
  <c r="U11" i="22" s="1"/>
  <c r="P75" i="22"/>
  <c r="T75" i="22" s="1"/>
  <c r="U75" i="22" s="1"/>
  <c r="P87" i="22"/>
  <c r="P99" i="22"/>
  <c r="P147" i="22"/>
  <c r="P195" i="22"/>
  <c r="P14" i="22"/>
  <c r="P18" i="22"/>
  <c r="P22" i="22"/>
  <c r="R22" i="22" s="1"/>
  <c r="P26" i="22"/>
  <c r="T26" i="22" s="1"/>
  <c r="U26" i="22" s="1"/>
  <c r="P30" i="22"/>
  <c r="P34" i="22"/>
  <c r="P38" i="22"/>
  <c r="P42" i="22"/>
  <c r="P46" i="22"/>
  <c r="P50" i="22"/>
  <c r="P54" i="22"/>
  <c r="R54" i="22" s="1"/>
  <c r="P58" i="22"/>
  <c r="T58" i="22" s="1"/>
  <c r="U58" i="22" s="1"/>
  <c r="P62" i="22"/>
  <c r="P66" i="22"/>
  <c r="P70" i="22"/>
  <c r="P74" i="22"/>
  <c r="P78" i="22"/>
  <c r="P82" i="22"/>
  <c r="P86" i="22"/>
  <c r="R86" i="22" s="1"/>
  <c r="P90" i="22"/>
  <c r="R90" i="22" s="1"/>
  <c r="P94" i="22"/>
  <c r="P98" i="22"/>
  <c r="P102" i="22"/>
  <c r="P106" i="22"/>
  <c r="P110" i="22"/>
  <c r="P114" i="22"/>
  <c r="P118" i="22"/>
  <c r="T118" i="22" s="1"/>
  <c r="U118" i="22" s="1"/>
  <c r="P122" i="22"/>
  <c r="R122" i="22" s="1"/>
  <c r="P126" i="22"/>
  <c r="P130" i="22"/>
  <c r="P134" i="22"/>
  <c r="P138" i="22"/>
  <c r="P142" i="22"/>
  <c r="P146" i="22"/>
  <c r="P150" i="22"/>
  <c r="T150" i="22" s="1"/>
  <c r="U150" i="22" s="1"/>
  <c r="P154" i="22"/>
  <c r="T154" i="22" s="1"/>
  <c r="U154" i="22" s="1"/>
  <c r="P158" i="22"/>
  <c r="P162" i="22"/>
  <c r="P166" i="22"/>
  <c r="P170" i="22"/>
  <c r="P174" i="22"/>
  <c r="P178" i="22"/>
  <c r="P182" i="22"/>
  <c r="P186" i="22"/>
  <c r="P190" i="22"/>
  <c r="P194" i="22"/>
  <c r="P198" i="22"/>
  <c r="P202" i="22"/>
  <c r="P206" i="22"/>
  <c r="P210" i="22"/>
  <c r="P214" i="22"/>
  <c r="R214" i="22" s="1"/>
  <c r="P218" i="22"/>
  <c r="T218" i="22" s="1"/>
  <c r="U218" i="22" s="1"/>
  <c r="P222" i="22"/>
  <c r="O12" i="22"/>
  <c r="O16" i="22"/>
  <c r="O20" i="22"/>
  <c r="O24" i="22"/>
  <c r="O28" i="22"/>
  <c r="O32" i="22"/>
  <c r="R32" i="22" s="1"/>
  <c r="O36" i="22"/>
  <c r="T36" i="22" s="1"/>
  <c r="U36" i="22" s="1"/>
  <c r="O40" i="22"/>
  <c r="O44" i="22"/>
  <c r="O48" i="22"/>
  <c r="O52" i="22"/>
  <c r="O56" i="22"/>
  <c r="O60" i="22"/>
  <c r="O64" i="22"/>
  <c r="T64" i="22" s="1"/>
  <c r="U64" i="22" s="1"/>
  <c r="O68" i="22"/>
  <c r="R68" i="22" s="1"/>
  <c r="O72" i="22"/>
  <c r="O76" i="22"/>
  <c r="O80" i="22"/>
  <c r="O84" i="22"/>
  <c r="O88" i="22"/>
  <c r="O92" i="22"/>
  <c r="O96" i="22"/>
  <c r="T96" i="22" s="1"/>
  <c r="U96" i="22" s="1"/>
  <c r="O100" i="22"/>
  <c r="R100" i="22" s="1"/>
  <c r="O104" i="22"/>
  <c r="O108" i="22"/>
  <c r="O112" i="22"/>
  <c r="O116" i="22"/>
  <c r="O120" i="22"/>
  <c r="O124" i="22"/>
  <c r="O128" i="22"/>
  <c r="T128" i="22" s="1"/>
  <c r="U128" i="22" s="1"/>
  <c r="O132" i="22"/>
  <c r="O136" i="22"/>
  <c r="O140" i="22"/>
  <c r="O144" i="22"/>
  <c r="O148" i="22"/>
  <c r="O152" i="22"/>
  <c r="O156" i="22"/>
  <c r="O160" i="22"/>
  <c r="R160" i="22" s="1"/>
  <c r="O164" i="22"/>
  <c r="R164" i="22" s="1"/>
  <c r="O168" i="22"/>
  <c r="O172" i="22"/>
  <c r="O176" i="22"/>
  <c r="O180" i="22"/>
  <c r="O184" i="22"/>
  <c r="O188" i="22"/>
  <c r="O192" i="22"/>
  <c r="R192" i="22" s="1"/>
  <c r="O196" i="22"/>
  <c r="T196" i="22" s="1"/>
  <c r="U196" i="22" s="1"/>
  <c r="O200" i="22"/>
  <c r="O204" i="22"/>
  <c r="O208" i="22"/>
  <c r="O212" i="22"/>
  <c r="O216" i="22"/>
  <c r="O220" i="22"/>
  <c r="O224" i="22"/>
  <c r="T224" i="22" s="1"/>
  <c r="U224" i="22" s="1"/>
  <c r="P111" i="22"/>
  <c r="T111" i="22" s="1"/>
  <c r="U111" i="22" s="1"/>
  <c r="O15" i="22"/>
  <c r="O51" i="22"/>
  <c r="O159" i="22"/>
  <c r="O175" i="22"/>
  <c r="P115" i="22"/>
  <c r="O13" i="22"/>
  <c r="O17" i="22"/>
  <c r="T17" i="22" s="1"/>
  <c r="U17" i="22" s="1"/>
  <c r="O21" i="22"/>
  <c r="T21" i="22" s="1"/>
  <c r="U21" i="22" s="1"/>
  <c r="O25" i="22"/>
  <c r="T25" i="22" s="1"/>
  <c r="U25" i="22" s="1"/>
  <c r="O29" i="22"/>
  <c r="O33" i="22"/>
  <c r="O37" i="22"/>
  <c r="O41" i="22"/>
  <c r="O45" i="22"/>
  <c r="O49" i="22"/>
  <c r="T49" i="22" s="1"/>
  <c r="U49" i="22" s="1"/>
  <c r="O53" i="22"/>
  <c r="O57" i="22"/>
  <c r="O61" i="22"/>
  <c r="O65" i="22"/>
  <c r="O69" i="22"/>
  <c r="O73" i="22"/>
  <c r="O77" i="22"/>
  <c r="O81" i="22"/>
  <c r="O85" i="22"/>
  <c r="T85" i="22" s="1"/>
  <c r="U85" i="22" s="1"/>
  <c r="O89" i="22"/>
  <c r="O93" i="22"/>
  <c r="O97" i="22"/>
  <c r="R97" i="22" s="1"/>
  <c r="O101" i="22"/>
  <c r="O105" i="22"/>
  <c r="O109" i="22"/>
  <c r="O113" i="22"/>
  <c r="T113" i="22" s="1"/>
  <c r="U113" i="22" s="1"/>
  <c r="O117" i="22"/>
  <c r="T117" i="22" s="1"/>
  <c r="U117" i="22" s="1"/>
  <c r="O121" i="22"/>
  <c r="O125" i="22"/>
  <c r="O129" i="22"/>
  <c r="O133" i="22"/>
  <c r="O137" i="22"/>
  <c r="R137" i="22" s="1"/>
  <c r="O141" i="22"/>
  <c r="O145" i="22"/>
  <c r="O149" i="22"/>
  <c r="O153" i="22"/>
  <c r="O157" i="22"/>
  <c r="O161" i="22"/>
  <c r="T161" i="22" s="1"/>
  <c r="U161" i="22" s="1"/>
  <c r="O165" i="22"/>
  <c r="O169" i="22"/>
  <c r="O173" i="22"/>
  <c r="O177" i="22"/>
  <c r="T177" i="22" s="1"/>
  <c r="U177" i="22" s="1"/>
  <c r="O181" i="22"/>
  <c r="R181" i="22" s="1"/>
  <c r="O185" i="22"/>
  <c r="T185" i="22" s="1"/>
  <c r="U185" i="22" s="1"/>
  <c r="O189" i="22"/>
  <c r="T189" i="22" s="1"/>
  <c r="U189" i="22" s="1"/>
  <c r="O193" i="22"/>
  <c r="O197" i="22"/>
  <c r="O201" i="22"/>
  <c r="R201" i="22" s="1"/>
  <c r="O205" i="22"/>
  <c r="O209" i="22"/>
  <c r="T209" i="22" s="1"/>
  <c r="U209" i="22" s="1"/>
  <c r="O213" i="22"/>
  <c r="T213" i="22" s="1"/>
  <c r="U213" i="22" s="1"/>
  <c r="O217" i="22"/>
  <c r="O221" i="22"/>
  <c r="O225" i="22"/>
  <c r="T225" i="22" s="1"/>
  <c r="U225" i="22" s="1"/>
  <c r="R93" i="22"/>
  <c r="P59" i="22"/>
  <c r="T67" i="22"/>
  <c r="U67" i="22" s="1"/>
  <c r="T44" i="22"/>
  <c r="U44" i="22" s="1"/>
  <c r="R56" i="22"/>
  <c r="R72" i="22"/>
  <c r="W72" i="22" s="1"/>
  <c r="X72" i="22" s="1"/>
  <c r="T76" i="22"/>
  <c r="U76" i="22" s="1"/>
  <c r="T92" i="22"/>
  <c r="U92" i="22" s="1"/>
  <c r="R108" i="22"/>
  <c r="W108" i="22" s="1"/>
  <c r="X108" i="22" s="1"/>
  <c r="R116" i="22"/>
  <c r="W116" i="22" s="1"/>
  <c r="T120" i="22"/>
  <c r="U120" i="22" s="1"/>
  <c r="T136" i="22"/>
  <c r="U136" i="22" s="1"/>
  <c r="T144" i="22"/>
  <c r="T148" i="22"/>
  <c r="U148" i="22" s="1"/>
  <c r="T156" i="22"/>
  <c r="U156" i="22" s="1"/>
  <c r="T172" i="22"/>
  <c r="U172" i="22" s="1"/>
  <c r="R180" i="22"/>
  <c r="R208" i="22"/>
  <c r="R212" i="22"/>
  <c r="T220" i="22"/>
  <c r="U220" i="22" s="1"/>
  <c r="R57" i="22"/>
  <c r="R85" i="22"/>
  <c r="W85" i="22" s="1"/>
  <c r="T93" i="22"/>
  <c r="U93" i="22" s="1"/>
  <c r="T109" i="22"/>
  <c r="U109" i="22" s="1"/>
  <c r="R129" i="22"/>
  <c r="R185" i="22"/>
  <c r="S185" i="22" s="1"/>
  <c r="T201" i="22"/>
  <c r="U201" i="22" s="1"/>
  <c r="R26" i="22"/>
  <c r="W26" i="22" s="1"/>
  <c r="Z26" i="22" s="1"/>
  <c r="T162" i="22"/>
  <c r="U162" i="22" s="1"/>
  <c r="R166" i="22"/>
  <c r="S166" i="22" s="1"/>
  <c r="T178" i="22"/>
  <c r="U178" i="22" s="1"/>
  <c r="R190" i="22"/>
  <c r="S190" i="22" s="1"/>
  <c r="R194" i="22"/>
  <c r="S194" i="22" s="1"/>
  <c r="R202" i="22"/>
  <c r="R210" i="22"/>
  <c r="W210" i="22" s="1"/>
  <c r="Z210" i="22" s="1"/>
  <c r="R41" i="22"/>
  <c r="S41" i="22" s="1"/>
  <c r="R135" i="22"/>
  <c r="R155" i="22"/>
  <c r="R20" i="22"/>
  <c r="W20" i="22" s="1"/>
  <c r="R34" i="22"/>
  <c r="S34" i="22" s="1"/>
  <c r="R70" i="22"/>
  <c r="W70" i="22" s="1"/>
  <c r="Y70" i="22" s="1"/>
  <c r="R94" i="22"/>
  <c r="S94" i="22" s="1"/>
  <c r="T106" i="22"/>
  <c r="U106" i="22" s="1"/>
  <c r="T114" i="22"/>
  <c r="R126" i="22"/>
  <c r="W126" i="22" s="1"/>
  <c r="X126" i="22" s="1"/>
  <c r="T130" i="22"/>
  <c r="U130" i="22" s="1"/>
  <c r="R134" i="22"/>
  <c r="W134" i="22" s="1"/>
  <c r="Z134" i="22" s="1"/>
  <c r="T138" i="22"/>
  <c r="U138" i="22" s="1"/>
  <c r="R28" i="22"/>
  <c r="S28" i="22" s="1"/>
  <c r="T19" i="22"/>
  <c r="U19" i="22" s="1"/>
  <c r="T27" i="22"/>
  <c r="U27" i="22" s="1"/>
  <c r="T35" i="22"/>
  <c r="U35" i="22" s="1"/>
  <c r="T43" i="22"/>
  <c r="U43" i="22" s="1"/>
  <c r="T51" i="22"/>
  <c r="U51" i="22" s="1"/>
  <c r="R67" i="22"/>
  <c r="S67" i="22" s="1"/>
  <c r="T79" i="22"/>
  <c r="U79" i="22" s="1"/>
  <c r="R83" i="22"/>
  <c r="W83" i="22" s="1"/>
  <c r="Z83" i="22" s="1"/>
  <c r="R95" i="22"/>
  <c r="S95" i="22" s="1"/>
  <c r="T99" i="22"/>
  <c r="U99" i="22" s="1"/>
  <c r="T143" i="22"/>
  <c r="U143" i="22" s="1"/>
  <c r="R147" i="22"/>
  <c r="S147" i="22" s="1"/>
  <c r="T187" i="22"/>
  <c r="U187" i="22" s="1"/>
  <c r="T195" i="22"/>
  <c r="U195" i="22" s="1"/>
  <c r="T203" i="22"/>
  <c r="U203" i="22" s="1"/>
  <c r="T211" i="22"/>
  <c r="U211" i="22" s="1"/>
  <c r="T219" i="22"/>
  <c r="U219" i="22" s="1"/>
  <c r="R220" i="22"/>
  <c r="S220" i="22" s="1"/>
  <c r="T147" i="22"/>
  <c r="U147" i="22" s="1"/>
  <c r="R84" i="22"/>
  <c r="W84" i="22" s="1"/>
  <c r="Z84" i="22" s="1"/>
  <c r="R43" i="22"/>
  <c r="W43" i="22" s="1"/>
  <c r="Z43" i="22" s="1"/>
  <c r="R51" i="22"/>
  <c r="W51" i="22" s="1"/>
  <c r="T84" i="22"/>
  <c r="U84" i="22" s="1"/>
  <c r="R27" i="22"/>
  <c r="W27" i="22" s="1"/>
  <c r="R120" i="22"/>
  <c r="R44" i="22"/>
  <c r="S44" i="22" s="1"/>
  <c r="T155" i="22"/>
  <c r="U155" i="22" s="1"/>
  <c r="T56" i="22"/>
  <c r="U56" i="22" s="1"/>
  <c r="R136" i="22"/>
  <c r="S136" i="22" s="1"/>
  <c r="R13" i="22"/>
  <c r="W13" i="22" s="1"/>
  <c r="Z13" i="22" s="1"/>
  <c r="R109" i="22"/>
  <c r="S109" i="22" s="1"/>
  <c r="R33" i="22"/>
  <c r="S33" i="22" s="1"/>
  <c r="T57" i="22"/>
  <c r="U57" i="22" s="1"/>
  <c r="T190" i="22"/>
  <c r="U190" i="22" s="1"/>
  <c r="R25" i="22"/>
  <c r="S25" i="22" s="1"/>
  <c r="T77" i="22"/>
  <c r="U77" i="22" s="1"/>
  <c r="S155" i="22"/>
  <c r="W155" i="22"/>
  <c r="T34" i="22"/>
  <c r="U34" i="22" s="1"/>
  <c r="T42" i="22"/>
  <c r="U42" i="22" s="1"/>
  <c r="R78" i="22"/>
  <c r="S78" i="22" s="1"/>
  <c r="T158" i="22"/>
  <c r="U158" i="22" s="1"/>
  <c r="R49" i="22"/>
  <c r="W49" i="22" s="1"/>
  <c r="Y49" i="22" s="1"/>
  <c r="T55" i="22"/>
  <c r="U55" i="22" s="1"/>
  <c r="T71" i="22"/>
  <c r="U71" i="22" s="1"/>
  <c r="R114" i="22"/>
  <c r="S114" i="22" s="1"/>
  <c r="T153" i="22"/>
  <c r="U153" i="22" s="1"/>
  <c r="T165" i="22"/>
  <c r="U165" i="22" s="1"/>
  <c r="T18" i="22"/>
  <c r="U18" i="22" s="1"/>
  <c r="T70" i="22"/>
  <c r="U70" i="22" s="1"/>
  <c r="S108" i="22"/>
  <c r="Y155" i="22"/>
  <c r="R77" i="22"/>
  <c r="W77" i="22" s="1"/>
  <c r="Z77" i="22" s="1"/>
  <c r="R119" i="22"/>
  <c r="S119" i="22" s="1"/>
  <c r="R127" i="22"/>
  <c r="W127" i="22" s="1"/>
  <c r="T54" i="22"/>
  <c r="U54" i="22" s="1"/>
  <c r="R79" i="22"/>
  <c r="S79" i="22" s="1"/>
  <c r="T210" i="22"/>
  <c r="U210" i="22" s="1"/>
  <c r="T50" i="22"/>
  <c r="U50" i="22" s="1"/>
  <c r="R47" i="22"/>
  <c r="R21" i="22"/>
  <c r="S27" i="22"/>
  <c r="R30" i="22"/>
  <c r="S35" i="22"/>
  <c r="W35" i="22"/>
  <c r="Z35" i="22" s="1"/>
  <c r="W41" i="22"/>
  <c r="Z41" i="22" s="1"/>
  <c r="W56" i="22"/>
  <c r="Y56" i="22" s="1"/>
  <c r="S56" i="22"/>
  <c r="R62" i="22"/>
  <c r="R71" i="22"/>
  <c r="S57" i="22"/>
  <c r="W57" i="22"/>
  <c r="Z57" i="22" s="1"/>
  <c r="S20" i="22"/>
  <c r="R37" i="22"/>
  <c r="S43" i="22"/>
  <c r="R46" i="22"/>
  <c r="T68" i="22"/>
  <c r="U68" i="22" s="1"/>
  <c r="T13" i="22"/>
  <c r="U13" i="22" s="1"/>
  <c r="R42" i="22"/>
  <c r="R45" i="22"/>
  <c r="R55" i="22"/>
  <c r="R66" i="22"/>
  <c r="R15" i="22"/>
  <c r="T33" i="22"/>
  <c r="U33" i="22" s="1"/>
  <c r="R48" i="22"/>
  <c r="R50" i="22"/>
  <c r="Y72" i="22"/>
  <c r="Z72" i="22"/>
  <c r="R89" i="22"/>
  <c r="T20" i="22"/>
  <c r="U20" i="22" s="1"/>
  <c r="R31" i="22"/>
  <c r="T41" i="22"/>
  <c r="U41" i="22" s="1"/>
  <c r="T14" i="22"/>
  <c r="U14" i="22" s="1"/>
  <c r="R18" i="22"/>
  <c r="R19" i="22"/>
  <c r="T23" i="22"/>
  <c r="U23" i="22" s="1"/>
  <c r="T28" i="22"/>
  <c r="U28" i="22" s="1"/>
  <c r="R39" i="22"/>
  <c r="R63" i="22"/>
  <c r="R65" i="22"/>
  <c r="T73" i="22"/>
  <c r="U73" i="22" s="1"/>
  <c r="R73" i="22"/>
  <c r="T107" i="22"/>
  <c r="U107" i="22" s="1"/>
  <c r="R80" i="22"/>
  <c r="R102" i="22"/>
  <c r="T29" i="22"/>
  <c r="U29" i="22" s="1"/>
  <c r="T37" i="22"/>
  <c r="U37" i="22" s="1"/>
  <c r="T45" i="22"/>
  <c r="U45" i="22" s="1"/>
  <c r="T66" i="22"/>
  <c r="U66" i="22" s="1"/>
  <c r="T74" i="22"/>
  <c r="U74" i="22" s="1"/>
  <c r="T95" i="22"/>
  <c r="U95" i="22" s="1"/>
  <c r="W208" i="22"/>
  <c r="S208" i="22"/>
  <c r="T30" i="22"/>
  <c r="U30" i="22" s="1"/>
  <c r="T38" i="22"/>
  <c r="U38" i="22" s="1"/>
  <c r="T46" i="22"/>
  <c r="U46" i="22" s="1"/>
  <c r="T62" i="22"/>
  <c r="U62" i="22" s="1"/>
  <c r="T63" i="22"/>
  <c r="U63" i="22" s="1"/>
  <c r="T65" i="22"/>
  <c r="U65" i="22" s="1"/>
  <c r="S72" i="22"/>
  <c r="R76" i="22"/>
  <c r="R112" i="22"/>
  <c r="T206" i="22"/>
  <c r="U206" i="22" s="1"/>
  <c r="R206" i="22"/>
  <c r="T31" i="22"/>
  <c r="U31" i="22" s="1"/>
  <c r="T39" i="22"/>
  <c r="U39" i="22" s="1"/>
  <c r="T47" i="22"/>
  <c r="U47" i="22" s="1"/>
  <c r="T53" i="22"/>
  <c r="U53" i="22" s="1"/>
  <c r="R61" i="22"/>
  <c r="T87" i="22"/>
  <c r="U87" i="22" s="1"/>
  <c r="T89" i="22"/>
  <c r="U89" i="22" s="1"/>
  <c r="R91" i="22"/>
  <c r="R99" i="22"/>
  <c r="U114" i="22"/>
  <c r="T82" i="22"/>
  <c r="U82" i="22" s="1"/>
  <c r="T12" i="22"/>
  <c r="U12" i="22" s="1"/>
  <c r="T40" i="22"/>
  <c r="U40" i="22" s="1"/>
  <c r="T48" i="22"/>
  <c r="U48" i="22" s="1"/>
  <c r="R52" i="22"/>
  <c r="T59" i="22"/>
  <c r="U59" i="22" s="1"/>
  <c r="T60" i="22"/>
  <c r="U60" i="22" s="1"/>
  <c r="T72" i="22"/>
  <c r="U72" i="22" s="1"/>
  <c r="T83" i="22"/>
  <c r="U83" i="22" s="1"/>
  <c r="T86" i="22"/>
  <c r="U86" i="22" s="1"/>
  <c r="R92" i="22"/>
  <c r="T110" i="22"/>
  <c r="U110" i="22" s="1"/>
  <c r="R74" i="22"/>
  <c r="T78" i="22"/>
  <c r="U78" i="22" s="1"/>
  <c r="S93" i="22"/>
  <c r="W93" i="22"/>
  <c r="R98" i="22"/>
  <c r="R169" i="22"/>
  <c r="T169" i="22"/>
  <c r="U169" i="22" s="1"/>
  <c r="R171" i="22"/>
  <c r="T69" i="22"/>
  <c r="U69" i="22" s="1"/>
  <c r="T97" i="22"/>
  <c r="U97" i="22" s="1"/>
  <c r="R104" i="22"/>
  <c r="R106" i="22"/>
  <c r="T115" i="22"/>
  <c r="U115" i="22" s="1"/>
  <c r="R125" i="22"/>
  <c r="R101" i="22"/>
  <c r="R105" i="22"/>
  <c r="T94" i="22"/>
  <c r="U94" i="22" s="1"/>
  <c r="R146" i="22"/>
  <c r="S135" i="22"/>
  <c r="W135" i="22"/>
  <c r="Z135" i="22" s="1"/>
  <c r="R82" i="22"/>
  <c r="T88" i="22"/>
  <c r="U88" i="22" s="1"/>
  <c r="T145" i="22"/>
  <c r="U145" i="22" s="1"/>
  <c r="T103" i="22"/>
  <c r="U103" i="22" s="1"/>
  <c r="T141" i="22"/>
  <c r="U141" i="22" s="1"/>
  <c r="S212" i="22"/>
  <c r="W212" i="22"/>
  <c r="Y212" i="22" s="1"/>
  <c r="T129" i="22"/>
  <c r="U129" i="22" s="1"/>
  <c r="R130" i="22"/>
  <c r="T134" i="22"/>
  <c r="U134" i="22" s="1"/>
  <c r="R142" i="22"/>
  <c r="R148" i="22"/>
  <c r="T152" i="22"/>
  <c r="U152" i="22" s="1"/>
  <c r="R162" i="22"/>
  <c r="R165" i="22"/>
  <c r="T119" i="22"/>
  <c r="U119" i="22" s="1"/>
  <c r="T131" i="22"/>
  <c r="U131" i="22" s="1"/>
  <c r="R170" i="22"/>
  <c r="T180" i="22"/>
  <c r="U180" i="22" s="1"/>
  <c r="T108" i="22"/>
  <c r="U108" i="22" s="1"/>
  <c r="Y126" i="22"/>
  <c r="T127" i="22"/>
  <c r="U127" i="22" s="1"/>
  <c r="T133" i="22"/>
  <c r="U133" i="22" s="1"/>
  <c r="R156" i="22"/>
  <c r="T208" i="22"/>
  <c r="U208" i="22" s="1"/>
  <c r="T116" i="22"/>
  <c r="U116" i="22" s="1"/>
  <c r="S126" i="22"/>
  <c r="T137" i="22"/>
  <c r="U137" i="22" s="1"/>
  <c r="R143" i="22"/>
  <c r="W166" i="22"/>
  <c r="R168" i="22"/>
  <c r="T173" i="22"/>
  <c r="U173" i="22" s="1"/>
  <c r="R178" i="22"/>
  <c r="T212" i="22"/>
  <c r="U212" i="22" s="1"/>
  <c r="S129" i="22"/>
  <c r="W129" i="22"/>
  <c r="Z129" i="22" s="1"/>
  <c r="R138" i="22"/>
  <c r="R139" i="22"/>
  <c r="T167" i="22"/>
  <c r="U167" i="22" s="1"/>
  <c r="R176" i="22"/>
  <c r="S180" i="22"/>
  <c r="W180" i="22"/>
  <c r="Y180" i="22" s="1"/>
  <c r="R187" i="22"/>
  <c r="R115" i="22"/>
  <c r="T126" i="22"/>
  <c r="U126" i="22" s="1"/>
  <c r="Z126" i="22"/>
  <c r="T135" i="22"/>
  <c r="U135" i="22" s="1"/>
  <c r="R144" i="22"/>
  <c r="W144" i="22" s="1"/>
  <c r="R153" i="22"/>
  <c r="R158" i="22"/>
  <c r="T166" i="22"/>
  <c r="U166" i="22" s="1"/>
  <c r="R172" i="22"/>
  <c r="W202" i="22"/>
  <c r="S202" i="22"/>
  <c r="T215" i="22"/>
  <c r="U215" i="22" s="1"/>
  <c r="T179" i="22"/>
  <c r="U179" i="22" s="1"/>
  <c r="R186" i="22"/>
  <c r="R195" i="22"/>
  <c r="R203" i="22"/>
  <c r="R204" i="22"/>
  <c r="T223" i="22"/>
  <c r="U223" i="22" s="1"/>
  <c r="R224" i="22"/>
  <c r="T124" i="22"/>
  <c r="U124" i="22" s="1"/>
  <c r="T140" i="22"/>
  <c r="U140" i="22" s="1"/>
  <c r="R151" i="22"/>
  <c r="R159" i="22"/>
  <c r="T163" i="22"/>
  <c r="U163" i="22" s="1"/>
  <c r="R161" i="22"/>
  <c r="R175" i="22"/>
  <c r="T194" i="22"/>
  <c r="U194" i="22" s="1"/>
  <c r="T202" i="22"/>
  <c r="U202" i="22" s="1"/>
  <c r="W220" i="22"/>
  <c r="Y220" i="22" s="1"/>
  <c r="T221" i="22"/>
  <c r="U221" i="22" s="1"/>
  <c r="R221" i="22"/>
  <c r="R197" i="22"/>
  <c r="R211" i="22"/>
  <c r="R219" i="22"/>
  <c r="R173" i="22"/>
  <c r="T184" i="22"/>
  <c r="U184" i="22" s="1"/>
  <c r="R189" i="22"/>
  <c r="T197" i="22"/>
  <c r="U197" i="22" s="1"/>
  <c r="T199" i="22"/>
  <c r="U199" i="22" s="1"/>
  <c r="T205" i="22"/>
  <c r="U205" i="22" s="1"/>
  <c r="T214" i="22"/>
  <c r="U214" i="22" s="1"/>
  <c r="R216" i="22"/>
  <c r="P228" i="22"/>
  <c r="O228" i="22"/>
  <c r="T176" i="22"/>
  <c r="U176" i="22" s="1"/>
  <c r="T207" i="22"/>
  <c r="U207" i="22" s="1"/>
  <c r="R222" i="22"/>
  <c r="P30" i="21"/>
  <c r="P79" i="21"/>
  <c r="P99" i="21"/>
  <c r="P11" i="21"/>
  <c r="P15" i="21"/>
  <c r="P31" i="21"/>
  <c r="P124" i="21"/>
  <c r="P14" i="21"/>
  <c r="P168" i="21"/>
  <c r="P117" i="21"/>
  <c r="P47" i="21"/>
  <c r="P63" i="21"/>
  <c r="P22" i="21"/>
  <c r="P38" i="21"/>
  <c r="P54" i="21"/>
  <c r="P70" i="21"/>
  <c r="P86" i="21"/>
  <c r="P121" i="21"/>
  <c r="P46" i="21"/>
  <c r="P62" i="21"/>
  <c r="P78" i="21"/>
  <c r="P23" i="21"/>
  <c r="P39" i="21"/>
  <c r="P55" i="21"/>
  <c r="P71" i="21"/>
  <c r="P94" i="21"/>
  <c r="P97" i="21"/>
  <c r="P106" i="21"/>
  <c r="P162" i="21"/>
  <c r="P101" i="21"/>
  <c r="P108" i="21"/>
  <c r="P114" i="21"/>
  <c r="P134" i="21"/>
  <c r="P96" i="21"/>
  <c r="P113" i="21"/>
  <c r="P129" i="21"/>
  <c r="P105" i="21"/>
  <c r="P122" i="21"/>
  <c r="P209" i="21"/>
  <c r="P98" i="21"/>
  <c r="P130" i="21"/>
  <c r="P88" i="21"/>
  <c r="P111" i="21"/>
  <c r="P131" i="21"/>
  <c r="P138" i="21"/>
  <c r="P179" i="21"/>
  <c r="P208" i="21"/>
  <c r="P132" i="21"/>
  <c r="P140" i="21"/>
  <c r="P152" i="21"/>
  <c r="P192" i="21"/>
  <c r="P185" i="21"/>
  <c r="P141" i="21"/>
  <c r="P147" i="21"/>
  <c r="P154" i="21"/>
  <c r="P160" i="21"/>
  <c r="P170" i="21"/>
  <c r="P175" i="21"/>
  <c r="P184" i="21"/>
  <c r="P187" i="21"/>
  <c r="P176" i="21"/>
  <c r="P193" i="21"/>
  <c r="P223" i="21"/>
  <c r="P224" i="21"/>
  <c r="P177" i="21"/>
  <c r="P200" i="21"/>
  <c r="P199" i="21"/>
  <c r="P201" i="21"/>
  <c r="P216" i="21"/>
  <c r="P217" i="21"/>
  <c r="P228" i="21"/>
  <c r="O228" i="21"/>
  <c r="P178" i="21"/>
  <c r="P194" i="21"/>
  <c r="H6" i="19"/>
  <c r="N13" i="19" s="1"/>
  <c r="N165" i="19"/>
  <c r="N173" i="19"/>
  <c r="N197" i="19"/>
  <c r="N14" i="19"/>
  <c r="N86" i="19"/>
  <c r="N110" i="19"/>
  <c r="N134" i="19"/>
  <c r="N142" i="19"/>
  <c r="N214" i="19"/>
  <c r="N15" i="19"/>
  <c r="N31" i="19"/>
  <c r="N39" i="19"/>
  <c r="N87" i="19"/>
  <c r="N95" i="19"/>
  <c r="N103" i="19"/>
  <c r="N111" i="19"/>
  <c r="N159" i="19"/>
  <c r="N167" i="19"/>
  <c r="N175" i="19"/>
  <c r="N183" i="19"/>
  <c r="N16" i="19"/>
  <c r="N24" i="19"/>
  <c r="N32" i="19"/>
  <c r="N48" i="19"/>
  <c r="N88" i="19"/>
  <c r="N96" i="19"/>
  <c r="N112" i="19"/>
  <c r="N120" i="19"/>
  <c r="N160" i="19"/>
  <c r="N176" i="19"/>
  <c r="N184" i="19"/>
  <c r="N192" i="19"/>
  <c r="N25" i="19"/>
  <c r="N33" i="19"/>
  <c r="N41" i="19"/>
  <c r="N49" i="19"/>
  <c r="N97" i="19"/>
  <c r="N105" i="19"/>
  <c r="N113" i="19"/>
  <c r="N121" i="19"/>
  <c r="N161" i="19"/>
  <c r="N169" i="19"/>
  <c r="N177" i="19"/>
  <c r="N185" i="19"/>
  <c r="N225" i="19"/>
  <c r="N11" i="19"/>
  <c r="N203" i="19"/>
  <c r="N180" i="19"/>
  <c r="N75" i="19"/>
  <c r="N52" i="19"/>
  <c r="N34" i="19"/>
  <c r="N220" i="19"/>
  <c r="N115" i="19"/>
  <c r="N92" i="19"/>
  <c r="N74" i="19"/>
  <c r="N51" i="19"/>
  <c r="L6" i="19"/>
  <c r="O60" i="19" s="1"/>
  <c r="O28" i="19"/>
  <c r="O36" i="19"/>
  <c r="O44" i="19"/>
  <c r="O52" i="19"/>
  <c r="O68" i="19"/>
  <c r="O92" i="19"/>
  <c r="O100" i="19"/>
  <c r="O108" i="19"/>
  <c r="O116" i="19"/>
  <c r="O132" i="19"/>
  <c r="O156" i="19"/>
  <c r="O164" i="19"/>
  <c r="O172" i="19"/>
  <c r="O180" i="19"/>
  <c r="O196" i="19"/>
  <c r="O220" i="19"/>
  <c r="O13" i="19"/>
  <c r="O21" i="19"/>
  <c r="O29" i="19"/>
  <c r="O45" i="19"/>
  <c r="O69" i="19"/>
  <c r="O77" i="19"/>
  <c r="O85" i="19"/>
  <c r="O93" i="19"/>
  <c r="O109" i="19"/>
  <c r="O133" i="19"/>
  <c r="O141" i="19"/>
  <c r="O149" i="19"/>
  <c r="O157" i="19"/>
  <c r="O173" i="19"/>
  <c r="O197" i="19"/>
  <c r="O205" i="19"/>
  <c r="O213" i="19"/>
  <c r="O221" i="19"/>
  <c r="O65" i="19"/>
  <c r="O105" i="19"/>
  <c r="O121" i="19"/>
  <c r="O137" i="19"/>
  <c r="O153" i="19"/>
  <c r="O193" i="19"/>
  <c r="O14" i="19"/>
  <c r="O22" i="19"/>
  <c r="O30" i="19"/>
  <c r="O38" i="19"/>
  <c r="O54" i="19"/>
  <c r="O78" i="19"/>
  <c r="O86" i="19"/>
  <c r="O94" i="19"/>
  <c r="O102" i="19"/>
  <c r="O118" i="19"/>
  <c r="O142" i="19"/>
  <c r="O150" i="19"/>
  <c r="O158" i="19"/>
  <c r="O166" i="19"/>
  <c r="O182" i="19"/>
  <c r="O206" i="19"/>
  <c r="O214" i="19"/>
  <c r="O222" i="19"/>
  <c r="O15" i="19"/>
  <c r="O31" i="19"/>
  <c r="O55" i="19"/>
  <c r="O63" i="19"/>
  <c r="O71" i="19"/>
  <c r="O79" i="19"/>
  <c r="O95" i="19"/>
  <c r="O119" i="19"/>
  <c r="O127" i="19"/>
  <c r="O135" i="19"/>
  <c r="O143" i="19"/>
  <c r="O159" i="19"/>
  <c r="O183" i="19"/>
  <c r="O191" i="19"/>
  <c r="O199" i="19"/>
  <c r="O207" i="19"/>
  <c r="O223" i="19"/>
  <c r="O81" i="19"/>
  <c r="O97" i="19"/>
  <c r="O113" i="19"/>
  <c r="O129" i="19"/>
  <c r="O161" i="19"/>
  <c r="O201" i="19"/>
  <c r="O217" i="19"/>
  <c r="O16" i="19"/>
  <c r="O24" i="19"/>
  <c r="O40" i="19"/>
  <c r="O64" i="19"/>
  <c r="O72" i="19"/>
  <c r="O80" i="19"/>
  <c r="O88" i="19"/>
  <c r="O104" i="19"/>
  <c r="O128" i="19"/>
  <c r="O136" i="19"/>
  <c r="O144" i="19"/>
  <c r="O152" i="19"/>
  <c r="O168" i="19"/>
  <c r="O192" i="19"/>
  <c r="O200" i="19"/>
  <c r="O208" i="19"/>
  <c r="O216" i="19"/>
  <c r="N219" i="19"/>
  <c r="N155" i="19"/>
  <c r="N132" i="19"/>
  <c r="N114" i="19"/>
  <c r="N91" i="19"/>
  <c r="N50" i="19"/>
  <c r="O179" i="19"/>
  <c r="O147" i="19"/>
  <c r="O115" i="19"/>
  <c r="O83" i="19"/>
  <c r="O27" i="19"/>
  <c r="N172" i="19"/>
  <c r="N154" i="19"/>
  <c r="N131" i="19"/>
  <c r="N108" i="19"/>
  <c r="N67" i="19"/>
  <c r="O210" i="19"/>
  <c r="O178" i="19"/>
  <c r="O146" i="19"/>
  <c r="O114" i="19"/>
  <c r="O50" i="19"/>
  <c r="N194" i="19"/>
  <c r="N171" i="19"/>
  <c r="N148" i="19"/>
  <c r="N130" i="19"/>
  <c r="N84" i="19"/>
  <c r="N19" i="19"/>
  <c r="O203" i="19"/>
  <c r="O171" i="19"/>
  <c r="O139" i="19"/>
  <c r="O75" i="19"/>
  <c r="N211" i="19"/>
  <c r="N188" i="19"/>
  <c r="N170" i="19"/>
  <c r="N147" i="19"/>
  <c r="N106" i="19"/>
  <c r="N42" i="19"/>
  <c r="N18" i="19"/>
  <c r="O202" i="19"/>
  <c r="O170" i="19"/>
  <c r="O106" i="19"/>
  <c r="O18" i="19"/>
  <c r="N210" i="19"/>
  <c r="N187" i="19"/>
  <c r="N164" i="19"/>
  <c r="N123" i="19"/>
  <c r="N59" i="19"/>
  <c r="N36" i="19"/>
  <c r="N12" i="19"/>
  <c r="O195" i="19"/>
  <c r="O131" i="19"/>
  <c r="O42" i="19"/>
  <c r="O17" i="19"/>
  <c r="O228" i="19"/>
  <c r="N228" i="19"/>
  <c r="AH204" i="24" l="1"/>
  <c r="AW184" i="24"/>
  <c r="AX184" i="24" s="1"/>
  <c r="AH185" i="24"/>
  <c r="AW172" i="24"/>
  <c r="AX172" i="24" s="1"/>
  <c r="AW127" i="24"/>
  <c r="AX127" i="24" s="1"/>
  <c r="AH107" i="24"/>
  <c r="AH66" i="24"/>
  <c r="AI66" i="24" s="1"/>
  <c r="AH59" i="24"/>
  <c r="BB59" i="24" s="1"/>
  <c r="AH50" i="24"/>
  <c r="AH37" i="24"/>
  <c r="AW11" i="24"/>
  <c r="AX11" i="24" s="1"/>
  <c r="AH18" i="24"/>
  <c r="AH23" i="24"/>
  <c r="AW208" i="24"/>
  <c r="AX208" i="24" s="1"/>
  <c r="AH207" i="24"/>
  <c r="BB207" i="24" s="1"/>
  <c r="AH200" i="24"/>
  <c r="AI200" i="24" s="1"/>
  <c r="AW182" i="24"/>
  <c r="AX182" i="24" s="1"/>
  <c r="AW185" i="24"/>
  <c r="AX185" i="24" s="1"/>
  <c r="AW125" i="24"/>
  <c r="AX125" i="24" s="1"/>
  <c r="AW89" i="24"/>
  <c r="AX89" i="24" s="1"/>
  <c r="AW32" i="24"/>
  <c r="AX32" i="24" s="1"/>
  <c r="AH58" i="24"/>
  <c r="AH49" i="24"/>
  <c r="AI49" i="24" s="1"/>
  <c r="AW45" i="24"/>
  <c r="AX45" i="24" s="1"/>
  <c r="AW41" i="24"/>
  <c r="AX41" i="24" s="1"/>
  <c r="AW37" i="24"/>
  <c r="AX37" i="24" s="1"/>
  <c r="AH218" i="24"/>
  <c r="AH205" i="24"/>
  <c r="AW136" i="24"/>
  <c r="AX136" i="24" s="1"/>
  <c r="AW101" i="24"/>
  <c r="AX101" i="24" s="1"/>
  <c r="AH65" i="24"/>
  <c r="AH56" i="24"/>
  <c r="AH48" i="24"/>
  <c r="AH40" i="24"/>
  <c r="AH158" i="24"/>
  <c r="AI158" i="24" s="1"/>
  <c r="AH46" i="24"/>
  <c r="AH216" i="24"/>
  <c r="AW206" i="24"/>
  <c r="AX206" i="24" s="1"/>
  <c r="AH198" i="24"/>
  <c r="AY198" i="24" s="1"/>
  <c r="BA198" i="24" s="1"/>
  <c r="AW192" i="24"/>
  <c r="AX192" i="24" s="1"/>
  <c r="AW99" i="24"/>
  <c r="AX99" i="24" s="1"/>
  <c r="AH99" i="24"/>
  <c r="AH55" i="24"/>
  <c r="AH44" i="24"/>
  <c r="AH31" i="24"/>
  <c r="AH29" i="24"/>
  <c r="AH25" i="24"/>
  <c r="BB25" i="24" s="1"/>
  <c r="AH206" i="24"/>
  <c r="BB206" i="24" s="1"/>
  <c r="AW194" i="24"/>
  <c r="AX194" i="24" s="1"/>
  <c r="AH196" i="24"/>
  <c r="AW190" i="24"/>
  <c r="AX190" i="24" s="1"/>
  <c r="AW189" i="24"/>
  <c r="AX189" i="24" s="1"/>
  <c r="AW97" i="24"/>
  <c r="AX97" i="24" s="1"/>
  <c r="AH64" i="24"/>
  <c r="AH61" i="24"/>
  <c r="AH53" i="24"/>
  <c r="AI53" i="24" s="1"/>
  <c r="AH212" i="24"/>
  <c r="AW188" i="24"/>
  <c r="AX188" i="24" s="1"/>
  <c r="AH188" i="24"/>
  <c r="AH149" i="24"/>
  <c r="AW131" i="24"/>
  <c r="AX131" i="24" s="1"/>
  <c r="AH103" i="24"/>
  <c r="AH52" i="24"/>
  <c r="AH34" i="24"/>
  <c r="AI34" i="24" s="1"/>
  <c r="AH191" i="24"/>
  <c r="AH168" i="24"/>
  <c r="AW135" i="24"/>
  <c r="AX135" i="24" s="1"/>
  <c r="AH113" i="24"/>
  <c r="AH110" i="24"/>
  <c r="AH105" i="24"/>
  <c r="AW93" i="24"/>
  <c r="AX93" i="24" s="1"/>
  <c r="AH87" i="24"/>
  <c r="BB87" i="24" s="1"/>
  <c r="AH74" i="24"/>
  <c r="AH15" i="24"/>
  <c r="AH38" i="24"/>
  <c r="AW53" i="24"/>
  <c r="AX53" i="24" s="1"/>
  <c r="AW191" i="24"/>
  <c r="AX191" i="24" s="1"/>
  <c r="AW198" i="24"/>
  <c r="AX198" i="24" s="1"/>
  <c r="AH157" i="24"/>
  <c r="AH104" i="24"/>
  <c r="AI104" i="24" s="1"/>
  <c r="AH96" i="24"/>
  <c r="AH75" i="24"/>
  <c r="AW35" i="24"/>
  <c r="AX35" i="24" s="1"/>
  <c r="AH30" i="24"/>
  <c r="BB30" i="24" s="1"/>
  <c r="AW59" i="24"/>
  <c r="AX59" i="24" s="1"/>
  <c r="AH14" i="24"/>
  <c r="AH209" i="24"/>
  <c r="AY209" i="24" s="1"/>
  <c r="BA209" i="24" s="1"/>
  <c r="AH184" i="24"/>
  <c r="BB184" i="24" s="1"/>
  <c r="AH182" i="24"/>
  <c r="BB182" i="24" s="1"/>
  <c r="AH151" i="24"/>
  <c r="AW126" i="24"/>
  <c r="AX126" i="24" s="1"/>
  <c r="AW49" i="24"/>
  <c r="AX49" i="24" s="1"/>
  <c r="AH194" i="24"/>
  <c r="AH189" i="24"/>
  <c r="AH179" i="24"/>
  <c r="AH144" i="24"/>
  <c r="AH134" i="24"/>
  <c r="AH70" i="24"/>
  <c r="AW47" i="24"/>
  <c r="AX47" i="24" s="1"/>
  <c r="AW43" i="24"/>
  <c r="AX43" i="24" s="1"/>
  <c r="AW39" i="24"/>
  <c r="AX39" i="24" s="1"/>
  <c r="AW74" i="24"/>
  <c r="AX74" i="24" s="1"/>
  <c r="AW17" i="24"/>
  <c r="AX17" i="24" s="1"/>
  <c r="AH203" i="24"/>
  <c r="AI203" i="24" s="1"/>
  <c r="AH202" i="24"/>
  <c r="AI202" i="24" s="1"/>
  <c r="AH170" i="24"/>
  <c r="AH176" i="24"/>
  <c r="AH97" i="24"/>
  <c r="BB97" i="24" s="1"/>
  <c r="AH67" i="24"/>
  <c r="AH42" i="24"/>
  <c r="AH11" i="24"/>
  <c r="BB11" i="24" s="1"/>
  <c r="AW23" i="24"/>
  <c r="AX23" i="24" s="1"/>
  <c r="AH217" i="24"/>
  <c r="AI217" i="24" s="1"/>
  <c r="AH220" i="24"/>
  <c r="AW187" i="24"/>
  <c r="AX187" i="24" s="1"/>
  <c r="AH174" i="24"/>
  <c r="AH101" i="24"/>
  <c r="AW36" i="24"/>
  <c r="AX36" i="24" s="1"/>
  <c r="AH224" i="24"/>
  <c r="AY224" i="24" s="1"/>
  <c r="BA224" i="24" s="1"/>
  <c r="AH186" i="24"/>
  <c r="AI186" i="24" s="1"/>
  <c r="AH193" i="24"/>
  <c r="AH161" i="24"/>
  <c r="AW140" i="24"/>
  <c r="AX140" i="24" s="1"/>
  <c r="AH132" i="24"/>
  <c r="AI132" i="24" s="1"/>
  <c r="AW113" i="24"/>
  <c r="AX113" i="24" s="1"/>
  <c r="AH95" i="24"/>
  <c r="AW77" i="24"/>
  <c r="AX77" i="24" s="1"/>
  <c r="AH118" i="24"/>
  <c r="AI118" i="24" s="1"/>
  <c r="AH71" i="24"/>
  <c r="AI71" i="24" s="1"/>
  <c r="AH43" i="24"/>
  <c r="AH35" i="24"/>
  <c r="AH16" i="24"/>
  <c r="AY16" i="24" s="1"/>
  <c r="BA16" i="24" s="1"/>
  <c r="AW21" i="24"/>
  <c r="AX21" i="24" s="1"/>
  <c r="AW207" i="24"/>
  <c r="AX207" i="24" s="1"/>
  <c r="AW134" i="24"/>
  <c r="AX134" i="24" s="1"/>
  <c r="AW128" i="24"/>
  <c r="AX128" i="24" s="1"/>
  <c r="AW108" i="24"/>
  <c r="AX108" i="24" s="1"/>
  <c r="AW119" i="24"/>
  <c r="AX119" i="24" s="1"/>
  <c r="AW111" i="24"/>
  <c r="AX111" i="24" s="1"/>
  <c r="AW82" i="24"/>
  <c r="AX82" i="24" s="1"/>
  <c r="AW63" i="24"/>
  <c r="AX63" i="24" s="1"/>
  <c r="AW33" i="24"/>
  <c r="AX33" i="24" s="1"/>
  <c r="AW18" i="24"/>
  <c r="AX18" i="24" s="1"/>
  <c r="AW55" i="24"/>
  <c r="AX55" i="24" s="1"/>
  <c r="AW157" i="24"/>
  <c r="AX157" i="24" s="1"/>
  <c r="AW224" i="24"/>
  <c r="AX224" i="24" s="1"/>
  <c r="AW178" i="24"/>
  <c r="AX178" i="24" s="1"/>
  <c r="AW218" i="24"/>
  <c r="AX218" i="24" s="1"/>
  <c r="AW215" i="24"/>
  <c r="AX215" i="24" s="1"/>
  <c r="AW196" i="24"/>
  <c r="AX196" i="24" s="1"/>
  <c r="AW109" i="24"/>
  <c r="AX109" i="24" s="1"/>
  <c r="AW88" i="24"/>
  <c r="AX88" i="24" s="1"/>
  <c r="AW34" i="24"/>
  <c r="AX34" i="24" s="1"/>
  <c r="AW94" i="24"/>
  <c r="AX94" i="24" s="1"/>
  <c r="AW149" i="24"/>
  <c r="AX149" i="24" s="1"/>
  <c r="AW223" i="24"/>
  <c r="AX223" i="24" s="1"/>
  <c r="AW170" i="24"/>
  <c r="AX170" i="24" s="1"/>
  <c r="AW123" i="24"/>
  <c r="AX123" i="24" s="1"/>
  <c r="AW120" i="24"/>
  <c r="AX120" i="24" s="1"/>
  <c r="AW209" i="24"/>
  <c r="AX209" i="24" s="1"/>
  <c r="AW67" i="24"/>
  <c r="AX67" i="24" s="1"/>
  <c r="AW176" i="24"/>
  <c r="AX176" i="24" s="1"/>
  <c r="AW205" i="24"/>
  <c r="AX205" i="24" s="1"/>
  <c r="AW174" i="24"/>
  <c r="AX174" i="24" s="1"/>
  <c r="AW162" i="24"/>
  <c r="AX162" i="24" s="1"/>
  <c r="AW139" i="24"/>
  <c r="AW132" i="24"/>
  <c r="AX132" i="24" s="1"/>
  <c r="AW110" i="24"/>
  <c r="AX110" i="24" s="1"/>
  <c r="AW91" i="24"/>
  <c r="AX91" i="24" s="1"/>
  <c r="AW115" i="24"/>
  <c r="AX115" i="24" s="1"/>
  <c r="AW124" i="24"/>
  <c r="AX124" i="24" s="1"/>
  <c r="AW116" i="24"/>
  <c r="AX116" i="24" s="1"/>
  <c r="AW65" i="24"/>
  <c r="AX65" i="24" s="1"/>
  <c r="AW31" i="24"/>
  <c r="AX31" i="24" s="1"/>
  <c r="AW27" i="24"/>
  <c r="AX27" i="24" s="1"/>
  <c r="AW25" i="24"/>
  <c r="AX25" i="24" s="1"/>
  <c r="AW183" i="24"/>
  <c r="AX183" i="24" s="1"/>
  <c r="AW211" i="24"/>
  <c r="AX211" i="24" s="1"/>
  <c r="AW217" i="24"/>
  <c r="AX217" i="24" s="1"/>
  <c r="AW166" i="24"/>
  <c r="AX166" i="24" s="1"/>
  <c r="AW117" i="24"/>
  <c r="AX117" i="24" s="1"/>
  <c r="AW121" i="24"/>
  <c r="AX121" i="24" s="1"/>
  <c r="AW86" i="24"/>
  <c r="AX86" i="24" s="1"/>
  <c r="AW68" i="24"/>
  <c r="AX68" i="24" s="1"/>
  <c r="AW19" i="24"/>
  <c r="AX19" i="24" s="1"/>
  <c r="AW225" i="24"/>
  <c r="AX225" i="24" s="1"/>
  <c r="AW164" i="24"/>
  <c r="AX164" i="24" s="1"/>
  <c r="AW222" i="24"/>
  <c r="AX222" i="24" s="1"/>
  <c r="AW168" i="24"/>
  <c r="AX168" i="24" s="1"/>
  <c r="AW180" i="24"/>
  <c r="AX180" i="24" s="1"/>
  <c r="AW130" i="24"/>
  <c r="AX130" i="24" s="1"/>
  <c r="AW87" i="24"/>
  <c r="AX87" i="24" s="1"/>
  <c r="AW106" i="24"/>
  <c r="AX106" i="24" s="1"/>
  <c r="AW84" i="24"/>
  <c r="AX84" i="24" s="1"/>
  <c r="AW61" i="24"/>
  <c r="AX61" i="24" s="1"/>
  <c r="AW57" i="24"/>
  <c r="AX57" i="24" s="1"/>
  <c r="AW26" i="24"/>
  <c r="AX26" i="24" s="1"/>
  <c r="AW29" i="24"/>
  <c r="AX29" i="24" s="1"/>
  <c r="BB105" i="24"/>
  <c r="AY105" i="24"/>
  <c r="BA105" i="24" s="1"/>
  <c r="AI105" i="24"/>
  <c r="AI67" i="24"/>
  <c r="AI210" i="24"/>
  <c r="BB194" i="24"/>
  <c r="AY194" i="24"/>
  <c r="BA194" i="24" s="1"/>
  <c r="AI194" i="24"/>
  <c r="BB188" i="24"/>
  <c r="AI188" i="24"/>
  <c r="AY188" i="24"/>
  <c r="BA188" i="24" s="1"/>
  <c r="BB189" i="24"/>
  <c r="AI189" i="24"/>
  <c r="AY189" i="24"/>
  <c r="BA189" i="24" s="1"/>
  <c r="AI60" i="24"/>
  <c r="BB33" i="24"/>
  <c r="AI33" i="24"/>
  <c r="AY33" i="24"/>
  <c r="BA33" i="24" s="1"/>
  <c r="BB21" i="24"/>
  <c r="AY21" i="24"/>
  <c r="BA21" i="24" s="1"/>
  <c r="AI21" i="24"/>
  <c r="AI14" i="24"/>
  <c r="AI212" i="24"/>
  <c r="AI149" i="24"/>
  <c r="AI42" i="24"/>
  <c r="AY29" i="24"/>
  <c r="BA29" i="24" s="1"/>
  <c r="BB29" i="24"/>
  <c r="AI29" i="24"/>
  <c r="AI151" i="24"/>
  <c r="BB63" i="24"/>
  <c r="AY63" i="24"/>
  <c r="BA63" i="24" s="1"/>
  <c r="AI63" i="24"/>
  <c r="AI59" i="24"/>
  <c r="AX139" i="24"/>
  <c r="BB139" i="24"/>
  <c r="AY139" i="24"/>
  <c r="BA139" i="24" s="1"/>
  <c r="AI205" i="24"/>
  <c r="AI192" i="24"/>
  <c r="BB185" i="24"/>
  <c r="AI185" i="24"/>
  <c r="AY185" i="24"/>
  <c r="BA185" i="24" s="1"/>
  <c r="AI97" i="24"/>
  <c r="AY84" i="24"/>
  <c r="BA84" i="24" s="1"/>
  <c r="AI84" i="24"/>
  <c r="BB84" i="24"/>
  <c r="AI56" i="24"/>
  <c r="BB35" i="24"/>
  <c r="AI35" i="24"/>
  <c r="AY35" i="24"/>
  <c r="BA35" i="24" s="1"/>
  <c r="BB16" i="24"/>
  <c r="AI220" i="24"/>
  <c r="AY170" i="24"/>
  <c r="BA170" i="24" s="1"/>
  <c r="AI170" i="24"/>
  <c r="BB170" i="24"/>
  <c r="AI58" i="24"/>
  <c r="BB32" i="24"/>
  <c r="AY32" i="24"/>
  <c r="BA32" i="24" s="1"/>
  <c r="AI32" i="24"/>
  <c r="AI223" i="24"/>
  <c r="AY186" i="24"/>
  <c r="BA186" i="24" s="1"/>
  <c r="AI107" i="24"/>
  <c r="AI68" i="24"/>
  <c r="AI62" i="24"/>
  <c r="AI57" i="24"/>
  <c r="AI46" i="24"/>
  <c r="AI216" i="24"/>
  <c r="AY168" i="24"/>
  <c r="BA168" i="24" s="1"/>
  <c r="AI168" i="24"/>
  <c r="BB168" i="24"/>
  <c r="AI193" i="24"/>
  <c r="AI161" i="24"/>
  <c r="BB101" i="24"/>
  <c r="AY101" i="24"/>
  <c r="BA101" i="24" s="1"/>
  <c r="AI101" i="24"/>
  <c r="AI55" i="24"/>
  <c r="AI22" i="24"/>
  <c r="AI75" i="24"/>
  <c r="BB74" i="24"/>
  <c r="BB36" i="24"/>
  <c r="AI36" i="24"/>
  <c r="AY36" i="24"/>
  <c r="BA36" i="24" s="1"/>
  <c r="BB208" i="24"/>
  <c r="AY208" i="24"/>
  <c r="BA208" i="24" s="1"/>
  <c r="AI208" i="24"/>
  <c r="AI224" i="24"/>
  <c r="BB224" i="24"/>
  <c r="AY176" i="24"/>
  <c r="BA176" i="24" s="1"/>
  <c r="AI176" i="24"/>
  <c r="BB176" i="24"/>
  <c r="AI138" i="24"/>
  <c r="AI38" i="24"/>
  <c r="BB27" i="24"/>
  <c r="AY27" i="24"/>
  <c r="BA27" i="24" s="1"/>
  <c r="AI27" i="24"/>
  <c r="AI214" i="24"/>
  <c r="AY196" i="24"/>
  <c r="BA196" i="24" s="1"/>
  <c r="AI196" i="24"/>
  <c r="BB196" i="24"/>
  <c r="BB190" i="24"/>
  <c r="AY190" i="24"/>
  <c r="BA190" i="24" s="1"/>
  <c r="AI190" i="24"/>
  <c r="AI95" i="24"/>
  <c r="AI70" i="24"/>
  <c r="AI64" i="24"/>
  <c r="AI61" i="24"/>
  <c r="AH121" i="24"/>
  <c r="BB43" i="24"/>
  <c r="AI43" i="24"/>
  <c r="BB31" i="24"/>
  <c r="AI31" i="24"/>
  <c r="AY31" i="24"/>
  <c r="BA31" i="24" s="1"/>
  <c r="AI20" i="24"/>
  <c r="AI209" i="24"/>
  <c r="AW210" i="24"/>
  <c r="AX210" i="24" s="1"/>
  <c r="AI218" i="24"/>
  <c r="AY218" i="24"/>
  <c r="BA218" i="24" s="1"/>
  <c r="AH211" i="24"/>
  <c r="AW148" i="24"/>
  <c r="AH130" i="24"/>
  <c r="AW75" i="24"/>
  <c r="AX75" i="24" s="1"/>
  <c r="AW42" i="24"/>
  <c r="AX42" i="24" s="1"/>
  <c r="AW28" i="24"/>
  <c r="BB37" i="24"/>
  <c r="AI37" i="24"/>
  <c r="AY37" i="24"/>
  <c r="BA37" i="24" s="1"/>
  <c r="AW204" i="24"/>
  <c r="AX204" i="24" s="1"/>
  <c r="AW212" i="24"/>
  <c r="AX212" i="24" s="1"/>
  <c r="AW175" i="24"/>
  <c r="AX175" i="24" s="1"/>
  <c r="AH166" i="24"/>
  <c r="AH175" i="24"/>
  <c r="AW159" i="24"/>
  <c r="AX159" i="24" s="1"/>
  <c r="AW151" i="24"/>
  <c r="AX151" i="24" s="1"/>
  <c r="AY162" i="24"/>
  <c r="BA162" i="24" s="1"/>
  <c r="AI162" i="24"/>
  <c r="BB162" i="24"/>
  <c r="AH164" i="24"/>
  <c r="AH178" i="24"/>
  <c r="AH155" i="24"/>
  <c r="AH123" i="24"/>
  <c r="AH115" i="24"/>
  <c r="AH127" i="24"/>
  <c r="AW95" i="24"/>
  <c r="AX95" i="24" s="1"/>
  <c r="AH98" i="24"/>
  <c r="AW96" i="24"/>
  <c r="AX96" i="24" s="1"/>
  <c r="AW80" i="24"/>
  <c r="AX80" i="24" s="1"/>
  <c r="AW78" i="24"/>
  <c r="AX78" i="24" s="1"/>
  <c r="AH92" i="24"/>
  <c r="AH88" i="24"/>
  <c r="AW40" i="24"/>
  <c r="AX40" i="24" s="1"/>
  <c r="AW62" i="24"/>
  <c r="AX62" i="24" s="1"/>
  <c r="AW76" i="24"/>
  <c r="AX76" i="24" s="1"/>
  <c r="AW71" i="24"/>
  <c r="AX71" i="24" s="1"/>
  <c r="AH45" i="24"/>
  <c r="AW22" i="24"/>
  <c r="AX22" i="24" s="1"/>
  <c r="AH17" i="24"/>
  <c r="AW90" i="24"/>
  <c r="AX90" i="24" s="1"/>
  <c r="AW56" i="24"/>
  <c r="AX56" i="24" s="1"/>
  <c r="AH83" i="24"/>
  <c r="AI154" i="24"/>
  <c r="AH102" i="24"/>
  <c r="AW51" i="24"/>
  <c r="AX51" i="24" s="1"/>
  <c r="BB26" i="24"/>
  <c r="AW193" i="24"/>
  <c r="AX193" i="24" s="1"/>
  <c r="AW165" i="24"/>
  <c r="AX165" i="24" s="1"/>
  <c r="AW195" i="24"/>
  <c r="AX195" i="24" s="1"/>
  <c r="AW141" i="24"/>
  <c r="AH172" i="24"/>
  <c r="AI110" i="24"/>
  <c r="AH112" i="24"/>
  <c r="AW100" i="24"/>
  <c r="AX100" i="24" s="1"/>
  <c r="AW104" i="24"/>
  <c r="AX104" i="24" s="1"/>
  <c r="AI44" i="24"/>
  <c r="BB103" i="24"/>
  <c r="AY103" i="24"/>
  <c r="BA103" i="24" s="1"/>
  <c r="AI103" i="24"/>
  <c r="AH222" i="24"/>
  <c r="AH221" i="24"/>
  <c r="AW200" i="24"/>
  <c r="AX200" i="24" s="1"/>
  <c r="AH213" i="24"/>
  <c r="AH199" i="24"/>
  <c r="AW169" i="24"/>
  <c r="AX169" i="24" s="1"/>
  <c r="AH165" i="24"/>
  <c r="AH180" i="24"/>
  <c r="AH163" i="24"/>
  <c r="AW160" i="24"/>
  <c r="AX160" i="24" s="1"/>
  <c r="AH159" i="24"/>
  <c r="AH140" i="24"/>
  <c r="AH147" i="24"/>
  <c r="AH116" i="24"/>
  <c r="AH114" i="24"/>
  <c r="AH120" i="24"/>
  <c r="AH128" i="24"/>
  <c r="AH93" i="24"/>
  <c r="AH85" i="24"/>
  <c r="AH81" i="24"/>
  <c r="AH73" i="24"/>
  <c r="AW70" i="24"/>
  <c r="AX70" i="24" s="1"/>
  <c r="AW38" i="24"/>
  <c r="AX38" i="24" s="1"/>
  <c r="AW81" i="24"/>
  <c r="AX81" i="24" s="1"/>
  <c r="AW52" i="24"/>
  <c r="AX52" i="24" s="1"/>
  <c r="AW13" i="24"/>
  <c r="BE13" i="24" s="1"/>
  <c r="AH171" i="24"/>
  <c r="AY26" i="24"/>
  <c r="BA26" i="24" s="1"/>
  <c r="AI152" i="24"/>
  <c r="AI19" i="24"/>
  <c r="AH201" i="24"/>
  <c r="AW173" i="24"/>
  <c r="AX173" i="24" s="1"/>
  <c r="AW152" i="24"/>
  <c r="AX152" i="24" s="1"/>
  <c r="AW158" i="24"/>
  <c r="AW112" i="24"/>
  <c r="AX112" i="24" s="1"/>
  <c r="AH126" i="24"/>
  <c r="AH76" i="24"/>
  <c r="AW60" i="24"/>
  <c r="AX60" i="24" s="1"/>
  <c r="AI48" i="24"/>
  <c r="AW20" i="24"/>
  <c r="AX20" i="24" s="1"/>
  <c r="AW220" i="24"/>
  <c r="AX220" i="24" s="1"/>
  <c r="AH215" i="24"/>
  <c r="AH219" i="24"/>
  <c r="AH197" i="24"/>
  <c r="AW201" i="24"/>
  <c r="AX201" i="24" s="1"/>
  <c r="AW216" i="24"/>
  <c r="AX216" i="24" s="1"/>
  <c r="AW167" i="24"/>
  <c r="AX167" i="24" s="1"/>
  <c r="AW197" i="24"/>
  <c r="AX197" i="24" s="1"/>
  <c r="AH177" i="24"/>
  <c r="AW163" i="24"/>
  <c r="AX163" i="24" s="1"/>
  <c r="AW155" i="24"/>
  <c r="AX155" i="24" s="1"/>
  <c r="AW147" i="24"/>
  <c r="AX147" i="24" s="1"/>
  <c r="AH136" i="24"/>
  <c r="AW142" i="24"/>
  <c r="AX142" i="24" s="1"/>
  <c r="AH119" i="24"/>
  <c r="AH111" i="24"/>
  <c r="AW138" i="24"/>
  <c r="AX138" i="24" s="1"/>
  <c r="AH124" i="24"/>
  <c r="AW122" i="24"/>
  <c r="AX122" i="24" s="1"/>
  <c r="AW156" i="24"/>
  <c r="AX156" i="24" s="1"/>
  <c r="AH108" i="24"/>
  <c r="AW144" i="24"/>
  <c r="AH86" i="24"/>
  <c r="AH80" i="24"/>
  <c r="AW98" i="24"/>
  <c r="AX98" i="24" s="1"/>
  <c r="AW102" i="24"/>
  <c r="AX102" i="24" s="1"/>
  <c r="AW83" i="24"/>
  <c r="AX83" i="24" s="1"/>
  <c r="AH94" i="24"/>
  <c r="AH90" i="24"/>
  <c r="AW72" i="24"/>
  <c r="AX72" i="24" s="1"/>
  <c r="AW48" i="24"/>
  <c r="AX48" i="24" s="1"/>
  <c r="AH69" i="24"/>
  <c r="AH106" i="24"/>
  <c r="AW69" i="24"/>
  <c r="AX69" i="24" s="1"/>
  <c r="AI51" i="24"/>
  <c r="AW12" i="24"/>
  <c r="AX12" i="24" s="1"/>
  <c r="AH41" i="24"/>
  <c r="AW14" i="24"/>
  <c r="AX14" i="24" s="1"/>
  <c r="AW54" i="24"/>
  <c r="AI183" i="24"/>
  <c r="AI160" i="24"/>
  <c r="AY15" i="24"/>
  <c r="BA15" i="24" s="1"/>
  <c r="AI15" i="24"/>
  <c r="BB15" i="24"/>
  <c r="AW221" i="24"/>
  <c r="AX221" i="24" s="1"/>
  <c r="AI195" i="24"/>
  <c r="BB195" i="24"/>
  <c r="AY195" i="24"/>
  <c r="BA195" i="24" s="1"/>
  <c r="AW199" i="24"/>
  <c r="AX199" i="24" s="1"/>
  <c r="AW181" i="24"/>
  <c r="AX181" i="24" s="1"/>
  <c r="AH181" i="24"/>
  <c r="AH145" i="24"/>
  <c r="AW150" i="24"/>
  <c r="AX150" i="24" s="1"/>
  <c r="AW154" i="24"/>
  <c r="AX154" i="24" s="1"/>
  <c r="AH142" i="24"/>
  <c r="AI96" i="24"/>
  <c r="BB99" i="24"/>
  <c r="AY99" i="24"/>
  <c r="BA99" i="24" s="1"/>
  <c r="AI99" i="24"/>
  <c r="AH78" i="24"/>
  <c r="AI40" i="24"/>
  <c r="AW50" i="24"/>
  <c r="AX50" i="24" s="1"/>
  <c r="AI18" i="24"/>
  <c r="AY50" i="24"/>
  <c r="BA50" i="24" s="1"/>
  <c r="AI50" i="24"/>
  <c r="BB225" i="24"/>
  <c r="AY225" i="24"/>
  <c r="BA225" i="24" s="1"/>
  <c r="AI225" i="24"/>
  <c r="AW203" i="24"/>
  <c r="AX203" i="24" s="1"/>
  <c r="AW202" i="24"/>
  <c r="AX202" i="24" s="1"/>
  <c r="AW177" i="24"/>
  <c r="AX177" i="24" s="1"/>
  <c r="AH173" i="24"/>
  <c r="AH153" i="24"/>
  <c r="AH125" i="24"/>
  <c r="AW118" i="24"/>
  <c r="AX118" i="24" s="1"/>
  <c r="AH100" i="24"/>
  <c r="AH82" i="24"/>
  <c r="AH79" i="24"/>
  <c r="AH89" i="24"/>
  <c r="AH133" i="24"/>
  <c r="AW107" i="24"/>
  <c r="AX107" i="24" s="1"/>
  <c r="AH72" i="24"/>
  <c r="AW46" i="24"/>
  <c r="AX46" i="24" s="1"/>
  <c r="AW64" i="24"/>
  <c r="AX64" i="24" s="1"/>
  <c r="AW85" i="24"/>
  <c r="AX85" i="24" s="1"/>
  <c r="AW24" i="24"/>
  <c r="AY23" i="24"/>
  <c r="BA23" i="24" s="1"/>
  <c r="AI23" i="24"/>
  <c r="AI156" i="24"/>
  <c r="BB157" i="24"/>
  <c r="AI157" i="24"/>
  <c r="AW66" i="24"/>
  <c r="AX66" i="24" s="1"/>
  <c r="AW73" i="24"/>
  <c r="AX73" i="24" s="1"/>
  <c r="BB65" i="24"/>
  <c r="AY65" i="24"/>
  <c r="BA65" i="24" s="1"/>
  <c r="AI65" i="24"/>
  <c r="AI52" i="24"/>
  <c r="AW219" i="24"/>
  <c r="AX219" i="24" s="1"/>
  <c r="AI179" i="24"/>
  <c r="AH129" i="24"/>
  <c r="AW114" i="24"/>
  <c r="AX114" i="24" s="1"/>
  <c r="AH91" i="24"/>
  <c r="AW213" i="24"/>
  <c r="AX213" i="24" s="1"/>
  <c r="AW214" i="24"/>
  <c r="AX214" i="24" s="1"/>
  <c r="AH187" i="24"/>
  <c r="AW171" i="24"/>
  <c r="AX171" i="24" s="1"/>
  <c r="AI204" i="24"/>
  <c r="AW179" i="24"/>
  <c r="AX179" i="24" s="1"/>
  <c r="AH169" i="24"/>
  <c r="AW161" i="24"/>
  <c r="AX161" i="24" s="1"/>
  <c r="AW153" i="24"/>
  <c r="AX153" i="24" s="1"/>
  <c r="AH167" i="24"/>
  <c r="AI150" i="24"/>
  <c r="BB150" i="24"/>
  <c r="AY150" i="24"/>
  <c r="BA150" i="24" s="1"/>
  <c r="AW146" i="24"/>
  <c r="AW143" i="24"/>
  <c r="AH135" i="24"/>
  <c r="AH117" i="24"/>
  <c r="AW137" i="24"/>
  <c r="AH131" i="24"/>
  <c r="AH122" i="24"/>
  <c r="AH109" i="24"/>
  <c r="AW79" i="24"/>
  <c r="AX79" i="24" s="1"/>
  <c r="AW92" i="24"/>
  <c r="AX92" i="24" s="1"/>
  <c r="AW44" i="24"/>
  <c r="AX44" i="24" s="1"/>
  <c r="AH77" i="24"/>
  <c r="AH47" i="24"/>
  <c r="AH39" i="24"/>
  <c r="AH13" i="24"/>
  <c r="AW58" i="24"/>
  <c r="AX58" i="24" s="1"/>
  <c r="AH12" i="24"/>
  <c r="W201" i="22"/>
  <c r="S201" i="22"/>
  <c r="S137" i="22"/>
  <c r="W137" i="22"/>
  <c r="Z137" i="22" s="1"/>
  <c r="W97" i="22"/>
  <c r="X97" i="22" s="1"/>
  <c r="S97" i="22"/>
  <c r="W86" i="22"/>
  <c r="Z86" i="22" s="1"/>
  <c r="S86" i="22"/>
  <c r="T164" i="22"/>
  <c r="U164" i="22" s="1"/>
  <c r="R218" i="22"/>
  <c r="R150" i="22"/>
  <c r="R196" i="22"/>
  <c r="R96" i="22"/>
  <c r="W96" i="22" s="1"/>
  <c r="Z108" i="22"/>
  <c r="T32" i="22"/>
  <c r="U32" i="22" s="1"/>
  <c r="S85" i="22"/>
  <c r="R17" i="22"/>
  <c r="S17" i="22" s="1"/>
  <c r="R58" i="22"/>
  <c r="R36" i="22"/>
  <c r="W36" i="22" s="1"/>
  <c r="S210" i="22"/>
  <c r="R75" i="22"/>
  <c r="W75" i="22" s="1"/>
  <c r="R128" i="22"/>
  <c r="S128" i="22" s="1"/>
  <c r="R225" i="22"/>
  <c r="Y108" i="22"/>
  <c r="R118" i="22"/>
  <c r="W118" i="22" s="1"/>
  <c r="R177" i="22"/>
  <c r="W177" i="22" s="1"/>
  <c r="S26" i="22"/>
  <c r="R209" i="22"/>
  <c r="R213" i="22"/>
  <c r="W213" i="22" s="1"/>
  <c r="R117" i="22"/>
  <c r="S116" i="22"/>
  <c r="R64" i="22"/>
  <c r="W95" i="22"/>
  <c r="W147" i="22"/>
  <c r="Z147" i="22" s="1"/>
  <c r="W194" i="22"/>
  <c r="Y194" i="22" s="1"/>
  <c r="W128" i="22"/>
  <c r="Z128" i="22" s="1"/>
  <c r="S84" i="22"/>
  <c r="W67" i="22"/>
  <c r="W34" i="22"/>
  <c r="Y34" i="22" s="1"/>
  <c r="S70" i="22"/>
  <c r="W190" i="22"/>
  <c r="X190" i="22" s="1"/>
  <c r="W185" i="22"/>
  <c r="Y185" i="22" s="1"/>
  <c r="S177" i="22"/>
  <c r="S134" i="22"/>
  <c r="W25" i="22"/>
  <c r="X25" i="22" s="1"/>
  <c r="W17" i="22"/>
  <c r="Y17" i="22" s="1"/>
  <c r="S83" i="22"/>
  <c r="W28" i="22"/>
  <c r="Y28" i="22" s="1"/>
  <c r="W94" i="22"/>
  <c r="Y94" i="22" s="1"/>
  <c r="W44" i="22"/>
  <c r="Z44" i="22" s="1"/>
  <c r="W136" i="22"/>
  <c r="S51" i="22"/>
  <c r="Y147" i="22"/>
  <c r="X147" i="22"/>
  <c r="Z51" i="22"/>
  <c r="Y51" i="22"/>
  <c r="W78" i="22"/>
  <c r="S118" i="22"/>
  <c r="W33" i="22"/>
  <c r="Y33" i="22" s="1"/>
  <c r="S36" i="22"/>
  <c r="Z118" i="22"/>
  <c r="X118" i="22"/>
  <c r="Y118" i="22"/>
  <c r="Z27" i="22"/>
  <c r="Y27" i="22"/>
  <c r="X155" i="22"/>
  <c r="Z212" i="22"/>
  <c r="S127" i="22"/>
  <c r="Y13" i="22"/>
  <c r="Y35" i="22"/>
  <c r="S120" i="22"/>
  <c r="W120" i="22"/>
  <c r="Y134" i="22"/>
  <c r="Y26" i="22"/>
  <c r="Y137" i="22"/>
  <c r="W114" i="22"/>
  <c r="Y114" i="22" s="1"/>
  <c r="W109" i="22"/>
  <c r="Y109" i="22" s="1"/>
  <c r="Z56" i="22"/>
  <c r="Z155" i="22"/>
  <c r="W79" i="22"/>
  <c r="Z79" i="22" s="1"/>
  <c r="S49" i="22"/>
  <c r="Z180" i="22"/>
  <c r="Y43" i="22"/>
  <c r="S77" i="22"/>
  <c r="W119" i="22"/>
  <c r="Z119" i="22" s="1"/>
  <c r="Y57" i="22"/>
  <c r="X134" i="22"/>
  <c r="Y210" i="22"/>
  <c r="W197" i="22"/>
  <c r="S197" i="22"/>
  <c r="T123" i="22"/>
  <c r="U123" i="22" s="1"/>
  <c r="R123" i="22"/>
  <c r="W162" i="22"/>
  <c r="S162" i="22"/>
  <c r="W125" i="22"/>
  <c r="S125" i="22"/>
  <c r="T24" i="22"/>
  <c r="U24" i="22" s="1"/>
  <c r="R24" i="22"/>
  <c r="W100" i="22"/>
  <c r="S100" i="22"/>
  <c r="S122" i="22"/>
  <c r="W122" i="22"/>
  <c r="S65" i="22"/>
  <c r="W65" i="22"/>
  <c r="S30" i="22"/>
  <c r="W30" i="22"/>
  <c r="W222" i="22"/>
  <c r="S222" i="22"/>
  <c r="W189" i="22"/>
  <c r="S189" i="22"/>
  <c r="T182" i="22"/>
  <c r="U182" i="22" s="1"/>
  <c r="R182" i="22"/>
  <c r="R157" i="22"/>
  <c r="T157" i="22"/>
  <c r="U157" i="22" s="1"/>
  <c r="R223" i="22"/>
  <c r="S195" i="22"/>
  <c r="W195" i="22"/>
  <c r="T216" i="22"/>
  <c r="U216" i="22" s="1"/>
  <c r="X194" i="22"/>
  <c r="S172" i="22"/>
  <c r="W172" i="22"/>
  <c r="S158" i="22"/>
  <c r="W158" i="22"/>
  <c r="X180" i="22"/>
  <c r="S138" i="22"/>
  <c r="W138" i="22"/>
  <c r="X166" i="22"/>
  <c r="S164" i="22"/>
  <c r="W164" i="22"/>
  <c r="S148" i="22"/>
  <c r="W148" i="22"/>
  <c r="W90" i="22"/>
  <c r="S90" i="22"/>
  <c r="T125" i="22"/>
  <c r="U125" i="22" s="1"/>
  <c r="T104" i="22"/>
  <c r="U104" i="22" s="1"/>
  <c r="W171" i="22"/>
  <c r="S171" i="22"/>
  <c r="X93" i="22"/>
  <c r="W99" i="22"/>
  <c r="S99" i="22"/>
  <c r="S112" i="22"/>
  <c r="W112" i="22"/>
  <c r="X83" i="22"/>
  <c r="Y83" i="22"/>
  <c r="X85" i="22"/>
  <c r="T122" i="22"/>
  <c r="U122" i="22" s="1"/>
  <c r="X67" i="22"/>
  <c r="Y67" i="22"/>
  <c r="Z67" i="22"/>
  <c r="Y41" i="22"/>
  <c r="S19" i="22"/>
  <c r="W19" i="22"/>
  <c r="T90" i="22"/>
  <c r="U90" i="22" s="1"/>
  <c r="S45" i="22"/>
  <c r="W45" i="22"/>
  <c r="X28" i="22"/>
  <c r="S37" i="22"/>
  <c r="W37" i="22"/>
  <c r="S62" i="22"/>
  <c r="W62" i="22"/>
  <c r="R29" i="22"/>
  <c r="S22" i="22"/>
  <c r="W22" i="22"/>
  <c r="X70" i="22"/>
  <c r="Z70" i="22"/>
  <c r="T174" i="22"/>
  <c r="U174" i="22" s="1"/>
  <c r="R174" i="22"/>
  <c r="R184" i="22"/>
  <c r="W142" i="22"/>
  <c r="S142" i="22"/>
  <c r="S104" i="22"/>
  <c r="W104" i="22"/>
  <c r="W61" i="22"/>
  <c r="S61" i="22"/>
  <c r="W18" i="22"/>
  <c r="S18" i="22"/>
  <c r="W54" i="22"/>
  <c r="S54" i="22"/>
  <c r="X36" i="22"/>
  <c r="S68" i="22"/>
  <c r="W68" i="22"/>
  <c r="X49" i="22"/>
  <c r="X20" i="22"/>
  <c r="R59" i="22"/>
  <c r="R207" i="22"/>
  <c r="S221" i="22"/>
  <c r="W221" i="22"/>
  <c r="R149" i="22"/>
  <c r="T149" i="22"/>
  <c r="U149" i="22" s="1"/>
  <c r="S214" i="22"/>
  <c r="W214" i="22"/>
  <c r="R215" i="22"/>
  <c r="W176" i="22"/>
  <c r="S176" i="22"/>
  <c r="W192" i="22"/>
  <c r="S192" i="22"/>
  <c r="R141" i="22"/>
  <c r="W169" i="22"/>
  <c r="S169" i="22"/>
  <c r="X95" i="22"/>
  <c r="W52" i="22"/>
  <c r="S52" i="22"/>
  <c r="R113" i="22"/>
  <c r="T100" i="22"/>
  <c r="U100" i="22" s="1"/>
  <c r="W31" i="22"/>
  <c r="S31" i="22"/>
  <c r="S89" i="22"/>
  <c r="W89" i="22"/>
  <c r="S66" i="22"/>
  <c r="W66" i="22"/>
  <c r="S46" i="22"/>
  <c r="W46" i="22"/>
  <c r="R38" i="22"/>
  <c r="S47" i="22"/>
  <c r="W47" i="22"/>
  <c r="T198" i="22"/>
  <c r="U198" i="22" s="1"/>
  <c r="R198" i="22"/>
  <c r="S181" i="22"/>
  <c r="W181" i="22"/>
  <c r="T204" i="22"/>
  <c r="U204" i="22" s="1"/>
  <c r="Z194" i="22"/>
  <c r="S153" i="22"/>
  <c r="W153" i="22"/>
  <c r="W115" i="22"/>
  <c r="S115" i="22"/>
  <c r="X129" i="22"/>
  <c r="S178" i="22"/>
  <c r="W178" i="22"/>
  <c r="S150" i="22"/>
  <c r="W150" i="22"/>
  <c r="T192" i="22"/>
  <c r="U192" i="22" s="1"/>
  <c r="W82" i="22"/>
  <c r="S82" i="22"/>
  <c r="Y177" i="22"/>
  <c r="X177" i="22"/>
  <c r="W105" i="22"/>
  <c r="S105" i="22"/>
  <c r="R110" i="22"/>
  <c r="S92" i="22"/>
  <c r="W92" i="22"/>
  <c r="T16" i="22"/>
  <c r="U16" i="22" s="1"/>
  <c r="R16" i="22"/>
  <c r="T91" i="22"/>
  <c r="U91" i="22" s="1"/>
  <c r="X127" i="22"/>
  <c r="Y127" i="22"/>
  <c r="X208" i="22"/>
  <c r="Z208" i="22"/>
  <c r="Y208" i="22"/>
  <c r="R107" i="22"/>
  <c r="R14" i="22"/>
  <c r="W55" i="22"/>
  <c r="S55" i="22"/>
  <c r="W42" i="22"/>
  <c r="S42" i="22"/>
  <c r="T61" i="22"/>
  <c r="U61" i="22" s="1"/>
  <c r="R69" i="22"/>
  <c r="Z85" i="22"/>
  <c r="Z36" i="22"/>
  <c r="S206" i="22"/>
  <c r="W206" i="22"/>
  <c r="S76" i="22"/>
  <c r="W76" i="22"/>
  <c r="S21" i="22"/>
  <c r="W21" i="22"/>
  <c r="S211" i="22"/>
  <c r="W211" i="22"/>
  <c r="R183" i="22"/>
  <c r="T183" i="22"/>
  <c r="U183" i="22" s="1"/>
  <c r="W186" i="22"/>
  <c r="S186" i="22"/>
  <c r="R121" i="22"/>
  <c r="T121" i="22"/>
  <c r="U121" i="22" s="1"/>
  <c r="T151" i="22"/>
  <c r="U151" i="22" s="1"/>
  <c r="R133" i="22"/>
  <c r="R88" i="22"/>
  <c r="W91" i="22"/>
  <c r="S91" i="22"/>
  <c r="S63" i="22"/>
  <c r="W63" i="22"/>
  <c r="W39" i="22"/>
  <c r="S39" i="22"/>
  <c r="S173" i="22"/>
  <c r="W173" i="22"/>
  <c r="R205" i="22"/>
  <c r="T186" i="22"/>
  <c r="U186" i="22" s="1"/>
  <c r="X220" i="22"/>
  <c r="T132" i="22"/>
  <c r="U132" i="22" s="1"/>
  <c r="R132" i="22"/>
  <c r="Z220" i="22"/>
  <c r="X210" i="22"/>
  <c r="R179" i="22"/>
  <c r="X202" i="22"/>
  <c r="Y129" i="22"/>
  <c r="R167" i="22"/>
  <c r="Z166" i="22"/>
  <c r="T105" i="22"/>
  <c r="U105" i="22" s="1"/>
  <c r="R145" i="22"/>
  <c r="R111" i="22"/>
  <c r="T101" i="22"/>
  <c r="U101" i="22" s="1"/>
  <c r="X116" i="22"/>
  <c r="Y116" i="22"/>
  <c r="T102" i="22"/>
  <c r="U102" i="22" s="1"/>
  <c r="W50" i="22"/>
  <c r="S50" i="22"/>
  <c r="R40" i="22"/>
  <c r="X34" i="22"/>
  <c r="X57" i="22"/>
  <c r="Y85" i="22"/>
  <c r="X35" i="22"/>
  <c r="X27" i="22"/>
  <c r="Y20" i="22"/>
  <c r="T200" i="22"/>
  <c r="U200" i="22" s="1"/>
  <c r="R200" i="22"/>
  <c r="W160" i="22"/>
  <c r="S160" i="22"/>
  <c r="R163" i="22"/>
  <c r="Y95" i="22"/>
  <c r="S117" i="22"/>
  <c r="W117" i="22"/>
  <c r="R124" i="22"/>
  <c r="T175" i="22"/>
  <c r="U175" i="22" s="1"/>
  <c r="S101" i="22"/>
  <c r="W101" i="22"/>
  <c r="T81" i="22"/>
  <c r="U81" i="22" s="1"/>
  <c r="R81" i="22"/>
  <c r="W102" i="22"/>
  <c r="S102" i="22"/>
  <c r="S73" i="22"/>
  <c r="W73" i="22"/>
  <c r="X77" i="22"/>
  <c r="W48" i="22"/>
  <c r="S48" i="22"/>
  <c r="X51" i="22"/>
  <c r="X43" i="22"/>
  <c r="W32" i="22"/>
  <c r="S32" i="22"/>
  <c r="T193" i="22"/>
  <c r="U193" i="22" s="1"/>
  <c r="R193" i="22"/>
  <c r="T142" i="22"/>
  <c r="U142" i="22" s="1"/>
  <c r="Z20" i="22"/>
  <c r="S219" i="22"/>
  <c r="W219" i="22"/>
  <c r="S203" i="22"/>
  <c r="W203" i="22"/>
  <c r="Z144" i="22"/>
  <c r="Y144" i="22"/>
  <c r="Z127" i="22"/>
  <c r="S187" i="22"/>
  <c r="W187" i="22"/>
  <c r="T139" i="22"/>
  <c r="U139" i="22" s="1"/>
  <c r="Y202" i="22"/>
  <c r="T168" i="22"/>
  <c r="U168" i="22" s="1"/>
  <c r="S143" i="22"/>
  <c r="W143" i="22"/>
  <c r="T160" i="22"/>
  <c r="U160" i="22" s="1"/>
  <c r="T170" i="22"/>
  <c r="U170" i="22" s="1"/>
  <c r="R131" i="22"/>
  <c r="R152" i="22"/>
  <c r="X212" i="22"/>
  <c r="R103" i="22"/>
  <c r="T146" i="22"/>
  <c r="U146" i="22" s="1"/>
  <c r="Z95" i="22"/>
  <c r="T98" i="22"/>
  <c r="U98" i="22" s="1"/>
  <c r="Y36" i="22"/>
  <c r="Y93" i="22"/>
  <c r="T80" i="22"/>
  <c r="U80" i="22" s="1"/>
  <c r="R23" i="22"/>
  <c r="T15" i="22"/>
  <c r="U15" i="22" s="1"/>
  <c r="Z34" i="22"/>
  <c r="R53" i="22"/>
  <c r="X78" i="22"/>
  <c r="X56" i="22"/>
  <c r="X84" i="22"/>
  <c r="Y84" i="22"/>
  <c r="X26" i="22"/>
  <c r="X86" i="22"/>
  <c r="Y86" i="22"/>
  <c r="R11" i="22"/>
  <c r="W151" i="22"/>
  <c r="S151" i="22"/>
  <c r="X41" i="22"/>
  <c r="W216" i="22"/>
  <c r="S216" i="22"/>
  <c r="W175" i="22"/>
  <c r="S175" i="22"/>
  <c r="S204" i="22"/>
  <c r="W204" i="22"/>
  <c r="R154" i="22"/>
  <c r="W74" i="22"/>
  <c r="S74" i="22"/>
  <c r="T222" i="22"/>
  <c r="U222" i="22" s="1"/>
  <c r="R191" i="22"/>
  <c r="T191" i="22"/>
  <c r="U191" i="22" s="1"/>
  <c r="T217" i="22"/>
  <c r="U217" i="22" s="1"/>
  <c r="R217" i="22"/>
  <c r="R199" i="22"/>
  <c r="W161" i="22"/>
  <c r="S161" i="22"/>
  <c r="R188" i="22"/>
  <c r="T188" i="22"/>
  <c r="U188" i="22" s="1"/>
  <c r="W159" i="22"/>
  <c r="S159" i="22"/>
  <c r="W224" i="22"/>
  <c r="S224" i="22"/>
  <c r="Y166" i="22"/>
  <c r="W218" i="22"/>
  <c r="S218" i="22"/>
  <c r="Z177" i="22"/>
  <c r="T159" i="22"/>
  <c r="U159" i="22" s="1"/>
  <c r="T181" i="22"/>
  <c r="U181" i="22" s="1"/>
  <c r="W139" i="22"/>
  <c r="S139" i="22"/>
  <c r="Z202" i="22"/>
  <c r="W168" i="22"/>
  <c r="S168" i="22"/>
  <c r="S196" i="22"/>
  <c r="W196" i="22"/>
  <c r="S156" i="22"/>
  <c r="W156" i="22"/>
  <c r="S170" i="22"/>
  <c r="W170" i="22"/>
  <c r="S165" i="22"/>
  <c r="W165" i="22"/>
  <c r="S130" i="22"/>
  <c r="W130" i="22"/>
  <c r="R140" i="22"/>
  <c r="Z116" i="22"/>
  <c r="X135" i="22"/>
  <c r="Y135" i="22"/>
  <c r="S146" i="22"/>
  <c r="W146" i="22"/>
  <c r="W106" i="22"/>
  <c r="S106" i="22"/>
  <c r="T171" i="22"/>
  <c r="U171" i="22" s="1"/>
  <c r="S98" i="22"/>
  <c r="W98" i="22"/>
  <c r="R87" i="22"/>
  <c r="T112" i="22"/>
  <c r="U112" i="22" s="1"/>
  <c r="Z93" i="22"/>
  <c r="S80" i="22"/>
  <c r="W80" i="22"/>
  <c r="R60" i="22"/>
  <c r="W15" i="22"/>
  <c r="S15" i="22"/>
  <c r="Z49" i="22"/>
  <c r="S71" i="22"/>
  <c r="W71" i="22"/>
  <c r="T52" i="22"/>
  <c r="U52" i="22" s="1"/>
  <c r="Y77" i="22"/>
  <c r="T22" i="22"/>
  <c r="U22" i="22" s="1"/>
  <c r="R12" i="22"/>
  <c r="O67" i="19"/>
  <c r="N82" i="19"/>
  <c r="O43" i="19"/>
  <c r="N60" i="19"/>
  <c r="O19" i="19"/>
  <c r="N43" i="19"/>
  <c r="N212" i="19"/>
  <c r="N20" i="19"/>
  <c r="N195" i="19"/>
  <c r="O211" i="19"/>
  <c r="N178" i="19"/>
  <c r="O184" i="19"/>
  <c r="O120" i="19"/>
  <c r="O56" i="19"/>
  <c r="O185" i="19"/>
  <c r="O57" i="19"/>
  <c r="O175" i="19"/>
  <c r="O111" i="19"/>
  <c r="O47" i="19"/>
  <c r="O198" i="19"/>
  <c r="O134" i="19"/>
  <c r="O70" i="19"/>
  <c r="O225" i="19"/>
  <c r="O89" i="19"/>
  <c r="O189" i="19"/>
  <c r="O125" i="19"/>
  <c r="O61" i="19"/>
  <c r="O212" i="19"/>
  <c r="O148" i="19"/>
  <c r="O84" i="19"/>
  <c r="O20" i="19"/>
  <c r="N138" i="19"/>
  <c r="N98" i="19"/>
  <c r="N217" i="19"/>
  <c r="N153" i="19"/>
  <c r="N89" i="19"/>
  <c r="N224" i="19"/>
  <c r="N152" i="19"/>
  <c r="N80" i="19"/>
  <c r="N223" i="19"/>
  <c r="N151" i="19"/>
  <c r="N79" i="19"/>
  <c r="N206" i="19"/>
  <c r="N78" i="19"/>
  <c r="N133" i="19"/>
  <c r="O99" i="19"/>
  <c r="N100" i="19"/>
  <c r="O74" i="19"/>
  <c r="N83" i="19"/>
  <c r="O49" i="19"/>
  <c r="N66" i="19"/>
  <c r="O26" i="19"/>
  <c r="N44" i="19"/>
  <c r="N218" i="19"/>
  <c r="N27" i="19"/>
  <c r="N196" i="19"/>
  <c r="O176" i="19"/>
  <c r="O112" i="19"/>
  <c r="O48" i="19"/>
  <c r="O177" i="19"/>
  <c r="O25" i="19"/>
  <c r="O167" i="19"/>
  <c r="O103" i="19"/>
  <c r="O39" i="19"/>
  <c r="O190" i="19"/>
  <c r="O126" i="19"/>
  <c r="O62" i="19"/>
  <c r="O209" i="19"/>
  <c r="O73" i="19"/>
  <c r="O181" i="19"/>
  <c r="O117" i="19"/>
  <c r="O53" i="19"/>
  <c r="O204" i="19"/>
  <c r="O140" i="19"/>
  <c r="O76" i="19"/>
  <c r="O12" i="19"/>
  <c r="N156" i="19"/>
  <c r="N116" i="19"/>
  <c r="N209" i="19"/>
  <c r="N145" i="19"/>
  <c r="N73" i="19"/>
  <c r="N216" i="19"/>
  <c r="N144" i="19"/>
  <c r="N72" i="19"/>
  <c r="N215" i="19"/>
  <c r="N143" i="19"/>
  <c r="N71" i="19"/>
  <c r="N198" i="19"/>
  <c r="N70" i="19"/>
  <c r="N109" i="19"/>
  <c r="N179" i="19"/>
  <c r="N139" i="19"/>
  <c r="N201" i="19"/>
  <c r="N137" i="19"/>
  <c r="N65" i="19"/>
  <c r="N208" i="19"/>
  <c r="N136" i="19"/>
  <c r="N64" i="19"/>
  <c r="N207" i="19"/>
  <c r="N135" i="19"/>
  <c r="N55" i="19"/>
  <c r="N174" i="19"/>
  <c r="N46" i="19"/>
  <c r="N69" i="19"/>
  <c r="O163" i="19"/>
  <c r="N146" i="19"/>
  <c r="O138" i="19"/>
  <c r="N124" i="19"/>
  <c r="O107" i="19"/>
  <c r="N107" i="19"/>
  <c r="O82" i="19"/>
  <c r="N90" i="19"/>
  <c r="O51" i="19"/>
  <c r="N68" i="19"/>
  <c r="O224" i="19"/>
  <c r="O160" i="19"/>
  <c r="O96" i="19"/>
  <c r="O32" i="19"/>
  <c r="O145" i="19"/>
  <c r="O215" i="19"/>
  <c r="O151" i="19"/>
  <c r="O87" i="19"/>
  <c r="O23" i="19"/>
  <c r="O174" i="19"/>
  <c r="O110" i="19"/>
  <c r="O46" i="19"/>
  <c r="O169" i="19"/>
  <c r="O41" i="19"/>
  <c r="O165" i="19"/>
  <c r="O101" i="19"/>
  <c r="O37" i="19"/>
  <c r="O188" i="19"/>
  <c r="O124" i="19"/>
  <c r="N28" i="19"/>
  <c r="N202" i="19"/>
  <c r="N162" i="19"/>
  <c r="N193" i="19"/>
  <c r="N129" i="19"/>
  <c r="N57" i="19"/>
  <c r="N200" i="19"/>
  <c r="N128" i="19"/>
  <c r="N56" i="19"/>
  <c r="N199" i="19"/>
  <c r="N119" i="19"/>
  <c r="N47" i="19"/>
  <c r="N150" i="19"/>
  <c r="N22" i="19"/>
  <c r="N45" i="19"/>
  <c r="N101" i="19"/>
  <c r="N37" i="19"/>
  <c r="N221" i="19"/>
  <c r="N157" i="19"/>
  <c r="N93" i="19"/>
  <c r="N29" i="19"/>
  <c r="N190" i="19"/>
  <c r="N126" i="19"/>
  <c r="N62" i="19"/>
  <c r="N213" i="19"/>
  <c r="N149" i="19"/>
  <c r="N85" i="19"/>
  <c r="N21" i="19"/>
  <c r="N23" i="19"/>
  <c r="N182" i="19"/>
  <c r="N118" i="19"/>
  <c r="N54" i="19"/>
  <c r="N205" i="19"/>
  <c r="N141" i="19"/>
  <c r="N77" i="19"/>
  <c r="N35" i="19"/>
  <c r="N76" i="19"/>
  <c r="N122" i="19"/>
  <c r="N140" i="19"/>
  <c r="N204" i="19"/>
  <c r="N163" i="19"/>
  <c r="N58" i="19"/>
  <c r="N99" i="19"/>
  <c r="N186" i="19"/>
  <c r="N26" i="19"/>
  <c r="N166" i="19"/>
  <c r="N102" i="19"/>
  <c r="N38" i="19"/>
  <c r="N189" i="19"/>
  <c r="N125" i="19"/>
  <c r="N61" i="19"/>
  <c r="O154" i="19"/>
  <c r="O91" i="19"/>
  <c r="O194" i="19"/>
  <c r="O122" i="19"/>
  <c r="O155" i="19"/>
  <c r="O130" i="19"/>
  <c r="O90" i="19"/>
  <c r="O187" i="19"/>
  <c r="O35" i="19"/>
  <c r="O58" i="19"/>
  <c r="O123" i="19"/>
  <c r="O98" i="19"/>
  <c r="O33" i="19"/>
  <c r="O59" i="19"/>
  <c r="O162" i="19"/>
  <c r="O186" i="19"/>
  <c r="O218" i="19"/>
  <c r="O34" i="19"/>
  <c r="O11" i="19"/>
  <c r="O219" i="19"/>
  <c r="O66" i="19"/>
  <c r="N81" i="19"/>
  <c r="N17" i="19"/>
  <c r="N168" i="19"/>
  <c r="N104" i="19"/>
  <c r="N40" i="19"/>
  <c r="N191" i="19"/>
  <c r="N127" i="19"/>
  <c r="N63" i="19"/>
  <c r="N222" i="19"/>
  <c r="N158" i="19"/>
  <c r="N94" i="19"/>
  <c r="N30" i="19"/>
  <c r="N181" i="19"/>
  <c r="N117" i="19"/>
  <c r="N53" i="19"/>
  <c r="BB23" i="24" l="1"/>
  <c r="BB144" i="24"/>
  <c r="BB110" i="24"/>
  <c r="BB186" i="24"/>
  <c r="AY192" i="24"/>
  <c r="BA192" i="24" s="1"/>
  <c r="AY59" i="24"/>
  <c r="BA59" i="24" s="1"/>
  <c r="AY18" i="24"/>
  <c r="BA18" i="24" s="1"/>
  <c r="BB209" i="24"/>
  <c r="BB192" i="24"/>
  <c r="AY204" i="24"/>
  <c r="BA204" i="24" s="1"/>
  <c r="BB18" i="24"/>
  <c r="AI11" i="24"/>
  <c r="AY110" i="24"/>
  <c r="BA110" i="24" s="1"/>
  <c r="BB198" i="24"/>
  <c r="AY206" i="24"/>
  <c r="BA206" i="24" s="1"/>
  <c r="BB134" i="24"/>
  <c r="BB68" i="24"/>
  <c r="AI25" i="24"/>
  <c r="AY11" i="24"/>
  <c r="BA11" i="24" s="1"/>
  <c r="AI198" i="24"/>
  <c r="AY132" i="24"/>
  <c r="BA132" i="24" s="1"/>
  <c r="AI206" i="24"/>
  <c r="BB55" i="24"/>
  <c r="AY25" i="24"/>
  <c r="BA25" i="24" s="1"/>
  <c r="AY174" i="24"/>
  <c r="BA174" i="24" s="1"/>
  <c r="AY113" i="24"/>
  <c r="BA113" i="24" s="1"/>
  <c r="AI87" i="24"/>
  <c r="AI207" i="24"/>
  <c r="BB49" i="24"/>
  <c r="AY68" i="24"/>
  <c r="BA68" i="24" s="1"/>
  <c r="AI184" i="24"/>
  <c r="AY40" i="24"/>
  <c r="BA40" i="24" s="1"/>
  <c r="AY87" i="24"/>
  <c r="BA87" i="24" s="1"/>
  <c r="AY207" i="24"/>
  <c r="BA207" i="24" s="1"/>
  <c r="AY55" i="24"/>
  <c r="BA55" i="24" s="1"/>
  <c r="AY184" i="24"/>
  <c r="BA184" i="24" s="1"/>
  <c r="BB40" i="24"/>
  <c r="AY134" i="24"/>
  <c r="BA134" i="24" s="1"/>
  <c r="AY96" i="24"/>
  <c r="BA96" i="24" s="1"/>
  <c r="AY74" i="24"/>
  <c r="BA74" i="24" s="1"/>
  <c r="BB191" i="24"/>
  <c r="AY144" i="24"/>
  <c r="BB50" i="24"/>
  <c r="BB113" i="24"/>
  <c r="AY19" i="24"/>
  <c r="BA19" i="24" s="1"/>
  <c r="BB218" i="24"/>
  <c r="BB118" i="24"/>
  <c r="AY53" i="24"/>
  <c r="BA53" i="24" s="1"/>
  <c r="AI134" i="24"/>
  <c r="AI74" i="24"/>
  <c r="AI191" i="24"/>
  <c r="AY57" i="24"/>
  <c r="BA57" i="24" s="1"/>
  <c r="AY97" i="24"/>
  <c r="BA97" i="24" s="1"/>
  <c r="AI113" i="24"/>
  <c r="BB19" i="24"/>
  <c r="AY49" i="24"/>
  <c r="BA49" i="24" s="1"/>
  <c r="AY191" i="24"/>
  <c r="BA191" i="24" s="1"/>
  <c r="AY223" i="24"/>
  <c r="BA223" i="24" s="1"/>
  <c r="AI182" i="24"/>
  <c r="AI30" i="24"/>
  <c r="AI174" i="24"/>
  <c r="AY182" i="24"/>
  <c r="BA182" i="24" s="1"/>
  <c r="AY30" i="24"/>
  <c r="BA30" i="24" s="1"/>
  <c r="AY157" i="24"/>
  <c r="BA157" i="24" s="1"/>
  <c r="AY183" i="24"/>
  <c r="BA183" i="24" s="1"/>
  <c r="AY34" i="24"/>
  <c r="BA34" i="24" s="1"/>
  <c r="BB223" i="24"/>
  <c r="BB183" i="24"/>
  <c r="AY43" i="24"/>
  <c r="BA43" i="24" s="1"/>
  <c r="BB34" i="24"/>
  <c r="BB132" i="24"/>
  <c r="AY38" i="24"/>
  <c r="BA38" i="24" s="1"/>
  <c r="BB46" i="24"/>
  <c r="AI16" i="24"/>
  <c r="AY67" i="24"/>
  <c r="BA67" i="24" s="1"/>
  <c r="BB53" i="24"/>
  <c r="BB57" i="24"/>
  <c r="BB67" i="24"/>
  <c r="AY95" i="24"/>
  <c r="BA95" i="24" s="1"/>
  <c r="AY138" i="24"/>
  <c r="BA138" i="24" s="1"/>
  <c r="AY205" i="24"/>
  <c r="BA205" i="24" s="1"/>
  <c r="AY203" i="24"/>
  <c r="BA203" i="24" s="1"/>
  <c r="BB154" i="24"/>
  <c r="AY61" i="24"/>
  <c r="BA61" i="24" s="1"/>
  <c r="BB217" i="24"/>
  <c r="BB204" i="24"/>
  <c r="BB61" i="24"/>
  <c r="AY217" i="24"/>
  <c r="BA217" i="24" s="1"/>
  <c r="BB51" i="24"/>
  <c r="AY202" i="24"/>
  <c r="BA202" i="24" s="1"/>
  <c r="BB70" i="24"/>
  <c r="BB22" i="24"/>
  <c r="BB193" i="24"/>
  <c r="AY216" i="24"/>
  <c r="BA216" i="24" s="1"/>
  <c r="BB14" i="24"/>
  <c r="AY214" i="24"/>
  <c r="BA214" i="24" s="1"/>
  <c r="BB216" i="24"/>
  <c r="AY149" i="24"/>
  <c r="BA149" i="24" s="1"/>
  <c r="BB205" i="24"/>
  <c r="AY51" i="24"/>
  <c r="BA51" i="24" s="1"/>
  <c r="AY44" i="24"/>
  <c r="BA44" i="24" s="1"/>
  <c r="BB200" i="24"/>
  <c r="BB174" i="24"/>
  <c r="BB149" i="24"/>
  <c r="BB221" i="24"/>
  <c r="AI221" i="24"/>
  <c r="AY221" i="24"/>
  <c r="BA221" i="24" s="1"/>
  <c r="BB102" i="24"/>
  <c r="AY102" i="24"/>
  <c r="BA102" i="24" s="1"/>
  <c r="AI102" i="24"/>
  <c r="AY121" i="24"/>
  <c r="BA121" i="24" s="1"/>
  <c r="AI121" i="24"/>
  <c r="BB121" i="24"/>
  <c r="AY77" i="24"/>
  <c r="BA77" i="24" s="1"/>
  <c r="BB77" i="24"/>
  <c r="AI77" i="24"/>
  <c r="AY117" i="24"/>
  <c r="BA117" i="24" s="1"/>
  <c r="AI117" i="24"/>
  <c r="BB117" i="24"/>
  <c r="BB187" i="24"/>
  <c r="AY187" i="24"/>
  <c r="BA187" i="24" s="1"/>
  <c r="AI187" i="24"/>
  <c r="BB100" i="24"/>
  <c r="AY100" i="24"/>
  <c r="BA100" i="24" s="1"/>
  <c r="AI100" i="24"/>
  <c r="AY181" i="24"/>
  <c r="BA181" i="24" s="1"/>
  <c r="AI181" i="24"/>
  <c r="BB181" i="24"/>
  <c r="AY152" i="24"/>
  <c r="BA152" i="24" s="1"/>
  <c r="BB147" i="24"/>
  <c r="AI147" i="24"/>
  <c r="AY147" i="24"/>
  <c r="BA147" i="24" s="1"/>
  <c r="AY199" i="24"/>
  <c r="BA199" i="24" s="1"/>
  <c r="BB199" i="24"/>
  <c r="AI199" i="24"/>
  <c r="AY112" i="24"/>
  <c r="BA112" i="24" s="1"/>
  <c r="AI112" i="24"/>
  <c r="BB112" i="24"/>
  <c r="AY92" i="24"/>
  <c r="BA92" i="24" s="1"/>
  <c r="AI92" i="24"/>
  <c r="BB92" i="24"/>
  <c r="AY123" i="24"/>
  <c r="BA123" i="24" s="1"/>
  <c r="AI123" i="24"/>
  <c r="BB123" i="24"/>
  <c r="AY58" i="24"/>
  <c r="BA58" i="24" s="1"/>
  <c r="BB66" i="24"/>
  <c r="BB212" i="24"/>
  <c r="AY135" i="24"/>
  <c r="BA135" i="24" s="1"/>
  <c r="BB135" i="24"/>
  <c r="AI135" i="24"/>
  <c r="BB179" i="24"/>
  <c r="AY156" i="24"/>
  <c r="BA156" i="24" s="1"/>
  <c r="BB96" i="24"/>
  <c r="AY48" i="24"/>
  <c r="BA48" i="24" s="1"/>
  <c r="AY81" i="24"/>
  <c r="BA81" i="24" s="1"/>
  <c r="BB81" i="24"/>
  <c r="AI81" i="24"/>
  <c r="BB140" i="24"/>
  <c r="AI140" i="24"/>
  <c r="AY140" i="24"/>
  <c r="BA140" i="24" s="1"/>
  <c r="BB213" i="24"/>
  <c r="AI213" i="24"/>
  <c r="AY213" i="24"/>
  <c r="BA213" i="24" s="1"/>
  <c r="BB202" i="24"/>
  <c r="BB155" i="24"/>
  <c r="AY155" i="24"/>
  <c r="BA155" i="24" s="1"/>
  <c r="AI155" i="24"/>
  <c r="BB175" i="24"/>
  <c r="AY175" i="24"/>
  <c r="BA175" i="24" s="1"/>
  <c r="AI175" i="24"/>
  <c r="AX28" i="24"/>
  <c r="BB28" i="24"/>
  <c r="AY28" i="24"/>
  <c r="BA28" i="24" s="1"/>
  <c r="BB211" i="24"/>
  <c r="AI211" i="24"/>
  <c r="AY211" i="24"/>
  <c r="BA211" i="24" s="1"/>
  <c r="AY75" i="24"/>
  <c r="BA75" i="24" s="1"/>
  <c r="BB161" i="24"/>
  <c r="AY220" i="24"/>
  <c r="BA220" i="24" s="1"/>
  <c r="AY56" i="24"/>
  <c r="BA56" i="24" s="1"/>
  <c r="AY71" i="24"/>
  <c r="BA71" i="24" s="1"/>
  <c r="BB203" i="24"/>
  <c r="AY210" i="24"/>
  <c r="BA210" i="24" s="1"/>
  <c r="AX146" i="24"/>
  <c r="BB146" i="24"/>
  <c r="AY146" i="24"/>
  <c r="BA146" i="24" s="1"/>
  <c r="BB41" i="24"/>
  <c r="AI41" i="24"/>
  <c r="AY41" i="24"/>
  <c r="BA41" i="24" s="1"/>
  <c r="AY86" i="24"/>
  <c r="BA86" i="24" s="1"/>
  <c r="AI86" i="24"/>
  <c r="BB86" i="24"/>
  <c r="AY119" i="24"/>
  <c r="BA119" i="24" s="1"/>
  <c r="AI119" i="24"/>
  <c r="BB119" i="24"/>
  <c r="BB73" i="24"/>
  <c r="AY73" i="24"/>
  <c r="BA73" i="24" s="1"/>
  <c r="AI73" i="24"/>
  <c r="AY17" i="24"/>
  <c r="BA17" i="24" s="1"/>
  <c r="AI17" i="24"/>
  <c r="BB17" i="24"/>
  <c r="AX148" i="24"/>
  <c r="AY148" i="24"/>
  <c r="BA148" i="24" s="1"/>
  <c r="BB148" i="24"/>
  <c r="AX143" i="24"/>
  <c r="AY143" i="24"/>
  <c r="BA143" i="24" s="1"/>
  <c r="BB143" i="24"/>
  <c r="BB169" i="24"/>
  <c r="AY169" i="24"/>
  <c r="BA169" i="24" s="1"/>
  <c r="AI169" i="24"/>
  <c r="BB156" i="24"/>
  <c r="AY72" i="24"/>
  <c r="BA72" i="24" s="1"/>
  <c r="AI72" i="24"/>
  <c r="BB72" i="24"/>
  <c r="BB125" i="24"/>
  <c r="AI125" i="24"/>
  <c r="AY125" i="24"/>
  <c r="BA125" i="24" s="1"/>
  <c r="AY90" i="24"/>
  <c r="BA90" i="24" s="1"/>
  <c r="AI90" i="24"/>
  <c r="BB90" i="24"/>
  <c r="AY108" i="24"/>
  <c r="BA108" i="24" s="1"/>
  <c r="AI108" i="24"/>
  <c r="BB108" i="24"/>
  <c r="AY136" i="24"/>
  <c r="BA136" i="24" s="1"/>
  <c r="AI136" i="24"/>
  <c r="BB136" i="24"/>
  <c r="BB48" i="24"/>
  <c r="AI201" i="24"/>
  <c r="AY201" i="24"/>
  <c r="BA201" i="24" s="1"/>
  <c r="BB201" i="24"/>
  <c r="BB171" i="24"/>
  <c r="AI171" i="24"/>
  <c r="AY171" i="24"/>
  <c r="BA171" i="24" s="1"/>
  <c r="AI85" i="24"/>
  <c r="BB85" i="24"/>
  <c r="AY85" i="24"/>
  <c r="BA85" i="24" s="1"/>
  <c r="BB159" i="24"/>
  <c r="AY159" i="24"/>
  <c r="BA159" i="24" s="1"/>
  <c r="AI159" i="24"/>
  <c r="BB44" i="24"/>
  <c r="BB45" i="24"/>
  <c r="AI45" i="24"/>
  <c r="AY45" i="24"/>
  <c r="BA45" i="24" s="1"/>
  <c r="AI178" i="24"/>
  <c r="AY178" i="24"/>
  <c r="BA178" i="24" s="1"/>
  <c r="BB178" i="24"/>
  <c r="AY166" i="24"/>
  <c r="BA166" i="24" s="1"/>
  <c r="AI166" i="24"/>
  <c r="BB166" i="24"/>
  <c r="AY118" i="24"/>
  <c r="BA118" i="24" s="1"/>
  <c r="AY70" i="24"/>
  <c r="BA70" i="24" s="1"/>
  <c r="BB214" i="24"/>
  <c r="BB38" i="24"/>
  <c r="BB75" i="24"/>
  <c r="AY193" i="24"/>
  <c r="BA193" i="24" s="1"/>
  <c r="BB107" i="24"/>
  <c r="BB56" i="24"/>
  <c r="BB71" i="24"/>
  <c r="AY14" i="24"/>
  <c r="BA14" i="24" s="1"/>
  <c r="AY60" i="24"/>
  <c r="BA60" i="24" s="1"/>
  <c r="BB210" i="24"/>
  <c r="AY12" i="24"/>
  <c r="BA12" i="24" s="1"/>
  <c r="AI12" i="24"/>
  <c r="BB12" i="24"/>
  <c r="AY179" i="24"/>
  <c r="BA179" i="24" s="1"/>
  <c r="BB98" i="24"/>
  <c r="AY98" i="24"/>
  <c r="BA98" i="24" s="1"/>
  <c r="AI98" i="24"/>
  <c r="BB13" i="24"/>
  <c r="BD13" i="24" s="1"/>
  <c r="AY13" i="24"/>
  <c r="BA13" i="24" s="1"/>
  <c r="AY122" i="24"/>
  <c r="BA122" i="24" s="1"/>
  <c r="AI122" i="24"/>
  <c r="BB122" i="24"/>
  <c r="BB89" i="24"/>
  <c r="AY89" i="24"/>
  <c r="BA89" i="24" s="1"/>
  <c r="AI89" i="24"/>
  <c r="AY78" i="24"/>
  <c r="BA78" i="24" s="1"/>
  <c r="AI78" i="24"/>
  <c r="BB78" i="24"/>
  <c r="AY124" i="24"/>
  <c r="BA124" i="24" s="1"/>
  <c r="AI124" i="24"/>
  <c r="BB124" i="24"/>
  <c r="BB215" i="24"/>
  <c r="AI215" i="24"/>
  <c r="AY215" i="24"/>
  <c r="BA215" i="24" s="1"/>
  <c r="AY126" i="24"/>
  <c r="BA126" i="24" s="1"/>
  <c r="AI126" i="24"/>
  <c r="BB126" i="24"/>
  <c r="AY120" i="24"/>
  <c r="BA120" i="24" s="1"/>
  <c r="AI120" i="24"/>
  <c r="BB120" i="24"/>
  <c r="AY180" i="24"/>
  <c r="BA180" i="24" s="1"/>
  <c r="AI180" i="24"/>
  <c r="BB180" i="24"/>
  <c r="AX141" i="24"/>
  <c r="AY141" i="24"/>
  <c r="BA141" i="24" s="1"/>
  <c r="BB141" i="24"/>
  <c r="AI83" i="24"/>
  <c r="AY83" i="24"/>
  <c r="BA83" i="24" s="1"/>
  <c r="BB83" i="24"/>
  <c r="AY104" i="24"/>
  <c r="BA104" i="24" s="1"/>
  <c r="AY20" i="24"/>
  <c r="BA20" i="24" s="1"/>
  <c r="BB95" i="24"/>
  <c r="AY62" i="24"/>
  <c r="BA62" i="24" s="1"/>
  <c r="AY151" i="24"/>
  <c r="BA151" i="24" s="1"/>
  <c r="AY94" i="24"/>
  <c r="BA94" i="24" s="1"/>
  <c r="AI94" i="24"/>
  <c r="BB94" i="24"/>
  <c r="BB197" i="24"/>
  <c r="AY197" i="24"/>
  <c r="BA197" i="24" s="1"/>
  <c r="AI197" i="24"/>
  <c r="BB93" i="24"/>
  <c r="AY93" i="24"/>
  <c r="BA93" i="24" s="1"/>
  <c r="AI93" i="24"/>
  <c r="AY164" i="24"/>
  <c r="BA164" i="24" s="1"/>
  <c r="AI164" i="24"/>
  <c r="BB164" i="24"/>
  <c r="BB133" i="24"/>
  <c r="AY133" i="24"/>
  <c r="BA133" i="24" s="1"/>
  <c r="AI133" i="24"/>
  <c r="BB142" i="24"/>
  <c r="AI142" i="24"/>
  <c r="AY142" i="24"/>
  <c r="BA142" i="24" s="1"/>
  <c r="AY219" i="24"/>
  <c r="BA219" i="24" s="1"/>
  <c r="BB219" i="24"/>
  <c r="AI219" i="24"/>
  <c r="AY76" i="24"/>
  <c r="BA76" i="24" s="1"/>
  <c r="AI76" i="24"/>
  <c r="BB76" i="24"/>
  <c r="AY128" i="24"/>
  <c r="BA128" i="24" s="1"/>
  <c r="AI128" i="24"/>
  <c r="BB128" i="24"/>
  <c r="AY222" i="24"/>
  <c r="BA222" i="24" s="1"/>
  <c r="AI222" i="24"/>
  <c r="BB222" i="24"/>
  <c r="AY172" i="24"/>
  <c r="BA172" i="24" s="1"/>
  <c r="AI172" i="24"/>
  <c r="BB172" i="24"/>
  <c r="BB39" i="24"/>
  <c r="AI39" i="24"/>
  <c r="AY39" i="24"/>
  <c r="BA39" i="24" s="1"/>
  <c r="BB131" i="24"/>
  <c r="AI131" i="24"/>
  <c r="AY131" i="24"/>
  <c r="BA131" i="24" s="1"/>
  <c r="BB129" i="24"/>
  <c r="AI129" i="24"/>
  <c r="AY129" i="24"/>
  <c r="BA129" i="24" s="1"/>
  <c r="AY52" i="24"/>
  <c r="BA52" i="24" s="1"/>
  <c r="AX24" i="24"/>
  <c r="BB24" i="24"/>
  <c r="AY24" i="24"/>
  <c r="BA24" i="24" s="1"/>
  <c r="AY79" i="24"/>
  <c r="BA79" i="24" s="1"/>
  <c r="AI79" i="24"/>
  <c r="BB79" i="24"/>
  <c r="AY160" i="24"/>
  <c r="BA160" i="24" s="1"/>
  <c r="AX54" i="24"/>
  <c r="BB54" i="24"/>
  <c r="AY54" i="24"/>
  <c r="BA54" i="24" s="1"/>
  <c r="BB106" i="24"/>
  <c r="AY106" i="24"/>
  <c r="BA106" i="24" s="1"/>
  <c r="AI106" i="24"/>
  <c r="AY177" i="24"/>
  <c r="BA177" i="24" s="1"/>
  <c r="BB177" i="24"/>
  <c r="AI177" i="24"/>
  <c r="BB152" i="24"/>
  <c r="AY114" i="24"/>
  <c r="BA114" i="24" s="1"/>
  <c r="AI114" i="24"/>
  <c r="BB114" i="24"/>
  <c r="BB165" i="24"/>
  <c r="AI165" i="24"/>
  <c r="AY165" i="24"/>
  <c r="BA165" i="24" s="1"/>
  <c r="AY154" i="24"/>
  <c r="BA154" i="24" s="1"/>
  <c r="BB127" i="24"/>
  <c r="AI127" i="24"/>
  <c r="AY127" i="24"/>
  <c r="BA127" i="24" s="1"/>
  <c r="BB104" i="24"/>
  <c r="BB20" i="24"/>
  <c r="AY64" i="24"/>
  <c r="BA64" i="24" s="1"/>
  <c r="AY46" i="24"/>
  <c r="BA46" i="24" s="1"/>
  <c r="BB62" i="24"/>
  <c r="BB58" i="24"/>
  <c r="AY200" i="24"/>
  <c r="BA200" i="24" s="1"/>
  <c r="BB151" i="24"/>
  <c r="AY42" i="24"/>
  <c r="BA42" i="24" s="1"/>
  <c r="BB153" i="24"/>
  <c r="AY153" i="24"/>
  <c r="BA153" i="24" s="1"/>
  <c r="AI153" i="24"/>
  <c r="AY109" i="24"/>
  <c r="BA109" i="24" s="1"/>
  <c r="AI109" i="24"/>
  <c r="BB109" i="24"/>
  <c r="BB91" i="24"/>
  <c r="AY91" i="24"/>
  <c r="BA91" i="24" s="1"/>
  <c r="AI91" i="24"/>
  <c r="BB173" i="24"/>
  <c r="AY173" i="24"/>
  <c r="BA173" i="24" s="1"/>
  <c r="AI173" i="24"/>
  <c r="AI163" i="24"/>
  <c r="BB163" i="24"/>
  <c r="AY163" i="24"/>
  <c r="BA163" i="24" s="1"/>
  <c r="AY107" i="24"/>
  <c r="BA107" i="24" s="1"/>
  <c r="BB60" i="24"/>
  <c r="BB47" i="24"/>
  <c r="AI47" i="24"/>
  <c r="AY47" i="24"/>
  <c r="BA47" i="24" s="1"/>
  <c r="AX137" i="24"/>
  <c r="AY137" i="24"/>
  <c r="BA137" i="24" s="1"/>
  <c r="BB137" i="24"/>
  <c r="BB167" i="24"/>
  <c r="AI167" i="24"/>
  <c r="AY167" i="24"/>
  <c r="BA167" i="24" s="1"/>
  <c r="BB52" i="24"/>
  <c r="AY82" i="24"/>
  <c r="BA82" i="24" s="1"/>
  <c r="AI82" i="24"/>
  <c r="BB82" i="24"/>
  <c r="AY145" i="24"/>
  <c r="BA145" i="24" s="1"/>
  <c r="AI145" i="24"/>
  <c r="BB145" i="24"/>
  <c r="BB160" i="24"/>
  <c r="BB69" i="24"/>
  <c r="AI69" i="24"/>
  <c r="AY69" i="24"/>
  <c r="BA69" i="24" s="1"/>
  <c r="AY80" i="24"/>
  <c r="BA80" i="24" s="1"/>
  <c r="AI80" i="24"/>
  <c r="BB80" i="24"/>
  <c r="AY111" i="24"/>
  <c r="BA111" i="24" s="1"/>
  <c r="AI111" i="24"/>
  <c r="BB111" i="24"/>
  <c r="AX158" i="24"/>
  <c r="AY158" i="24"/>
  <c r="BA158" i="24" s="1"/>
  <c r="BB158" i="24"/>
  <c r="AY116" i="24"/>
  <c r="BA116" i="24" s="1"/>
  <c r="AI116" i="24"/>
  <c r="BB116" i="24"/>
  <c r="AY88" i="24"/>
  <c r="BA88" i="24" s="1"/>
  <c r="AI88" i="24"/>
  <c r="BB88" i="24"/>
  <c r="AY115" i="24"/>
  <c r="BA115" i="24" s="1"/>
  <c r="AI115" i="24"/>
  <c r="BB115" i="24"/>
  <c r="AY130" i="24"/>
  <c r="BA130" i="24" s="1"/>
  <c r="AI130" i="24"/>
  <c r="BB130" i="24"/>
  <c r="BB64" i="24"/>
  <c r="BB138" i="24"/>
  <c r="AY22" i="24"/>
  <c r="BA22" i="24" s="1"/>
  <c r="AY161" i="24"/>
  <c r="BA161" i="24" s="1"/>
  <c r="BB220" i="24"/>
  <c r="AY66" i="24"/>
  <c r="BA66" i="24" s="1"/>
  <c r="BB42" i="24"/>
  <c r="AY212" i="24"/>
  <c r="BA212" i="24" s="1"/>
  <c r="S64" i="22"/>
  <c r="W64" i="22"/>
  <c r="S75" i="22"/>
  <c r="Z28" i="22"/>
  <c r="S225" i="22"/>
  <c r="W225" i="22"/>
  <c r="S213" i="22"/>
  <c r="Y128" i="22"/>
  <c r="Z97" i="22"/>
  <c r="Y97" i="22"/>
  <c r="S209" i="22"/>
  <c r="W209" i="22"/>
  <c r="S96" i="22"/>
  <c r="X128" i="22"/>
  <c r="W58" i="22"/>
  <c r="S58" i="22"/>
  <c r="X137" i="22"/>
  <c r="Z201" i="22"/>
  <c r="Y201" i="22"/>
  <c r="X201" i="22"/>
  <c r="Y190" i="22"/>
  <c r="Z136" i="22"/>
  <c r="Z190" i="22"/>
  <c r="X94" i="22"/>
  <c r="Y25" i="22"/>
  <c r="Z25" i="22"/>
  <c r="Z185" i="22"/>
  <c r="X185" i="22"/>
  <c r="X44" i="22"/>
  <c r="X109" i="22"/>
  <c r="X136" i="22"/>
  <c r="Y136" i="22"/>
  <c r="Z17" i="22"/>
  <c r="X33" i="22"/>
  <c r="X17" i="22"/>
  <c r="Z94" i="22"/>
  <c r="Y44" i="22"/>
  <c r="Z33" i="22"/>
  <c r="Y78" i="22"/>
  <c r="Z78" i="22"/>
  <c r="Z109" i="22"/>
  <c r="Y119" i="22"/>
  <c r="Y79" i="22"/>
  <c r="X120" i="22"/>
  <c r="Z120" i="22"/>
  <c r="Y120" i="22"/>
  <c r="X79" i="22"/>
  <c r="X114" i="22"/>
  <c r="Z114" i="22"/>
  <c r="AC10" i="22"/>
  <c r="AB10" i="22"/>
  <c r="AD10" i="22"/>
  <c r="X119" i="22"/>
  <c r="X186" i="22"/>
  <c r="Z186" i="22"/>
  <c r="Y186" i="22"/>
  <c r="X192" i="22"/>
  <c r="Y192" i="22"/>
  <c r="Z192" i="22"/>
  <c r="X80" i="22"/>
  <c r="Y80" i="22"/>
  <c r="Z80" i="22"/>
  <c r="X146" i="22"/>
  <c r="Y146" i="22"/>
  <c r="Z146" i="22"/>
  <c r="W199" i="22"/>
  <c r="S199" i="22"/>
  <c r="S179" i="22"/>
  <c r="W179" i="22"/>
  <c r="W69" i="22"/>
  <c r="S69" i="22"/>
  <c r="X178" i="22"/>
  <c r="Z178" i="22"/>
  <c r="Y178" i="22"/>
  <c r="S38" i="22"/>
  <c r="W38" i="22"/>
  <c r="Y169" i="22"/>
  <c r="X169" i="22"/>
  <c r="Z169" i="22"/>
  <c r="X37" i="22"/>
  <c r="Y37" i="22"/>
  <c r="Z37" i="22"/>
  <c r="X71" i="22"/>
  <c r="Y71" i="22"/>
  <c r="Z71" i="22"/>
  <c r="S87" i="22"/>
  <c r="W87" i="22"/>
  <c r="Z130" i="22"/>
  <c r="Y130" i="22"/>
  <c r="X130" i="22"/>
  <c r="X156" i="22"/>
  <c r="Z156" i="22"/>
  <c r="Y156" i="22"/>
  <c r="X139" i="22"/>
  <c r="Z139" i="22"/>
  <c r="Y139" i="22"/>
  <c r="X224" i="22"/>
  <c r="Z224" i="22"/>
  <c r="Y224" i="22"/>
  <c r="S154" i="22"/>
  <c r="W154" i="22"/>
  <c r="W103" i="22"/>
  <c r="S103" i="22"/>
  <c r="S193" i="22"/>
  <c r="W193" i="22"/>
  <c r="W205" i="22"/>
  <c r="S205" i="22"/>
  <c r="X63" i="22"/>
  <c r="Y63" i="22"/>
  <c r="Z63" i="22"/>
  <c r="S121" i="22"/>
  <c r="W121" i="22"/>
  <c r="W16" i="22"/>
  <c r="S16" i="22"/>
  <c r="Y46" i="22"/>
  <c r="X46" i="22"/>
  <c r="Z46" i="22"/>
  <c r="W141" i="22"/>
  <c r="S141" i="22"/>
  <c r="Y22" i="22"/>
  <c r="X22" i="22"/>
  <c r="Z22" i="22"/>
  <c r="X99" i="22"/>
  <c r="Y99" i="22"/>
  <c r="Z99" i="22"/>
  <c r="W223" i="22"/>
  <c r="S223" i="22"/>
  <c r="X222" i="22"/>
  <c r="Z222" i="22"/>
  <c r="Y222" i="22"/>
  <c r="X100" i="22"/>
  <c r="Y100" i="22"/>
  <c r="Z100" i="22"/>
  <c r="X162" i="22"/>
  <c r="Z162" i="22"/>
  <c r="Y162" i="22"/>
  <c r="X165" i="22"/>
  <c r="Y165" i="22"/>
  <c r="Z165" i="22"/>
  <c r="W145" i="22"/>
  <c r="S145" i="22"/>
  <c r="X42" i="22"/>
  <c r="Z42" i="22"/>
  <c r="Y42" i="22"/>
  <c r="X66" i="22"/>
  <c r="Y66" i="22"/>
  <c r="Z66" i="22"/>
  <c r="X68" i="22"/>
  <c r="Z68" i="22"/>
  <c r="Y68" i="22"/>
  <c r="W140" i="22"/>
  <c r="S140" i="22"/>
  <c r="X74" i="22"/>
  <c r="Z74" i="22"/>
  <c r="Y74" i="22"/>
  <c r="X143" i="22"/>
  <c r="Y143" i="22"/>
  <c r="Z143" i="22"/>
  <c r="X39" i="22"/>
  <c r="Y39" i="22"/>
  <c r="Z39" i="22"/>
  <c r="X21" i="22"/>
  <c r="Z21" i="22"/>
  <c r="Y21" i="22"/>
  <c r="X31" i="22"/>
  <c r="Y31" i="22"/>
  <c r="Z31" i="22"/>
  <c r="X54" i="22"/>
  <c r="Y54" i="22"/>
  <c r="Z54" i="22"/>
  <c r="X164" i="22"/>
  <c r="Z164" i="22"/>
  <c r="Y164" i="22"/>
  <c r="X158" i="22"/>
  <c r="Y158" i="22"/>
  <c r="Z158" i="22"/>
  <c r="W217" i="22"/>
  <c r="S217" i="22"/>
  <c r="X204" i="22"/>
  <c r="Z204" i="22"/>
  <c r="Y204" i="22"/>
  <c r="X203" i="22"/>
  <c r="Y203" i="22"/>
  <c r="Z203" i="22"/>
  <c r="X73" i="22"/>
  <c r="Y73" i="22"/>
  <c r="Z73" i="22"/>
  <c r="S163" i="22"/>
  <c r="W163" i="22"/>
  <c r="W111" i="22"/>
  <c r="S111" i="22"/>
  <c r="X173" i="22"/>
  <c r="Z173" i="22"/>
  <c r="Y173" i="22"/>
  <c r="X76" i="22"/>
  <c r="Z76" i="22"/>
  <c r="Y76" i="22"/>
  <c r="Z181" i="22"/>
  <c r="X181" i="22"/>
  <c r="Y181" i="22"/>
  <c r="W113" i="22"/>
  <c r="S113" i="22"/>
  <c r="W149" i="22"/>
  <c r="S149" i="22"/>
  <c r="X18" i="22"/>
  <c r="Z18" i="22"/>
  <c r="Y18" i="22"/>
  <c r="X142" i="22"/>
  <c r="Z142" i="22"/>
  <c r="Y142" i="22"/>
  <c r="X172" i="22"/>
  <c r="Y172" i="22"/>
  <c r="Z172" i="22"/>
  <c r="Y30" i="22"/>
  <c r="X30" i="22"/>
  <c r="Z30" i="22"/>
  <c r="W167" i="22"/>
  <c r="S167" i="22"/>
  <c r="X45" i="22"/>
  <c r="Z45" i="22"/>
  <c r="Y45" i="22"/>
  <c r="W24" i="22"/>
  <c r="S24" i="22"/>
  <c r="W12" i="22"/>
  <c r="S12" i="22"/>
  <c r="S188" i="22"/>
  <c r="W188" i="22"/>
  <c r="W191" i="22"/>
  <c r="S191" i="22"/>
  <c r="X175" i="22"/>
  <c r="Y175" i="22"/>
  <c r="Z175" i="22"/>
  <c r="X213" i="22"/>
  <c r="Z213" i="22"/>
  <c r="Y213" i="22"/>
  <c r="W131" i="22"/>
  <c r="S131" i="22"/>
  <c r="X187" i="22"/>
  <c r="Z187" i="22"/>
  <c r="Y187" i="22"/>
  <c r="X219" i="22"/>
  <c r="Z219" i="22"/>
  <c r="Y219" i="22"/>
  <c r="X32" i="22"/>
  <c r="Z32" i="22"/>
  <c r="Y32" i="22"/>
  <c r="X102" i="22"/>
  <c r="Z102" i="22"/>
  <c r="Y102" i="22"/>
  <c r="W200" i="22"/>
  <c r="S200" i="22"/>
  <c r="X50" i="22"/>
  <c r="Y50" i="22"/>
  <c r="Z50" i="22"/>
  <c r="S88" i="22"/>
  <c r="W88" i="22"/>
  <c r="W183" i="22"/>
  <c r="S183" i="22"/>
  <c r="X55" i="22"/>
  <c r="Y55" i="22"/>
  <c r="Z55" i="22"/>
  <c r="Y92" i="22"/>
  <c r="X92" i="22"/>
  <c r="Z92" i="22"/>
  <c r="X115" i="22"/>
  <c r="Z115" i="22"/>
  <c r="Y115" i="22"/>
  <c r="X89" i="22"/>
  <c r="Z89" i="22"/>
  <c r="Y89" i="22"/>
  <c r="X176" i="22"/>
  <c r="Y176" i="22"/>
  <c r="Z176" i="22"/>
  <c r="W207" i="22"/>
  <c r="S207" i="22"/>
  <c r="S29" i="22"/>
  <c r="W29" i="22"/>
  <c r="X171" i="22"/>
  <c r="Z171" i="22"/>
  <c r="Y171" i="22"/>
  <c r="X90" i="22"/>
  <c r="Z90" i="22"/>
  <c r="Y90" i="22"/>
  <c r="X98" i="22"/>
  <c r="Z98" i="22"/>
  <c r="Y98" i="22"/>
  <c r="X196" i="22"/>
  <c r="Y196" i="22"/>
  <c r="Z196" i="22"/>
  <c r="Y159" i="22"/>
  <c r="X159" i="22"/>
  <c r="Z159" i="22"/>
  <c r="Y151" i="22"/>
  <c r="X151" i="22"/>
  <c r="Z151" i="22"/>
  <c r="W53" i="22"/>
  <c r="S53" i="22"/>
  <c r="W40" i="22"/>
  <c r="S40" i="22"/>
  <c r="W157" i="22"/>
  <c r="S157" i="22"/>
  <c r="W152" i="22"/>
  <c r="S152" i="22"/>
  <c r="X91" i="22"/>
  <c r="Z91" i="22"/>
  <c r="Y91" i="22"/>
  <c r="X75" i="22"/>
  <c r="Z75" i="22"/>
  <c r="Y75" i="22"/>
  <c r="X82" i="22"/>
  <c r="Z82" i="22"/>
  <c r="Y82" i="22"/>
  <c r="S198" i="22"/>
  <c r="W198" i="22"/>
  <c r="X52" i="22"/>
  <c r="Z52" i="22"/>
  <c r="Y52" i="22"/>
  <c r="W174" i="22"/>
  <c r="S174" i="22"/>
  <c r="Z138" i="22"/>
  <c r="Y138" i="22"/>
  <c r="X138" i="22"/>
  <c r="W182" i="22"/>
  <c r="S182" i="22"/>
  <c r="X65" i="22"/>
  <c r="Y65" i="22"/>
  <c r="Z65" i="22"/>
  <c r="X15" i="22"/>
  <c r="Z15" i="22"/>
  <c r="Y15" i="22"/>
  <c r="X96" i="22"/>
  <c r="Y96" i="22"/>
  <c r="Z96" i="22"/>
  <c r="X168" i="22"/>
  <c r="Y168" i="22"/>
  <c r="Z168" i="22"/>
  <c r="X218" i="22"/>
  <c r="Z218" i="22"/>
  <c r="Y218" i="22"/>
  <c r="S11" i="22"/>
  <c r="W11" i="22"/>
  <c r="X48" i="22"/>
  <c r="Y48" i="22"/>
  <c r="Z48" i="22"/>
  <c r="S81" i="22"/>
  <c r="W81" i="22"/>
  <c r="W124" i="22"/>
  <c r="S124" i="22"/>
  <c r="W133" i="22"/>
  <c r="S133" i="22"/>
  <c r="X211" i="22"/>
  <c r="Z211" i="22"/>
  <c r="Y211" i="22"/>
  <c r="S14" i="22"/>
  <c r="W14" i="22"/>
  <c r="X150" i="22"/>
  <c r="Y150" i="22"/>
  <c r="Z150" i="22"/>
  <c r="X153" i="22"/>
  <c r="Y153" i="22"/>
  <c r="Z153" i="22"/>
  <c r="X47" i="22"/>
  <c r="Y47" i="22"/>
  <c r="Z47" i="22"/>
  <c r="W215" i="22"/>
  <c r="S215" i="22"/>
  <c r="W59" i="22"/>
  <c r="S59" i="22"/>
  <c r="Z61" i="22"/>
  <c r="X61" i="22"/>
  <c r="Y61" i="22"/>
  <c r="Z62" i="22"/>
  <c r="X62" i="22"/>
  <c r="Y62" i="22"/>
  <c r="X112" i="22"/>
  <c r="Z112" i="22"/>
  <c r="Y112" i="22"/>
  <c r="X148" i="22"/>
  <c r="Y148" i="22"/>
  <c r="Z148" i="22"/>
  <c r="Y122" i="22"/>
  <c r="X122" i="22"/>
  <c r="Z122" i="22"/>
  <c r="X101" i="22"/>
  <c r="Z101" i="22"/>
  <c r="Y101" i="22"/>
  <c r="X221" i="22"/>
  <c r="Y221" i="22"/>
  <c r="Z221" i="22"/>
  <c r="W184" i="22"/>
  <c r="S184" i="22"/>
  <c r="X160" i="22"/>
  <c r="Y160" i="22"/>
  <c r="Z160" i="22"/>
  <c r="W132" i="22"/>
  <c r="S132" i="22"/>
  <c r="X206" i="22"/>
  <c r="Z206" i="22"/>
  <c r="Y206" i="22"/>
  <c r="W123" i="22"/>
  <c r="S123" i="22"/>
  <c r="W60" i="22"/>
  <c r="S60" i="22"/>
  <c r="X106" i="22"/>
  <c r="Z106" i="22"/>
  <c r="Y106" i="22"/>
  <c r="X170" i="22"/>
  <c r="Z170" i="22"/>
  <c r="Y170" i="22"/>
  <c r="X161" i="22"/>
  <c r="Y161" i="22"/>
  <c r="Z161" i="22"/>
  <c r="X216" i="22"/>
  <c r="Z216" i="22"/>
  <c r="Y216" i="22"/>
  <c r="W23" i="22"/>
  <c r="S23" i="22"/>
  <c r="X117" i="22"/>
  <c r="Y117" i="22"/>
  <c r="Z117" i="22"/>
  <c r="S107" i="22"/>
  <c r="W107" i="22"/>
  <c r="S110" i="22"/>
  <c r="W110" i="22"/>
  <c r="X105" i="22"/>
  <c r="Z105" i="22"/>
  <c r="Y105" i="22"/>
  <c r="X214" i="22"/>
  <c r="Y214" i="22"/>
  <c r="Z214" i="22"/>
  <c r="X104" i="22"/>
  <c r="Y104" i="22"/>
  <c r="Z104" i="22"/>
  <c r="X19" i="22"/>
  <c r="Z19" i="22"/>
  <c r="Y19" i="22"/>
  <c r="X195" i="22"/>
  <c r="Z195" i="22"/>
  <c r="Y195" i="22"/>
  <c r="X189" i="22"/>
  <c r="Z189" i="22"/>
  <c r="Y189" i="22"/>
  <c r="X125" i="22"/>
  <c r="Z125" i="22"/>
  <c r="Y125" i="22"/>
  <c r="Z197" i="22"/>
  <c r="X197" i="22"/>
  <c r="Y197" i="22"/>
  <c r="AI226" i="24" l="1"/>
  <c r="BA226" i="24"/>
  <c r="AX226" i="24"/>
  <c r="Y58" i="22"/>
  <c r="X58" i="22"/>
  <c r="Z58" i="22"/>
  <c r="Y225" i="22"/>
  <c r="X225" i="22"/>
  <c r="Z225" i="22"/>
  <c r="Y209" i="22"/>
  <c r="Z209" i="22"/>
  <c r="X209" i="22"/>
  <c r="Z64" i="22"/>
  <c r="Y64" i="22"/>
  <c r="X64" i="22"/>
  <c r="X59" i="22"/>
  <c r="Z59" i="22"/>
  <c r="Y59" i="22"/>
  <c r="X124" i="22"/>
  <c r="Z124" i="22"/>
  <c r="Y124" i="22"/>
  <c r="Z183" i="22"/>
  <c r="X183" i="22"/>
  <c r="Y183" i="22"/>
  <c r="X167" i="22"/>
  <c r="Y167" i="22"/>
  <c r="Z167" i="22"/>
  <c r="X121" i="22"/>
  <c r="Z121" i="22"/>
  <c r="Y121" i="22"/>
  <c r="X193" i="22"/>
  <c r="Y193" i="22"/>
  <c r="Z193" i="22"/>
  <c r="X123" i="22"/>
  <c r="Z123" i="22"/>
  <c r="Y123" i="22"/>
  <c r="X133" i="22"/>
  <c r="Y133" i="22"/>
  <c r="Z133" i="22"/>
  <c r="X182" i="22"/>
  <c r="Y182" i="22"/>
  <c r="Z182" i="22"/>
  <c r="X53" i="22"/>
  <c r="Y53" i="22"/>
  <c r="Z53" i="22"/>
  <c r="X141" i="22"/>
  <c r="Z141" i="22"/>
  <c r="Y141" i="22"/>
  <c r="AB11" i="22"/>
  <c r="AC11" i="22"/>
  <c r="X200" i="22"/>
  <c r="Z200" i="22"/>
  <c r="Y200" i="22"/>
  <c r="X103" i="22"/>
  <c r="Z103" i="22"/>
  <c r="Y103" i="22"/>
  <c r="X69" i="22"/>
  <c r="Y69" i="22"/>
  <c r="Z69" i="22"/>
  <c r="X188" i="22"/>
  <c r="Y188" i="22"/>
  <c r="Z188" i="22"/>
  <c r="Y14" i="22"/>
  <c r="X14" i="22"/>
  <c r="Z14" i="22"/>
  <c r="X11" i="22"/>
  <c r="Z11" i="22"/>
  <c r="Y11" i="22"/>
  <c r="X29" i="22"/>
  <c r="Z29" i="22"/>
  <c r="Y29" i="22"/>
  <c r="X152" i="22"/>
  <c r="Z152" i="22"/>
  <c r="Y152" i="22"/>
  <c r="X110" i="22"/>
  <c r="Y110" i="22"/>
  <c r="Z110" i="22"/>
  <c r="X23" i="22"/>
  <c r="Z23" i="22"/>
  <c r="Y23" i="22"/>
  <c r="X184" i="22"/>
  <c r="Y184" i="22"/>
  <c r="Z184" i="22"/>
  <c r="X215" i="22"/>
  <c r="Z215" i="22"/>
  <c r="Y215" i="22"/>
  <c r="X157" i="22"/>
  <c r="Z157" i="22"/>
  <c r="Y157" i="22"/>
  <c r="X207" i="22"/>
  <c r="Z207" i="22"/>
  <c r="Y207" i="22"/>
  <c r="X131" i="22"/>
  <c r="Z131" i="22"/>
  <c r="Y131" i="22"/>
  <c r="X24" i="22"/>
  <c r="Z24" i="22"/>
  <c r="Y24" i="22"/>
  <c r="X149" i="22"/>
  <c r="Z149" i="22"/>
  <c r="Y149" i="22"/>
  <c r="X111" i="22"/>
  <c r="Z111" i="22"/>
  <c r="Y111" i="22"/>
  <c r="X217" i="22"/>
  <c r="Z217" i="22"/>
  <c r="Y217" i="22"/>
  <c r="X145" i="22"/>
  <c r="Z145" i="22"/>
  <c r="Y145" i="22"/>
  <c r="X198" i="22"/>
  <c r="Y198" i="22"/>
  <c r="Z198" i="22"/>
  <c r="Y38" i="22"/>
  <c r="X38" i="22"/>
  <c r="Z38" i="22"/>
  <c r="X179" i="22"/>
  <c r="Y179" i="22"/>
  <c r="Z179" i="22"/>
  <c r="Z107" i="22"/>
  <c r="X107" i="22"/>
  <c r="Y107" i="22"/>
  <c r="X163" i="22"/>
  <c r="Z163" i="22"/>
  <c r="Y163" i="22"/>
  <c r="X87" i="22"/>
  <c r="Y87" i="22"/>
  <c r="Z87" i="22"/>
  <c r="X12" i="22"/>
  <c r="Z12" i="22"/>
  <c r="Y12" i="22"/>
  <c r="X81" i="22"/>
  <c r="Z81" i="22"/>
  <c r="Y81" i="22"/>
  <c r="X88" i="22"/>
  <c r="Y88" i="22"/>
  <c r="Z88" i="22"/>
  <c r="X154" i="22"/>
  <c r="Z154" i="22"/>
  <c r="Y154" i="22"/>
  <c r="X60" i="22"/>
  <c r="Z60" i="22"/>
  <c r="Y60" i="22"/>
  <c r="X132" i="22"/>
  <c r="Y132" i="22"/>
  <c r="Z132" i="22"/>
  <c r="X174" i="22"/>
  <c r="Y174" i="22"/>
  <c r="Z174" i="22"/>
  <c r="X40" i="22"/>
  <c r="Y40" i="22"/>
  <c r="Z40" i="22"/>
  <c r="Z191" i="22"/>
  <c r="X191" i="22"/>
  <c r="Y191" i="22"/>
  <c r="X113" i="22"/>
  <c r="Z113" i="22"/>
  <c r="Y113" i="22"/>
  <c r="X140" i="22"/>
  <c r="Y140" i="22"/>
  <c r="Z140" i="22"/>
  <c r="X223" i="22"/>
  <c r="Z223" i="22"/>
  <c r="Y223" i="22"/>
  <c r="X16" i="22"/>
  <c r="Z16" i="22"/>
  <c r="Y16" i="22"/>
  <c r="X205" i="22"/>
  <c r="Z205" i="22"/>
  <c r="Y205" i="22"/>
  <c r="X199" i="22"/>
  <c r="Z199" i="22"/>
  <c r="Y199" i="22"/>
  <c r="Z226" i="22" l="1"/>
  <c r="Y226" i="22"/>
</calcChain>
</file>

<file path=xl/sharedStrings.xml><?xml version="1.0" encoding="utf-8"?>
<sst xmlns="http://schemas.openxmlformats.org/spreadsheetml/2006/main" count="166" uniqueCount="75">
  <si>
    <t>x coord</t>
  </si>
  <si>
    <t>y coord</t>
  </si>
  <si>
    <t>x length</t>
  </si>
  <si>
    <t>y length</t>
  </si>
  <si>
    <t>actual length</t>
  </si>
  <si>
    <t>geogebra length</t>
  </si>
  <si>
    <t>change x</t>
  </si>
  <si>
    <t>change y</t>
  </si>
  <si>
    <t>dy/dx</t>
  </si>
  <si>
    <t>x-sin</t>
  </si>
  <si>
    <t>Amplitude</t>
  </si>
  <si>
    <t>Period</t>
  </si>
  <si>
    <t>Constant</t>
  </si>
  <si>
    <t>y-sin</t>
  </si>
  <si>
    <t>a</t>
  </si>
  <si>
    <t>b</t>
  </si>
  <si>
    <t>c</t>
  </si>
  <si>
    <t>d</t>
  </si>
  <si>
    <t>Derived x length</t>
  </si>
  <si>
    <t>Derived y length</t>
  </si>
  <si>
    <t>Actual Angle</t>
  </si>
  <si>
    <t>Derived Angle</t>
  </si>
  <si>
    <t>Absolute Error Angle</t>
  </si>
  <si>
    <t>Derived Length</t>
  </si>
  <si>
    <t>Absolute Error Length</t>
  </si>
  <si>
    <t>SD Population Length</t>
  </si>
  <si>
    <t>SD Population Angle</t>
  </si>
  <si>
    <t>Actual Angle Degs</t>
  </si>
  <si>
    <t>Derived Angle Degs</t>
  </si>
  <si>
    <t>10th degree polynomial</t>
  </si>
  <si>
    <t>x coord modelling y mag</t>
  </si>
  <si>
    <t>y coord modelling x mag</t>
  </si>
  <si>
    <t>model y length</t>
  </si>
  <si>
    <t>model x length</t>
  </si>
  <si>
    <t>model mag</t>
  </si>
  <si>
    <t>per y err</t>
  </si>
  <si>
    <t>per x err</t>
  </si>
  <si>
    <t>per mag err</t>
  </si>
  <si>
    <t>actual mag</t>
  </si>
  <si>
    <t>x</t>
  </si>
  <si>
    <t>12th degree polynomial</t>
  </si>
  <si>
    <t>actual deg</t>
  </si>
  <si>
    <t>model deg</t>
  </si>
  <si>
    <t>°</t>
  </si>
  <si>
    <t>Residual x magnitude</t>
  </si>
  <si>
    <t>Redisual y-magnitude</t>
  </si>
  <si>
    <t>Residual x-length</t>
  </si>
  <si>
    <t>Residual y-length</t>
  </si>
  <si>
    <t>With</t>
  </si>
  <si>
    <t>y=-0.0956x-0.1387</t>
  </si>
  <si>
    <t>Absolute Difference Degs</t>
  </si>
  <si>
    <t>Residual  for x-magnitude</t>
  </si>
  <si>
    <t>Residual for y-magnitue</t>
  </si>
  <si>
    <t>absolute diff deg</t>
  </si>
  <si>
    <t>Start</t>
  </si>
  <si>
    <t>End</t>
  </si>
  <si>
    <t>X</t>
  </si>
  <si>
    <t>Y</t>
  </si>
  <si>
    <t>X^2+Y^2</t>
  </si>
  <si>
    <t>dy</t>
  </si>
  <si>
    <t>dx</t>
  </si>
  <si>
    <t>East</t>
  </si>
  <si>
    <t>North</t>
  </si>
  <si>
    <t>Adjusted</t>
  </si>
  <si>
    <t>Magnitude</t>
  </si>
  <si>
    <t>Direction / °</t>
  </si>
  <si>
    <t>Miles to km</t>
  </si>
  <si>
    <t>1 deg Lat</t>
  </si>
  <si>
    <t>1 deg Long</t>
  </si>
  <si>
    <t>d=acos(sin(lat1)*sin(lat2)+cos(lat1)*cos(lat2)*cos(lon1-lon2))</t>
  </si>
  <si>
    <t>LAT</t>
  </si>
  <si>
    <t>LONG</t>
  </si>
  <si>
    <t>RAD</t>
  </si>
  <si>
    <t>-&gt;</t>
  </si>
  <si>
    <t>-coordinate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</si>
</sst>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sz val="10"/>
      <color theme="1"/>
      <name val="Consolas"/>
      <family val="3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0"/>
      <color rgb="FF000000"/>
      <name val="Arial Unicode MS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indent="2"/>
    </xf>
    <xf numFmtId="11" fontId="0" fillId="0" borderId="0" xfId="0" applyNumberFormat="1"/>
    <xf numFmtId="11" fontId="2" fillId="0" borderId="0" xfId="0" applyNumberFormat="1" applyFont="1"/>
    <xf numFmtId="0" fontId="3" fillId="0" borderId="0" xfId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quotePrefix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Residuals for x-magnitude with y-coordinate inputs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'Polynomial Analysis'!$R$11:$R$225</c:f>
              <c:numCache>
                <c:formatCode>0.00</c:formatCode>
                <c:ptCount val="215"/>
                <c:pt idx="0">
                  <c:v>-12</c:v>
                </c:pt>
                <c:pt idx="1">
                  <c:v>-12</c:v>
                </c:pt>
                <c:pt idx="2">
                  <c:v>-12</c:v>
                </c:pt>
                <c:pt idx="3">
                  <c:v>-12</c:v>
                </c:pt>
                <c:pt idx="4">
                  <c:v>-12</c:v>
                </c:pt>
                <c:pt idx="5">
                  <c:v>-12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-12</c:v>
                </c:pt>
                <c:pt idx="12">
                  <c:v>-12</c:v>
                </c:pt>
                <c:pt idx="13">
                  <c:v>-12</c:v>
                </c:pt>
                <c:pt idx="14">
                  <c:v>-12</c:v>
                </c:pt>
                <c:pt idx="15">
                  <c:v>-12</c:v>
                </c:pt>
                <c:pt idx="16">
                  <c:v>-12</c:v>
                </c:pt>
                <c:pt idx="17">
                  <c:v>-12</c:v>
                </c:pt>
                <c:pt idx="18">
                  <c:v>-12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-6</c:v>
                </c:pt>
                <c:pt idx="62">
                  <c:v>-6</c:v>
                </c:pt>
                <c:pt idx="63">
                  <c:v>-6</c:v>
                </c:pt>
                <c:pt idx="64">
                  <c:v>-6</c:v>
                </c:pt>
                <c:pt idx="65">
                  <c:v>-6</c:v>
                </c:pt>
                <c:pt idx="66">
                  <c:v>-6</c:v>
                </c:pt>
                <c:pt idx="67">
                  <c:v>-6</c:v>
                </c:pt>
                <c:pt idx="68">
                  <c:v>-6</c:v>
                </c:pt>
                <c:pt idx="69">
                  <c:v>-6</c:v>
                </c:pt>
                <c:pt idx="70">
                  <c:v>-6</c:v>
                </c:pt>
                <c:pt idx="71">
                  <c:v>-6</c:v>
                </c:pt>
                <c:pt idx="72">
                  <c:v>-6</c:v>
                </c:pt>
                <c:pt idx="73">
                  <c:v>-6</c:v>
                </c:pt>
                <c:pt idx="74">
                  <c:v>-6</c:v>
                </c:pt>
                <c:pt idx="75">
                  <c:v>-6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-4</c:v>
                </c:pt>
                <c:pt idx="92">
                  <c:v>-4</c:v>
                </c:pt>
                <c:pt idx="93">
                  <c:v>-4</c:v>
                </c:pt>
                <c:pt idx="94">
                  <c:v>-4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</c:numCache>
            </c:numRef>
          </c:xVal>
          <c:yVal>
            <c:numRef>
              <c:f>'Polynomial Analysis'!$BE$11:$BE$225</c:f>
              <c:numCache>
                <c:formatCode>0.00</c:formatCode>
                <c:ptCount val="215"/>
                <c:pt idx="0">
                  <c:v>-0.83105263157742804</c:v>
                </c:pt>
                <c:pt idx="1">
                  <c:v>-0.38105263157742808</c:v>
                </c:pt>
                <c:pt idx="2">
                  <c:v>-8.1052631577428036E-2</c:v>
                </c:pt>
                <c:pt idx="3">
                  <c:v>-9.1052631577428045E-2</c:v>
                </c:pt>
                <c:pt idx="4">
                  <c:v>-0.25105263157742808</c:v>
                </c:pt>
                <c:pt idx="5">
                  <c:v>-1.0526315774279649E-3</c:v>
                </c:pt>
                <c:pt idx="6">
                  <c:v>-0.31105263157742802</c:v>
                </c:pt>
                <c:pt idx="7">
                  <c:v>-0.43105263157742801</c:v>
                </c:pt>
                <c:pt idx="8">
                  <c:v>-0.421052631577428</c:v>
                </c:pt>
                <c:pt idx="9">
                  <c:v>-0.40105263157742799</c:v>
                </c:pt>
                <c:pt idx="10">
                  <c:v>-0.26105263157742808</c:v>
                </c:pt>
                <c:pt idx="11">
                  <c:v>-8.1052631577428036E-2</c:v>
                </c:pt>
                <c:pt idx="12">
                  <c:v>6.8947368422571875E-2</c:v>
                </c:pt>
                <c:pt idx="13">
                  <c:v>0.36894736842257192</c:v>
                </c:pt>
                <c:pt idx="14">
                  <c:v>0.51894736842257205</c:v>
                </c:pt>
                <c:pt idx="15">
                  <c:v>0.67894736842257197</c:v>
                </c:pt>
                <c:pt idx="16">
                  <c:v>0.67894736842257197</c:v>
                </c:pt>
                <c:pt idx="17">
                  <c:v>0.65894736842257196</c:v>
                </c:pt>
                <c:pt idx="18">
                  <c:v>0.56894736842257188</c:v>
                </c:pt>
                <c:pt idx="19">
                  <c:v>-0.94157894736831771</c:v>
                </c:pt>
                <c:pt idx="20">
                  <c:v>-0.59157894736831773</c:v>
                </c:pt>
                <c:pt idx="21">
                  <c:v>-0.41157894736831768</c:v>
                </c:pt>
                <c:pt idx="22">
                  <c:v>-0.46157894736831773</c:v>
                </c:pt>
                <c:pt idx="23">
                  <c:v>-0.32157894736831771</c:v>
                </c:pt>
                <c:pt idx="24">
                  <c:v>-0.33157894736831772</c:v>
                </c:pt>
                <c:pt idx="25">
                  <c:v>-0.25157894736831776</c:v>
                </c:pt>
                <c:pt idx="26">
                  <c:v>-0.3015789473683177</c:v>
                </c:pt>
                <c:pt idx="27">
                  <c:v>-0.3115789473683177</c:v>
                </c:pt>
                <c:pt idx="28">
                  <c:v>-0.14157894736831778</c:v>
                </c:pt>
                <c:pt idx="29">
                  <c:v>-6.1578947368317705E-2</c:v>
                </c:pt>
                <c:pt idx="30">
                  <c:v>0.10842105263168222</c:v>
                </c:pt>
                <c:pt idx="31">
                  <c:v>0.46842105263168232</c:v>
                </c:pt>
                <c:pt idx="32">
                  <c:v>0.40842105263168227</c:v>
                </c:pt>
                <c:pt idx="33">
                  <c:v>0.71842105263168232</c:v>
                </c:pt>
                <c:pt idx="34">
                  <c:v>0.65842105263168227</c:v>
                </c:pt>
                <c:pt idx="35">
                  <c:v>0.67842105263168229</c:v>
                </c:pt>
                <c:pt idx="36">
                  <c:v>0.55842105263168218</c:v>
                </c:pt>
                <c:pt idx="37">
                  <c:v>0.52842105263168238</c:v>
                </c:pt>
                <c:pt idx="38">
                  <c:v>-1.2021052631579132</c:v>
                </c:pt>
                <c:pt idx="39">
                  <c:v>-0.3121052631579132</c:v>
                </c:pt>
                <c:pt idx="40">
                  <c:v>-0.42210526315791319</c:v>
                </c:pt>
                <c:pt idx="41">
                  <c:v>-0.56210526315791332</c:v>
                </c:pt>
                <c:pt idx="42">
                  <c:v>-0.59210526315791323</c:v>
                </c:pt>
                <c:pt idx="43">
                  <c:v>-0.47210526315791324</c:v>
                </c:pt>
                <c:pt idx="44">
                  <c:v>-0.41210526315791329</c:v>
                </c:pt>
                <c:pt idx="45">
                  <c:v>-0.26210526315791327</c:v>
                </c:pt>
                <c:pt idx="46">
                  <c:v>-0.35210526315791324</c:v>
                </c:pt>
                <c:pt idx="47">
                  <c:v>-2.210526315791328E-2</c:v>
                </c:pt>
                <c:pt idx="48">
                  <c:v>0.42789473684208668</c:v>
                </c:pt>
                <c:pt idx="49">
                  <c:v>0.40789473684208666</c:v>
                </c:pt>
                <c:pt idx="50">
                  <c:v>0.3178947368420868</c:v>
                </c:pt>
                <c:pt idx="51">
                  <c:v>0.47789473684208672</c:v>
                </c:pt>
                <c:pt idx="52">
                  <c:v>0.80789473684208679</c:v>
                </c:pt>
                <c:pt idx="53">
                  <c:v>0.5678947368420868</c:v>
                </c:pt>
                <c:pt idx="54">
                  <c:v>0.57789473684208681</c:v>
                </c:pt>
                <c:pt idx="55">
                  <c:v>0.49789473684208674</c:v>
                </c:pt>
                <c:pt idx="56">
                  <c:v>0.52789473684208676</c:v>
                </c:pt>
                <c:pt idx="57">
                  <c:v>-0.68421052631570556</c:v>
                </c:pt>
                <c:pt idx="58">
                  <c:v>-0.56421052631570556</c:v>
                </c:pt>
                <c:pt idx="59">
                  <c:v>-0.77421052631570553</c:v>
                </c:pt>
                <c:pt idx="60">
                  <c:v>-0.7442105263157055</c:v>
                </c:pt>
                <c:pt idx="61">
                  <c:v>-0.76421052631570552</c:v>
                </c:pt>
                <c:pt idx="62">
                  <c:v>-0.66421052631570565</c:v>
                </c:pt>
                <c:pt idx="63">
                  <c:v>-0.70421052631570558</c:v>
                </c:pt>
                <c:pt idx="64">
                  <c:v>-0.4142105263157056</c:v>
                </c:pt>
                <c:pt idx="65">
                  <c:v>-0.19421052631570557</c:v>
                </c:pt>
                <c:pt idx="66">
                  <c:v>0.33578947368429446</c:v>
                </c:pt>
                <c:pt idx="67">
                  <c:v>0.71578947368429446</c:v>
                </c:pt>
                <c:pt idx="68">
                  <c:v>0.84578947368429436</c:v>
                </c:pt>
                <c:pt idx="69">
                  <c:v>0.88578947368429439</c:v>
                </c:pt>
                <c:pt idx="70">
                  <c:v>0.43578947368429444</c:v>
                </c:pt>
                <c:pt idx="71">
                  <c:v>0.45578947368429445</c:v>
                </c:pt>
                <c:pt idx="72">
                  <c:v>0.49578947368429438</c:v>
                </c:pt>
                <c:pt idx="73">
                  <c:v>0.56578947368429444</c:v>
                </c:pt>
                <c:pt idx="74">
                  <c:v>0.34578947368429447</c:v>
                </c:pt>
                <c:pt idx="75">
                  <c:v>0.42578947368429443</c:v>
                </c:pt>
                <c:pt idx="76">
                  <c:v>-6.6315789473859077E-2</c:v>
                </c:pt>
                <c:pt idx="77">
                  <c:v>-0.28631578947385916</c:v>
                </c:pt>
                <c:pt idx="78">
                  <c:v>-0.50631578947385902</c:v>
                </c:pt>
                <c:pt idx="79">
                  <c:v>-0.68631578947385918</c:v>
                </c:pt>
                <c:pt idx="80">
                  <c:v>-0.83631578947385909</c:v>
                </c:pt>
                <c:pt idx="81">
                  <c:v>-0.98631578947385923</c:v>
                </c:pt>
                <c:pt idx="82">
                  <c:v>-0.76631578947385903</c:v>
                </c:pt>
                <c:pt idx="83">
                  <c:v>-0.71631578947385921</c:v>
                </c:pt>
                <c:pt idx="84">
                  <c:v>-0.26631578947385914</c:v>
                </c:pt>
                <c:pt idx="85">
                  <c:v>0.30368421052614086</c:v>
                </c:pt>
                <c:pt idx="86">
                  <c:v>0.55368421052614081</c:v>
                </c:pt>
                <c:pt idx="87">
                  <c:v>0.63368421052614088</c:v>
                </c:pt>
                <c:pt idx="88">
                  <c:v>0.52368421052614089</c:v>
                </c:pt>
                <c:pt idx="89">
                  <c:v>0.14368421052614089</c:v>
                </c:pt>
                <c:pt idx="90">
                  <c:v>0.14368421052614089</c:v>
                </c:pt>
                <c:pt idx="91">
                  <c:v>0.22368421052614085</c:v>
                </c:pt>
                <c:pt idx="92">
                  <c:v>0.60368421052614085</c:v>
                </c:pt>
                <c:pt idx="93">
                  <c:v>0.9036842105261409</c:v>
                </c:pt>
                <c:pt idx="94">
                  <c:v>1.0836842105261408</c:v>
                </c:pt>
                <c:pt idx="95">
                  <c:v>6.6842105263441809E-2</c:v>
                </c:pt>
                <c:pt idx="96">
                  <c:v>-0.39315789473655816</c:v>
                </c:pt>
                <c:pt idx="97">
                  <c:v>-0.56315789473655808</c:v>
                </c:pt>
                <c:pt idx="98">
                  <c:v>-0.44315789473655798</c:v>
                </c:pt>
                <c:pt idx="99">
                  <c:v>-0.95315789473655821</c:v>
                </c:pt>
                <c:pt idx="100">
                  <c:v>-1.0531578947365583</c:v>
                </c:pt>
                <c:pt idx="101">
                  <c:v>-1.023157894736558</c:v>
                </c:pt>
                <c:pt idx="102">
                  <c:v>-0.65315789473655794</c:v>
                </c:pt>
                <c:pt idx="103">
                  <c:v>9.6842105263441836E-2</c:v>
                </c:pt>
                <c:pt idx="104">
                  <c:v>0.22684210526344195</c:v>
                </c:pt>
                <c:pt idx="105">
                  <c:v>0.59684210526344195</c:v>
                </c:pt>
                <c:pt idx="106">
                  <c:v>0.51684210526344188</c:v>
                </c:pt>
                <c:pt idx="107">
                  <c:v>9.6842105263441836E-2</c:v>
                </c:pt>
                <c:pt idx="108">
                  <c:v>1.6842105263441987E-2</c:v>
                </c:pt>
                <c:pt idx="109">
                  <c:v>-3.1578947365580312E-3</c:v>
                </c:pt>
                <c:pt idx="110">
                  <c:v>0.22684210526344195</c:v>
                </c:pt>
                <c:pt idx="111">
                  <c:v>0.68684210526344192</c:v>
                </c:pt>
                <c:pt idx="112">
                  <c:v>0.97684210526344195</c:v>
                </c:pt>
                <c:pt idx="113">
                  <c:v>1.576842105263442</c:v>
                </c:pt>
                <c:pt idx="114">
                  <c:v>0.43315789473652</c:v>
                </c:pt>
                <c:pt idx="115">
                  <c:v>-0.15684210526347986</c:v>
                </c:pt>
                <c:pt idx="116">
                  <c:v>-0.35684210526347981</c:v>
                </c:pt>
                <c:pt idx="117">
                  <c:v>-0.52684210526347974</c:v>
                </c:pt>
                <c:pt idx="118">
                  <c:v>-0.61684210526348004</c:v>
                </c:pt>
                <c:pt idx="119">
                  <c:v>-0.57684210526348001</c:v>
                </c:pt>
                <c:pt idx="120">
                  <c:v>-0.7068421052634799</c:v>
                </c:pt>
                <c:pt idx="121">
                  <c:v>-0.32684210526348001</c:v>
                </c:pt>
                <c:pt idx="122">
                  <c:v>3.1578947365200616E-3</c:v>
                </c:pt>
                <c:pt idx="123">
                  <c:v>-0.13684210526347984</c:v>
                </c:pt>
                <c:pt idx="124">
                  <c:v>5.3157894736520106E-2</c:v>
                </c:pt>
                <c:pt idx="125">
                  <c:v>3.1578947365200616E-3</c:v>
                </c:pt>
                <c:pt idx="126">
                  <c:v>-7.6842105263480009E-2</c:v>
                </c:pt>
                <c:pt idx="127">
                  <c:v>8.3157894736520133E-2</c:v>
                </c:pt>
                <c:pt idx="128">
                  <c:v>0.21315789473652003</c:v>
                </c:pt>
                <c:pt idx="129">
                  <c:v>0.22315789473652003</c:v>
                </c:pt>
                <c:pt idx="130">
                  <c:v>0.61315789473652016</c:v>
                </c:pt>
                <c:pt idx="131">
                  <c:v>0.68315789473652</c:v>
                </c:pt>
                <c:pt idx="132">
                  <c:v>1.1731578947365202</c:v>
                </c:pt>
                <c:pt idx="133">
                  <c:v>1.115263157894979</c:v>
                </c:pt>
                <c:pt idx="134">
                  <c:v>0.20526315789497895</c:v>
                </c:pt>
                <c:pt idx="135">
                  <c:v>-0.21473684210502109</c:v>
                </c:pt>
                <c:pt idx="136">
                  <c:v>-0.52473684210502092</c:v>
                </c:pt>
                <c:pt idx="137">
                  <c:v>-0.4747368421050211</c:v>
                </c:pt>
                <c:pt idx="138">
                  <c:v>-0.32473684210502096</c:v>
                </c:pt>
                <c:pt idx="139">
                  <c:v>5.2631578949788871E-3</c:v>
                </c:pt>
                <c:pt idx="140">
                  <c:v>0.31526315789497894</c:v>
                </c:pt>
                <c:pt idx="141">
                  <c:v>7.5263157894978949E-2</c:v>
                </c:pt>
                <c:pt idx="142">
                  <c:v>1.5263157894978896E-2</c:v>
                </c:pt>
                <c:pt idx="143">
                  <c:v>-0.16473684210502104</c:v>
                </c:pt>
                <c:pt idx="144">
                  <c:v>-0.33473684210502097</c:v>
                </c:pt>
                <c:pt idx="145">
                  <c:v>2.5263157894978905E-2</c:v>
                </c:pt>
                <c:pt idx="146">
                  <c:v>-2.4736842105020918E-2</c:v>
                </c:pt>
                <c:pt idx="147">
                  <c:v>4.5263157894978923E-2</c:v>
                </c:pt>
                <c:pt idx="148">
                  <c:v>5.5263157894978931E-2</c:v>
                </c:pt>
                <c:pt idx="149">
                  <c:v>-3.4736842105020926E-2</c:v>
                </c:pt>
                <c:pt idx="150">
                  <c:v>-7.4736842105020962E-2</c:v>
                </c:pt>
                <c:pt idx="151">
                  <c:v>0.31526315789497894</c:v>
                </c:pt>
                <c:pt idx="152">
                  <c:v>1.2705263157893496</c:v>
                </c:pt>
                <c:pt idx="153">
                  <c:v>0.80052631578934963</c:v>
                </c:pt>
                <c:pt idx="154">
                  <c:v>0.18052631578934963</c:v>
                </c:pt>
                <c:pt idx="155">
                  <c:v>-0.44947368421065037</c:v>
                </c:pt>
                <c:pt idx="156">
                  <c:v>-0.1094736842106504</c:v>
                </c:pt>
                <c:pt idx="157">
                  <c:v>0.14052631578934965</c:v>
                </c:pt>
                <c:pt idx="158">
                  <c:v>0.32052631578934965</c:v>
                </c:pt>
                <c:pt idx="159">
                  <c:v>0.31052631578934964</c:v>
                </c:pt>
                <c:pt idx="160">
                  <c:v>0.10052631578934967</c:v>
                </c:pt>
                <c:pt idx="161">
                  <c:v>9.0526315789349665E-2</c:v>
                </c:pt>
                <c:pt idx="162">
                  <c:v>-0.16947368421065034</c:v>
                </c:pt>
                <c:pt idx="163">
                  <c:v>-0.41947368421065034</c:v>
                </c:pt>
                <c:pt idx="164">
                  <c:v>-0.38947368421065032</c:v>
                </c:pt>
                <c:pt idx="165">
                  <c:v>-0.34947368421065039</c:v>
                </c:pt>
                <c:pt idx="166">
                  <c:v>-0.3594736842106504</c:v>
                </c:pt>
                <c:pt idx="167">
                  <c:v>-0.42947368421065035</c:v>
                </c:pt>
                <c:pt idx="168">
                  <c:v>-0.3694736842106503</c:v>
                </c:pt>
                <c:pt idx="169">
                  <c:v>-0.14947368421065033</c:v>
                </c:pt>
                <c:pt idx="170">
                  <c:v>-1.9473684210650322E-2</c:v>
                </c:pt>
                <c:pt idx="171">
                  <c:v>0.77714285714291209</c:v>
                </c:pt>
                <c:pt idx="172">
                  <c:v>1.1371428571429121</c:v>
                </c:pt>
                <c:pt idx="173">
                  <c:v>1.0071428571429122</c:v>
                </c:pt>
                <c:pt idx="174">
                  <c:v>0.47714285714291205</c:v>
                </c:pt>
                <c:pt idx="175">
                  <c:v>0.2871428571429121</c:v>
                </c:pt>
                <c:pt idx="176">
                  <c:v>0.12714285714291207</c:v>
                </c:pt>
                <c:pt idx="177">
                  <c:v>-1.2857142857087944E-2</c:v>
                </c:pt>
                <c:pt idx="178">
                  <c:v>-0.12285714285708793</c:v>
                </c:pt>
                <c:pt idx="179">
                  <c:v>-0.74285714285708804</c:v>
                </c:pt>
                <c:pt idx="180">
                  <c:v>-0.89285714285708795</c:v>
                </c:pt>
                <c:pt idx="181">
                  <c:v>-0.65285714285708796</c:v>
                </c:pt>
                <c:pt idx="182">
                  <c:v>-0.60285714285708791</c:v>
                </c:pt>
                <c:pt idx="183">
                  <c:v>-0.36285714285708792</c:v>
                </c:pt>
                <c:pt idx="184">
                  <c:v>-0.42285714285708798</c:v>
                </c:pt>
                <c:pt idx="185">
                  <c:v>1.6153846153845828</c:v>
                </c:pt>
                <c:pt idx="186">
                  <c:v>1.5253846153845827</c:v>
                </c:pt>
                <c:pt idx="187">
                  <c:v>0.9053846153845827</c:v>
                </c:pt>
                <c:pt idx="188">
                  <c:v>0.60538461538458277</c:v>
                </c:pt>
                <c:pt idx="189">
                  <c:v>0.3453846153845827</c:v>
                </c:pt>
                <c:pt idx="190">
                  <c:v>0.28538461538458271</c:v>
                </c:pt>
                <c:pt idx="191">
                  <c:v>-0.27461538461541735</c:v>
                </c:pt>
                <c:pt idx="192">
                  <c:v>-0.81461538461541738</c:v>
                </c:pt>
                <c:pt idx="193">
                  <c:v>-0.71461538461541729</c:v>
                </c:pt>
                <c:pt idx="194">
                  <c:v>-0.5846153846154174</c:v>
                </c:pt>
                <c:pt idx="195">
                  <c:v>-1.0446153846154174</c:v>
                </c:pt>
                <c:pt idx="196">
                  <c:v>-0.98461538461541731</c:v>
                </c:pt>
                <c:pt idx="197">
                  <c:v>-0.8646153846154172</c:v>
                </c:pt>
                <c:pt idx="198">
                  <c:v>1.8120000000000254</c:v>
                </c:pt>
                <c:pt idx="199">
                  <c:v>0.94200000000002537</c:v>
                </c:pt>
                <c:pt idx="200">
                  <c:v>0.37200000000002531</c:v>
                </c:pt>
                <c:pt idx="201">
                  <c:v>-0.12799999999997458</c:v>
                </c:pt>
                <c:pt idx="202">
                  <c:v>-0.31799999999997475</c:v>
                </c:pt>
                <c:pt idx="203">
                  <c:v>-0.42799999999997462</c:v>
                </c:pt>
                <c:pt idx="204">
                  <c:v>-0.37799999999997458</c:v>
                </c:pt>
                <c:pt idx="205">
                  <c:v>-0.60799999999997456</c:v>
                </c:pt>
                <c:pt idx="206">
                  <c:v>-0.55799999999997474</c:v>
                </c:pt>
                <c:pt idx="207">
                  <c:v>-0.70799999999997465</c:v>
                </c:pt>
                <c:pt idx="208">
                  <c:v>1.3271428571437542</c:v>
                </c:pt>
                <c:pt idx="209">
                  <c:v>0.63714285714375407</c:v>
                </c:pt>
                <c:pt idx="210">
                  <c:v>-2.2857142856246071E-2</c:v>
                </c:pt>
                <c:pt idx="211">
                  <c:v>-0.29285714285624564</c:v>
                </c:pt>
                <c:pt idx="212">
                  <c:v>-0.46285714285624602</c:v>
                </c:pt>
                <c:pt idx="213">
                  <c:v>-0.4728571428562458</c:v>
                </c:pt>
                <c:pt idx="214">
                  <c:v>-0.71285714285624602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0-42D8-A93A-1FCD45BFA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98512"/>
        <c:axId val="244428832"/>
      </c:scatterChart>
      <c:valAx>
        <c:axId val="68679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y-coordinate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28832"/>
        <c:crosses val="autoZero"/>
        <c:crossBetween val="midCat"/>
      </c:valAx>
      <c:valAx>
        <c:axId val="2444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Residuals</a:t>
                </a:r>
                <a:r>
                  <a:rPr lang="en-GB" sz="1200" baseline="0"/>
                  <a:t> for x-component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9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Residuals for x-magnitude with y-coordinate inputs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419372438954408E-2"/>
                  <c:y val="-0.65818625782646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'Residual Plot GRG'!$G$11:$G$225</c:f>
              <c:numCache>
                <c:formatCode>General</c:formatCode>
                <c:ptCount val="215"/>
                <c:pt idx="0">
                  <c:v>-12</c:v>
                </c:pt>
                <c:pt idx="1">
                  <c:v>-12</c:v>
                </c:pt>
                <c:pt idx="2">
                  <c:v>-12</c:v>
                </c:pt>
                <c:pt idx="3">
                  <c:v>-12</c:v>
                </c:pt>
                <c:pt idx="4">
                  <c:v>-12</c:v>
                </c:pt>
                <c:pt idx="5">
                  <c:v>-12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-12</c:v>
                </c:pt>
                <c:pt idx="12">
                  <c:v>-12</c:v>
                </c:pt>
                <c:pt idx="13">
                  <c:v>-12</c:v>
                </c:pt>
                <c:pt idx="14">
                  <c:v>-12</c:v>
                </c:pt>
                <c:pt idx="15">
                  <c:v>-12</c:v>
                </c:pt>
                <c:pt idx="16">
                  <c:v>-12</c:v>
                </c:pt>
                <c:pt idx="17">
                  <c:v>-12</c:v>
                </c:pt>
                <c:pt idx="18">
                  <c:v>-12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-6</c:v>
                </c:pt>
                <c:pt idx="62">
                  <c:v>-6</c:v>
                </c:pt>
                <c:pt idx="63">
                  <c:v>-6</c:v>
                </c:pt>
                <c:pt idx="64">
                  <c:v>-6</c:v>
                </c:pt>
                <c:pt idx="65">
                  <c:v>-6</c:v>
                </c:pt>
                <c:pt idx="66">
                  <c:v>-6</c:v>
                </c:pt>
                <c:pt idx="67">
                  <c:v>-6</c:v>
                </c:pt>
                <c:pt idx="68">
                  <c:v>-6</c:v>
                </c:pt>
                <c:pt idx="69">
                  <c:v>-6</c:v>
                </c:pt>
                <c:pt idx="70">
                  <c:v>-6</c:v>
                </c:pt>
                <c:pt idx="71">
                  <c:v>-6</c:v>
                </c:pt>
                <c:pt idx="72">
                  <c:v>-6</c:v>
                </c:pt>
                <c:pt idx="73">
                  <c:v>-6</c:v>
                </c:pt>
                <c:pt idx="74">
                  <c:v>-6</c:v>
                </c:pt>
                <c:pt idx="75">
                  <c:v>-6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-4</c:v>
                </c:pt>
                <c:pt idx="92">
                  <c:v>-4</c:v>
                </c:pt>
                <c:pt idx="93">
                  <c:v>-4</c:v>
                </c:pt>
                <c:pt idx="94">
                  <c:v>-4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</c:numCache>
            </c:numRef>
          </c:xVal>
          <c:yVal>
            <c:numRef>
              <c:f>'Residual Plot GRG'!$Q$11:$Q$225</c:f>
              <c:numCache>
                <c:formatCode>General</c:formatCode>
                <c:ptCount val="215"/>
                <c:pt idx="0">
                  <c:v>0.32930923225737274</c:v>
                </c:pt>
                <c:pt idx="1">
                  <c:v>0.7793092322573727</c:v>
                </c:pt>
                <c:pt idx="2">
                  <c:v>1.0793092322573727</c:v>
                </c:pt>
                <c:pt idx="3">
                  <c:v>1.0693092322573727</c:v>
                </c:pt>
                <c:pt idx="4">
                  <c:v>0.9093092322573727</c:v>
                </c:pt>
                <c:pt idx="5">
                  <c:v>1.1593092322573728</c:v>
                </c:pt>
                <c:pt idx="6">
                  <c:v>0.84930923225737276</c:v>
                </c:pt>
                <c:pt idx="7">
                  <c:v>0.72930923225737276</c:v>
                </c:pt>
                <c:pt idx="8">
                  <c:v>0.73930923225737277</c:v>
                </c:pt>
                <c:pt idx="9">
                  <c:v>0.75930923225737279</c:v>
                </c:pt>
                <c:pt idx="10">
                  <c:v>0.89930923225737269</c:v>
                </c:pt>
                <c:pt idx="11">
                  <c:v>1.0793092322573727</c:v>
                </c:pt>
                <c:pt idx="12">
                  <c:v>1.2293092322573727</c:v>
                </c:pt>
                <c:pt idx="13">
                  <c:v>1.5293092322573727</c:v>
                </c:pt>
                <c:pt idx="14">
                  <c:v>1.6793092322573728</c:v>
                </c:pt>
                <c:pt idx="15">
                  <c:v>1.8393092322573728</c:v>
                </c:pt>
                <c:pt idx="16">
                  <c:v>1.8393092322573728</c:v>
                </c:pt>
                <c:pt idx="17">
                  <c:v>1.8193092322573727</c:v>
                </c:pt>
                <c:pt idx="18">
                  <c:v>1.7293092322573727</c:v>
                </c:pt>
                <c:pt idx="19">
                  <c:v>-0.40522081078715588</c:v>
                </c:pt>
                <c:pt idx="20">
                  <c:v>-5.5220810787155905E-2</c:v>
                </c:pt>
                <c:pt idx="21">
                  <c:v>0.12477918921284414</c:v>
                </c:pt>
                <c:pt idx="22">
                  <c:v>7.4779189212844099E-2</c:v>
                </c:pt>
                <c:pt idx="23">
                  <c:v>0.21477918921284411</c:v>
                </c:pt>
                <c:pt idx="24">
                  <c:v>0.2047791892128441</c:v>
                </c:pt>
                <c:pt idx="25">
                  <c:v>0.28477918921284406</c:v>
                </c:pt>
                <c:pt idx="26">
                  <c:v>0.23477918921284413</c:v>
                </c:pt>
                <c:pt idx="27">
                  <c:v>0.22477918921284412</c:v>
                </c:pt>
                <c:pt idx="28">
                  <c:v>0.39477918921284405</c:v>
                </c:pt>
                <c:pt idx="29">
                  <c:v>0.47477918921284412</c:v>
                </c:pt>
                <c:pt idx="30">
                  <c:v>0.64477918921284405</c:v>
                </c:pt>
                <c:pt idx="31">
                  <c:v>1.0047791892128441</c:v>
                </c:pt>
                <c:pt idx="32">
                  <c:v>0.94477918921284409</c:v>
                </c:pt>
                <c:pt idx="33">
                  <c:v>1.2547791892128441</c:v>
                </c:pt>
                <c:pt idx="34">
                  <c:v>1.1947791892128441</c:v>
                </c:pt>
                <c:pt idx="35">
                  <c:v>1.2147791892128441</c:v>
                </c:pt>
                <c:pt idx="36">
                  <c:v>1.094779189212844</c:v>
                </c:pt>
                <c:pt idx="37">
                  <c:v>1.0647791892128442</c:v>
                </c:pt>
                <c:pt idx="38">
                  <c:v>-0.70798016848254952</c:v>
                </c:pt>
                <c:pt idx="39">
                  <c:v>0.18201983151745049</c:v>
                </c:pt>
                <c:pt idx="40">
                  <c:v>7.2019831517450505E-2</c:v>
                </c:pt>
                <c:pt idx="41">
                  <c:v>-6.7980168482549563E-2</c:v>
                </c:pt>
                <c:pt idx="42">
                  <c:v>-9.7980168482549534E-2</c:v>
                </c:pt>
                <c:pt idx="43">
                  <c:v>2.2019831517450461E-2</c:v>
                </c:pt>
                <c:pt idx="44">
                  <c:v>8.2019831517450403E-2</c:v>
                </c:pt>
                <c:pt idx="45">
                  <c:v>0.23201983151745043</c:v>
                </c:pt>
                <c:pt idx="46">
                  <c:v>0.14201983151745046</c:v>
                </c:pt>
                <c:pt idx="47">
                  <c:v>0.47201983151745042</c:v>
                </c:pt>
                <c:pt idx="48">
                  <c:v>0.92201983151745037</c:v>
                </c:pt>
                <c:pt idx="49">
                  <c:v>0.90201983151745035</c:v>
                </c:pt>
                <c:pt idx="50">
                  <c:v>0.8120198315174505</c:v>
                </c:pt>
                <c:pt idx="51">
                  <c:v>0.97201983151745042</c:v>
                </c:pt>
                <c:pt idx="52">
                  <c:v>1.3020198315174505</c:v>
                </c:pt>
                <c:pt idx="53">
                  <c:v>1.0620198315174505</c:v>
                </c:pt>
                <c:pt idx="54">
                  <c:v>1.0720198315174505</c:v>
                </c:pt>
                <c:pt idx="55">
                  <c:v>0.99201983151745043</c:v>
                </c:pt>
                <c:pt idx="56">
                  <c:v>1.0220198315174505</c:v>
                </c:pt>
                <c:pt idx="57">
                  <c:v>-0.13459343624609948</c:v>
                </c:pt>
                <c:pt idx="58">
                  <c:v>-1.4593436246099517E-2</c:v>
                </c:pt>
                <c:pt idx="59">
                  <c:v>-0.22459343624609951</c:v>
                </c:pt>
                <c:pt idx="60">
                  <c:v>-0.19459343624609948</c:v>
                </c:pt>
                <c:pt idx="61">
                  <c:v>-0.2145934362460995</c:v>
                </c:pt>
                <c:pt idx="62">
                  <c:v>-0.11459343624609952</c:v>
                </c:pt>
                <c:pt idx="63">
                  <c:v>-0.1545934362460995</c:v>
                </c:pt>
                <c:pt idx="64">
                  <c:v>0.13540656375390048</c:v>
                </c:pt>
                <c:pt idx="65">
                  <c:v>0.35540656375390051</c:v>
                </c:pt>
                <c:pt idx="66">
                  <c:v>0.88540656375390059</c:v>
                </c:pt>
                <c:pt idx="67">
                  <c:v>1.2654065637539005</c:v>
                </c:pt>
                <c:pt idx="68">
                  <c:v>1.3954065637539004</c:v>
                </c:pt>
                <c:pt idx="69">
                  <c:v>1.4354065637539004</c:v>
                </c:pt>
                <c:pt idx="70">
                  <c:v>0.98540656375390046</c:v>
                </c:pt>
                <c:pt idx="71">
                  <c:v>1.0054065637539005</c:v>
                </c:pt>
                <c:pt idx="72">
                  <c:v>1.0454065637539005</c:v>
                </c:pt>
                <c:pt idx="73">
                  <c:v>1.1154065637539006</c:v>
                </c:pt>
                <c:pt idx="74">
                  <c:v>0.8954065637539006</c:v>
                </c:pt>
                <c:pt idx="75">
                  <c:v>0.97540656375390045</c:v>
                </c:pt>
                <c:pt idx="76">
                  <c:v>0.43717581883172407</c:v>
                </c:pt>
                <c:pt idx="77">
                  <c:v>0.21717581883172399</c:v>
                </c:pt>
                <c:pt idx="78">
                  <c:v>-2.8241811682758744E-3</c:v>
                </c:pt>
                <c:pt idx="79">
                  <c:v>-0.18282418116827603</c:v>
                </c:pt>
                <c:pt idx="80">
                  <c:v>-0.33282418116827595</c:v>
                </c:pt>
                <c:pt idx="81">
                  <c:v>-0.48282418116827608</c:v>
                </c:pt>
                <c:pt idx="82">
                  <c:v>-0.26282418116827588</c:v>
                </c:pt>
                <c:pt idx="83">
                  <c:v>-0.21282418116827606</c:v>
                </c:pt>
                <c:pt idx="84">
                  <c:v>0.23717581883172401</c:v>
                </c:pt>
                <c:pt idx="85">
                  <c:v>0.80717581883172396</c:v>
                </c:pt>
                <c:pt idx="86">
                  <c:v>1.057175818831724</c:v>
                </c:pt>
                <c:pt idx="87">
                  <c:v>1.137175818831724</c:v>
                </c:pt>
                <c:pt idx="88">
                  <c:v>1.0271758188317239</c:v>
                </c:pt>
                <c:pt idx="89">
                  <c:v>0.64717581883172404</c:v>
                </c:pt>
                <c:pt idx="90">
                  <c:v>0.64717581883172404</c:v>
                </c:pt>
                <c:pt idx="91">
                  <c:v>0.727175818831724</c:v>
                </c:pt>
                <c:pt idx="92">
                  <c:v>1.107175818831724</c:v>
                </c:pt>
                <c:pt idx="93">
                  <c:v>1.407175818831724</c:v>
                </c:pt>
                <c:pt idx="94">
                  <c:v>1.587175818831724</c:v>
                </c:pt>
                <c:pt idx="95">
                  <c:v>0.30987395684900387</c:v>
                </c:pt>
                <c:pt idx="96">
                  <c:v>-0.15012604315099609</c:v>
                </c:pt>
                <c:pt idx="97">
                  <c:v>-0.32012604315099602</c:v>
                </c:pt>
                <c:pt idx="98">
                  <c:v>-0.20012604315099591</c:v>
                </c:pt>
                <c:pt idx="99">
                  <c:v>-0.71012604315099614</c:v>
                </c:pt>
                <c:pt idx="100">
                  <c:v>-0.81012604315099623</c:v>
                </c:pt>
                <c:pt idx="101">
                  <c:v>-0.78012604315099598</c:v>
                </c:pt>
                <c:pt idx="102">
                  <c:v>-0.41012604315099588</c:v>
                </c:pt>
                <c:pt idx="103">
                  <c:v>0.3398739568490039</c:v>
                </c:pt>
                <c:pt idx="104">
                  <c:v>0.46987395684900402</c:v>
                </c:pt>
                <c:pt idx="105">
                  <c:v>0.83987395684900401</c:v>
                </c:pt>
                <c:pt idx="106">
                  <c:v>0.75987395684900394</c:v>
                </c:pt>
                <c:pt idx="107">
                  <c:v>0.3398739568490039</c:v>
                </c:pt>
                <c:pt idx="108">
                  <c:v>0.25987395684900405</c:v>
                </c:pt>
                <c:pt idx="109">
                  <c:v>0.23987395684900403</c:v>
                </c:pt>
                <c:pt idx="110">
                  <c:v>0.46987395684900402</c:v>
                </c:pt>
                <c:pt idx="111">
                  <c:v>0.92987395684900398</c:v>
                </c:pt>
                <c:pt idx="112">
                  <c:v>1.219873956849004</c:v>
                </c:pt>
                <c:pt idx="113">
                  <c:v>1.8198739568490039</c:v>
                </c:pt>
                <c:pt idx="114">
                  <c:v>0.18952077838768866</c:v>
                </c:pt>
                <c:pt idx="115">
                  <c:v>-0.4004792216123112</c:v>
                </c:pt>
                <c:pt idx="116">
                  <c:v>-0.60047922161231115</c:v>
                </c:pt>
                <c:pt idx="117">
                  <c:v>-0.77047922161231108</c:v>
                </c:pt>
                <c:pt idx="118">
                  <c:v>-0.86047922161231138</c:v>
                </c:pt>
                <c:pt idx="119">
                  <c:v>-0.82047922161231135</c:v>
                </c:pt>
                <c:pt idx="120">
                  <c:v>-0.95047922161231124</c:v>
                </c:pt>
                <c:pt idx="121">
                  <c:v>-0.57047922161231135</c:v>
                </c:pt>
                <c:pt idx="122">
                  <c:v>-0.24047922161231128</c:v>
                </c:pt>
                <c:pt idx="123">
                  <c:v>-0.38047922161231118</c:v>
                </c:pt>
                <c:pt idx="124">
                  <c:v>-0.19047922161231123</c:v>
                </c:pt>
                <c:pt idx="125">
                  <c:v>-0.24047922161231128</c:v>
                </c:pt>
                <c:pt idx="126">
                  <c:v>-0.32047922161231135</c:v>
                </c:pt>
                <c:pt idx="127">
                  <c:v>-0.16047922161231121</c:v>
                </c:pt>
                <c:pt idx="128">
                  <c:v>-3.0479221612311314E-2</c:v>
                </c:pt>
                <c:pt idx="129">
                  <c:v>-2.0479221612311305E-2</c:v>
                </c:pt>
                <c:pt idx="130">
                  <c:v>0.36952077838768882</c:v>
                </c:pt>
                <c:pt idx="131">
                  <c:v>0.43952077838768866</c:v>
                </c:pt>
                <c:pt idx="132">
                  <c:v>0.92952077838768876</c:v>
                </c:pt>
                <c:pt idx="133">
                  <c:v>0.76969089995687967</c:v>
                </c:pt>
                <c:pt idx="134">
                  <c:v>-0.14030910004312036</c:v>
                </c:pt>
                <c:pt idx="135">
                  <c:v>-0.5603091000431204</c:v>
                </c:pt>
                <c:pt idx="136">
                  <c:v>-0.87030910004312023</c:v>
                </c:pt>
                <c:pt idx="137">
                  <c:v>-0.82030910004312041</c:v>
                </c:pt>
                <c:pt idx="138">
                  <c:v>-0.67030910004312028</c:v>
                </c:pt>
                <c:pt idx="139">
                  <c:v>-0.34030910004312043</c:v>
                </c:pt>
                <c:pt idx="140">
                  <c:v>-3.0309100043120374E-2</c:v>
                </c:pt>
                <c:pt idx="141">
                  <c:v>-0.27030910004312036</c:v>
                </c:pt>
                <c:pt idx="142">
                  <c:v>-0.33030910004312042</c:v>
                </c:pt>
                <c:pt idx="143">
                  <c:v>-0.51030910004312036</c:v>
                </c:pt>
                <c:pt idx="144">
                  <c:v>-0.68030910004312029</c:v>
                </c:pt>
                <c:pt idx="145">
                  <c:v>-0.32030910004312041</c:v>
                </c:pt>
                <c:pt idx="146">
                  <c:v>-0.37030910004312023</c:v>
                </c:pt>
                <c:pt idx="147">
                  <c:v>-0.30030910004312039</c:v>
                </c:pt>
                <c:pt idx="148">
                  <c:v>-0.29030910004312038</c:v>
                </c:pt>
                <c:pt idx="149">
                  <c:v>-0.38030910004312024</c:v>
                </c:pt>
                <c:pt idx="150">
                  <c:v>-0.42030910004312028</c:v>
                </c:pt>
                <c:pt idx="151">
                  <c:v>-3.0309100043120374E-2</c:v>
                </c:pt>
                <c:pt idx="152">
                  <c:v>0.57327615007627319</c:v>
                </c:pt>
                <c:pt idx="153">
                  <c:v>0.10327615007627325</c:v>
                </c:pt>
                <c:pt idx="154">
                  <c:v>-0.51672384992372677</c:v>
                </c:pt>
                <c:pt idx="155">
                  <c:v>-1.1467238499237267</c:v>
                </c:pt>
                <c:pt idx="156">
                  <c:v>-0.80672384992372681</c:v>
                </c:pt>
                <c:pt idx="157">
                  <c:v>-0.55672384992372681</c:v>
                </c:pt>
                <c:pt idx="158">
                  <c:v>-0.37672384992372676</c:v>
                </c:pt>
                <c:pt idx="159">
                  <c:v>-0.38672384992372677</c:v>
                </c:pt>
                <c:pt idx="160">
                  <c:v>-0.59672384992372673</c:v>
                </c:pt>
                <c:pt idx="161">
                  <c:v>-0.60672384992372674</c:v>
                </c:pt>
                <c:pt idx="162">
                  <c:v>-0.86672384992372675</c:v>
                </c:pt>
                <c:pt idx="163">
                  <c:v>-1.1167238499237269</c:v>
                </c:pt>
                <c:pt idx="164">
                  <c:v>-1.0867238499237266</c:v>
                </c:pt>
                <c:pt idx="165">
                  <c:v>-1.0467238499237268</c:v>
                </c:pt>
                <c:pt idx="166">
                  <c:v>-1.0567238499237268</c:v>
                </c:pt>
                <c:pt idx="167">
                  <c:v>-1.1267238499237267</c:v>
                </c:pt>
                <c:pt idx="168">
                  <c:v>-1.0667238499237266</c:v>
                </c:pt>
                <c:pt idx="169">
                  <c:v>-0.84672384992372673</c:v>
                </c:pt>
                <c:pt idx="170">
                  <c:v>-0.71672384992372673</c:v>
                </c:pt>
                <c:pt idx="171">
                  <c:v>-0.20182594416752198</c:v>
                </c:pt>
                <c:pt idx="172">
                  <c:v>0.15817405583247801</c:v>
                </c:pt>
                <c:pt idx="173">
                  <c:v>2.8174055832478007E-2</c:v>
                </c:pt>
                <c:pt idx="174">
                  <c:v>-0.50182594416752202</c:v>
                </c:pt>
                <c:pt idx="175">
                  <c:v>-0.69182594416752197</c:v>
                </c:pt>
                <c:pt idx="176">
                  <c:v>-0.851825944167522</c:v>
                </c:pt>
                <c:pt idx="177">
                  <c:v>-0.99182594416752201</c:v>
                </c:pt>
                <c:pt idx="178">
                  <c:v>-1.101825944167522</c:v>
                </c:pt>
                <c:pt idx="179">
                  <c:v>-1.7218259441675221</c:v>
                </c:pt>
                <c:pt idx="180">
                  <c:v>-1.871825944167522</c:v>
                </c:pt>
                <c:pt idx="181">
                  <c:v>-1.631825944167522</c:v>
                </c:pt>
                <c:pt idx="182">
                  <c:v>-1.581825944167522</c:v>
                </c:pt>
                <c:pt idx="183">
                  <c:v>-1.341825944167522</c:v>
                </c:pt>
                <c:pt idx="184">
                  <c:v>-1.401825944167522</c:v>
                </c:pt>
                <c:pt idx="185">
                  <c:v>0.72007172358734894</c:v>
                </c:pt>
                <c:pt idx="186">
                  <c:v>0.63007172358734886</c:v>
                </c:pt>
                <c:pt idx="187">
                  <c:v>1.0071723587348869E-2</c:v>
                </c:pt>
                <c:pt idx="188">
                  <c:v>-0.28992827641265112</c:v>
                </c:pt>
                <c:pt idx="189">
                  <c:v>-0.54992827641265118</c:v>
                </c:pt>
                <c:pt idx="190">
                  <c:v>-0.60992827641265113</c:v>
                </c:pt>
                <c:pt idx="191">
                  <c:v>-1.1699282764126511</c:v>
                </c:pt>
                <c:pt idx="192">
                  <c:v>-1.7099282764126511</c:v>
                </c:pt>
                <c:pt idx="193">
                  <c:v>-1.609928276412651</c:v>
                </c:pt>
                <c:pt idx="194">
                  <c:v>-1.4799282764126511</c:v>
                </c:pt>
                <c:pt idx="195">
                  <c:v>-1.9399282764126511</c:v>
                </c:pt>
                <c:pt idx="196">
                  <c:v>-1.879928276412651</c:v>
                </c:pt>
                <c:pt idx="197">
                  <c:v>-1.7599282764126509</c:v>
                </c:pt>
                <c:pt idx="198">
                  <c:v>0.96842041385792377</c:v>
                </c:pt>
                <c:pt idx="199">
                  <c:v>9.8420413857923716E-2</c:v>
                </c:pt>
                <c:pt idx="200">
                  <c:v>-0.47157958614207635</c:v>
                </c:pt>
                <c:pt idx="201">
                  <c:v>-0.97157958614207618</c:v>
                </c:pt>
                <c:pt idx="202">
                  <c:v>-1.1615795861420763</c:v>
                </c:pt>
                <c:pt idx="203">
                  <c:v>-1.2715795861420762</c:v>
                </c:pt>
                <c:pt idx="204">
                  <c:v>-1.2215795861420762</c:v>
                </c:pt>
                <c:pt idx="205">
                  <c:v>-1.4515795861420762</c:v>
                </c:pt>
                <c:pt idx="206">
                  <c:v>-1.4015795861420763</c:v>
                </c:pt>
                <c:pt idx="207">
                  <c:v>-1.5515795861420763</c:v>
                </c:pt>
                <c:pt idx="208">
                  <c:v>0.1801318682395745</c:v>
                </c:pt>
                <c:pt idx="209">
                  <c:v>-0.50986813176042567</c:v>
                </c:pt>
                <c:pt idx="210">
                  <c:v>-1.1698681317604258</c:v>
                </c:pt>
                <c:pt idx="211">
                  <c:v>-1.4398681317604254</c:v>
                </c:pt>
                <c:pt idx="212">
                  <c:v>-1.6098681317604258</c:v>
                </c:pt>
                <c:pt idx="213">
                  <c:v>-1.6198681317604255</c:v>
                </c:pt>
                <c:pt idx="2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B-4406-8202-97D7A43FC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655471"/>
        <c:axId val="1774790191"/>
      </c:scatterChart>
      <c:valAx>
        <c:axId val="184965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y-coordinate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90191"/>
        <c:crosses val="autoZero"/>
        <c:crossBetween val="midCat"/>
      </c:valAx>
      <c:valAx>
        <c:axId val="17747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Residuals for x-magnitude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5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Residuals for x-magnitude with y-coordinate inputs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'Residual Plot GRG'!$G$11:$G$225</c:f>
              <c:numCache>
                <c:formatCode>General</c:formatCode>
                <c:ptCount val="215"/>
                <c:pt idx="0">
                  <c:v>-12</c:v>
                </c:pt>
                <c:pt idx="1">
                  <c:v>-12</c:v>
                </c:pt>
                <c:pt idx="2">
                  <c:v>-12</c:v>
                </c:pt>
                <c:pt idx="3">
                  <c:v>-12</c:v>
                </c:pt>
                <c:pt idx="4">
                  <c:v>-12</c:v>
                </c:pt>
                <c:pt idx="5">
                  <c:v>-12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-12</c:v>
                </c:pt>
                <c:pt idx="12">
                  <c:v>-12</c:v>
                </c:pt>
                <c:pt idx="13">
                  <c:v>-12</c:v>
                </c:pt>
                <c:pt idx="14">
                  <c:v>-12</c:v>
                </c:pt>
                <c:pt idx="15">
                  <c:v>-12</c:v>
                </c:pt>
                <c:pt idx="16">
                  <c:v>-12</c:v>
                </c:pt>
                <c:pt idx="17">
                  <c:v>-12</c:v>
                </c:pt>
                <c:pt idx="18">
                  <c:v>-12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-6</c:v>
                </c:pt>
                <c:pt idx="62">
                  <c:v>-6</c:v>
                </c:pt>
                <c:pt idx="63">
                  <c:v>-6</c:v>
                </c:pt>
                <c:pt idx="64">
                  <c:v>-6</c:v>
                </c:pt>
                <c:pt idx="65">
                  <c:v>-6</c:v>
                </c:pt>
                <c:pt idx="66">
                  <c:v>-6</c:v>
                </c:pt>
                <c:pt idx="67">
                  <c:v>-6</c:v>
                </c:pt>
                <c:pt idx="68">
                  <c:v>-6</c:v>
                </c:pt>
                <c:pt idx="69">
                  <c:v>-6</c:v>
                </c:pt>
                <c:pt idx="70">
                  <c:v>-6</c:v>
                </c:pt>
                <c:pt idx="71">
                  <c:v>-6</c:v>
                </c:pt>
                <c:pt idx="72">
                  <c:v>-6</c:v>
                </c:pt>
                <c:pt idx="73">
                  <c:v>-6</c:v>
                </c:pt>
                <c:pt idx="74">
                  <c:v>-6</c:v>
                </c:pt>
                <c:pt idx="75">
                  <c:v>-6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-4</c:v>
                </c:pt>
                <c:pt idx="92">
                  <c:v>-4</c:v>
                </c:pt>
                <c:pt idx="93">
                  <c:v>-4</c:v>
                </c:pt>
                <c:pt idx="94">
                  <c:v>-4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</c:numCache>
            </c:numRef>
          </c:xVal>
          <c:yVal>
            <c:numRef>
              <c:f>'Residual Plot GRG'!$U$11:$U$225</c:f>
              <c:numCache>
                <c:formatCode>General</c:formatCode>
                <c:ptCount val="215"/>
                <c:pt idx="0">
                  <c:v>-0.67919076774262721</c:v>
                </c:pt>
                <c:pt idx="1">
                  <c:v>-0.22919076774262725</c:v>
                </c:pt>
                <c:pt idx="2">
                  <c:v>7.0809232257372789E-2</c:v>
                </c:pt>
                <c:pt idx="3">
                  <c:v>6.0809232257372781E-2</c:v>
                </c:pt>
                <c:pt idx="4">
                  <c:v>-9.919076774262725E-2</c:v>
                </c:pt>
                <c:pt idx="5">
                  <c:v>0.15080923225737286</c:v>
                </c:pt>
                <c:pt idx="6">
                  <c:v>-0.15919076774262719</c:v>
                </c:pt>
                <c:pt idx="7">
                  <c:v>-0.27919076774262719</c:v>
                </c:pt>
                <c:pt idx="8">
                  <c:v>-0.26919076774262718</c:v>
                </c:pt>
                <c:pt idx="9">
                  <c:v>-0.24919076774262716</c:v>
                </c:pt>
                <c:pt idx="10">
                  <c:v>-0.10919076774262726</c:v>
                </c:pt>
                <c:pt idx="11">
                  <c:v>7.0809232257372789E-2</c:v>
                </c:pt>
                <c:pt idx="12">
                  <c:v>0.2208092322573727</c:v>
                </c:pt>
                <c:pt idx="13">
                  <c:v>0.52080923225737275</c:v>
                </c:pt>
                <c:pt idx="14">
                  <c:v>0.67080923225737288</c:v>
                </c:pt>
                <c:pt idx="15">
                  <c:v>0.8308092322573728</c:v>
                </c:pt>
                <c:pt idx="16">
                  <c:v>0.8308092322573728</c:v>
                </c:pt>
                <c:pt idx="17">
                  <c:v>0.81080923225737278</c:v>
                </c:pt>
                <c:pt idx="18">
                  <c:v>0.7208092322573727</c:v>
                </c:pt>
                <c:pt idx="19">
                  <c:v>-1.2225208107871559</c:v>
                </c:pt>
                <c:pt idx="20">
                  <c:v>-0.87252081078715604</c:v>
                </c:pt>
                <c:pt idx="21">
                  <c:v>-0.69252081078715599</c:v>
                </c:pt>
                <c:pt idx="22">
                  <c:v>-0.74252081078715604</c:v>
                </c:pt>
                <c:pt idx="23">
                  <c:v>-0.60252081078715602</c:v>
                </c:pt>
                <c:pt idx="24">
                  <c:v>-0.61252081078715603</c:v>
                </c:pt>
                <c:pt idx="25">
                  <c:v>-0.53252081078715607</c:v>
                </c:pt>
                <c:pt idx="26">
                  <c:v>-0.58252081078715601</c:v>
                </c:pt>
                <c:pt idx="27">
                  <c:v>-0.59252081078715602</c:v>
                </c:pt>
                <c:pt idx="28">
                  <c:v>-0.42252081078715609</c:v>
                </c:pt>
                <c:pt idx="29">
                  <c:v>-0.34252081078715602</c:v>
                </c:pt>
                <c:pt idx="30">
                  <c:v>-0.17252081078715609</c:v>
                </c:pt>
                <c:pt idx="31">
                  <c:v>0.18747918921284401</c:v>
                </c:pt>
                <c:pt idx="32">
                  <c:v>0.12747918921284396</c:v>
                </c:pt>
                <c:pt idx="33">
                  <c:v>0.43747918921284401</c:v>
                </c:pt>
                <c:pt idx="34">
                  <c:v>0.37747918921284396</c:v>
                </c:pt>
                <c:pt idx="35">
                  <c:v>0.39747918921284398</c:v>
                </c:pt>
                <c:pt idx="36">
                  <c:v>0.27747918921284387</c:v>
                </c:pt>
                <c:pt idx="37">
                  <c:v>0.24747918921284406</c:v>
                </c:pt>
                <c:pt idx="38">
                  <c:v>-1.3340801684825496</c:v>
                </c:pt>
                <c:pt idx="39">
                  <c:v>-0.44408016848254961</c:v>
                </c:pt>
                <c:pt idx="40">
                  <c:v>-0.5540801684825496</c:v>
                </c:pt>
                <c:pt idx="41">
                  <c:v>-0.69408016848254972</c:v>
                </c:pt>
                <c:pt idx="42">
                  <c:v>-0.72408016848254964</c:v>
                </c:pt>
                <c:pt idx="43">
                  <c:v>-0.60408016848254964</c:v>
                </c:pt>
                <c:pt idx="44">
                  <c:v>-0.5440801684825497</c:v>
                </c:pt>
                <c:pt idx="45">
                  <c:v>-0.39408016848254968</c:v>
                </c:pt>
                <c:pt idx="46">
                  <c:v>-0.48408016848254964</c:v>
                </c:pt>
                <c:pt idx="47">
                  <c:v>-0.15408016848254968</c:v>
                </c:pt>
                <c:pt idx="48">
                  <c:v>0.29591983151745027</c:v>
                </c:pt>
                <c:pt idx="49">
                  <c:v>0.27591983151745025</c:v>
                </c:pt>
                <c:pt idx="50">
                  <c:v>0.1859198315174504</c:v>
                </c:pt>
                <c:pt idx="51">
                  <c:v>0.34591983151745032</c:v>
                </c:pt>
                <c:pt idx="52">
                  <c:v>0.67591983151745039</c:v>
                </c:pt>
                <c:pt idx="53">
                  <c:v>0.4359198315174504</c:v>
                </c:pt>
                <c:pt idx="54">
                  <c:v>0.4459198315174504</c:v>
                </c:pt>
                <c:pt idx="55">
                  <c:v>0.36591983151745033</c:v>
                </c:pt>
                <c:pt idx="56">
                  <c:v>0.39591983151745036</c:v>
                </c:pt>
                <c:pt idx="57">
                  <c:v>-0.56949343624609949</c:v>
                </c:pt>
                <c:pt idx="58">
                  <c:v>-0.4494934362460995</c:v>
                </c:pt>
                <c:pt idx="59">
                  <c:v>-0.65949343624609957</c:v>
                </c:pt>
                <c:pt idx="60">
                  <c:v>-0.62949343624609955</c:v>
                </c:pt>
                <c:pt idx="61">
                  <c:v>-0.64949343624609956</c:v>
                </c:pt>
                <c:pt idx="62">
                  <c:v>-0.54949343624609948</c:v>
                </c:pt>
                <c:pt idx="63">
                  <c:v>-0.58949343624609951</c:v>
                </c:pt>
                <c:pt idx="64">
                  <c:v>-0.29949343624609953</c:v>
                </c:pt>
                <c:pt idx="65">
                  <c:v>-7.9493436246099503E-2</c:v>
                </c:pt>
                <c:pt idx="66">
                  <c:v>0.45050656375390058</c:v>
                </c:pt>
                <c:pt idx="67">
                  <c:v>0.83050656375390042</c:v>
                </c:pt>
                <c:pt idx="68">
                  <c:v>0.96050656375390031</c:v>
                </c:pt>
                <c:pt idx="69">
                  <c:v>1.0005065637539003</c:v>
                </c:pt>
                <c:pt idx="70">
                  <c:v>0.55050656375390039</c:v>
                </c:pt>
                <c:pt idx="71">
                  <c:v>0.57050656375390041</c:v>
                </c:pt>
                <c:pt idx="72">
                  <c:v>0.61050656375390044</c:v>
                </c:pt>
                <c:pt idx="73">
                  <c:v>0.68050656375390051</c:v>
                </c:pt>
                <c:pt idx="74">
                  <c:v>0.46050656375390059</c:v>
                </c:pt>
                <c:pt idx="75">
                  <c:v>0.54050656375390038</c:v>
                </c:pt>
                <c:pt idx="76">
                  <c:v>0.19347581883172404</c:v>
                </c:pt>
                <c:pt idx="77">
                  <c:v>-2.652418116827604E-2</c:v>
                </c:pt>
                <c:pt idx="78">
                  <c:v>-0.2465241811682759</c:v>
                </c:pt>
                <c:pt idx="79">
                  <c:v>-0.42652418116827606</c:v>
                </c:pt>
                <c:pt idx="80">
                  <c:v>-0.57652418116827597</c:v>
                </c:pt>
                <c:pt idx="81">
                  <c:v>-0.72652418116827611</c:v>
                </c:pt>
                <c:pt idx="82">
                  <c:v>-0.50652418116827591</c:v>
                </c:pt>
                <c:pt idx="83">
                  <c:v>-0.45652418116827609</c:v>
                </c:pt>
                <c:pt idx="84">
                  <c:v>-6.524181168276022E-3</c:v>
                </c:pt>
                <c:pt idx="85">
                  <c:v>0.56347581883172393</c:v>
                </c:pt>
                <c:pt idx="86">
                  <c:v>0.81347581883172393</c:v>
                </c:pt>
                <c:pt idx="87">
                  <c:v>0.893475818831724</c:v>
                </c:pt>
                <c:pt idx="88">
                  <c:v>0.7834758188317239</c:v>
                </c:pt>
                <c:pt idx="89">
                  <c:v>0.40347581883172401</c:v>
                </c:pt>
                <c:pt idx="90">
                  <c:v>0.40347581883172401</c:v>
                </c:pt>
                <c:pt idx="91">
                  <c:v>0.48347581883172397</c:v>
                </c:pt>
                <c:pt idx="92">
                  <c:v>0.86347581883172397</c:v>
                </c:pt>
                <c:pt idx="93">
                  <c:v>1.163475818831724</c:v>
                </c:pt>
                <c:pt idx="94">
                  <c:v>1.343475818831724</c:v>
                </c:pt>
                <c:pt idx="95">
                  <c:v>0.25737395684900388</c:v>
                </c:pt>
                <c:pt idx="96">
                  <c:v>-0.20262604315099611</c:v>
                </c:pt>
                <c:pt idx="97">
                  <c:v>-0.37262604315099601</c:v>
                </c:pt>
                <c:pt idx="98">
                  <c:v>-0.2526260431509959</c:v>
                </c:pt>
                <c:pt idx="99">
                  <c:v>-0.76262604315099614</c:v>
                </c:pt>
                <c:pt idx="100">
                  <c:v>-0.86262604315099622</c:v>
                </c:pt>
                <c:pt idx="101">
                  <c:v>-0.83262604315099598</c:v>
                </c:pt>
                <c:pt idx="102">
                  <c:v>-0.46262604315099587</c:v>
                </c:pt>
                <c:pt idx="103">
                  <c:v>0.28737395684900391</c:v>
                </c:pt>
                <c:pt idx="104">
                  <c:v>0.41737395684900402</c:v>
                </c:pt>
                <c:pt idx="105">
                  <c:v>0.78737395684900402</c:v>
                </c:pt>
                <c:pt idx="106">
                  <c:v>0.70737395684900395</c:v>
                </c:pt>
                <c:pt idx="107">
                  <c:v>0.28737395684900391</c:v>
                </c:pt>
                <c:pt idx="108">
                  <c:v>0.20737395684900403</c:v>
                </c:pt>
                <c:pt idx="109">
                  <c:v>0.18737395684900401</c:v>
                </c:pt>
                <c:pt idx="110">
                  <c:v>0.41737395684900402</c:v>
                </c:pt>
                <c:pt idx="111">
                  <c:v>0.87737395684900399</c:v>
                </c:pt>
                <c:pt idx="112">
                  <c:v>1.167373956849004</c:v>
                </c:pt>
                <c:pt idx="113">
                  <c:v>1.7673739568490039</c:v>
                </c:pt>
                <c:pt idx="114">
                  <c:v>0.32822077838768865</c:v>
                </c:pt>
                <c:pt idx="115">
                  <c:v>-0.26177922161231121</c:v>
                </c:pt>
                <c:pt idx="116">
                  <c:v>-0.46177922161231116</c:v>
                </c:pt>
                <c:pt idx="117">
                  <c:v>-0.63177922161231104</c:v>
                </c:pt>
                <c:pt idx="118">
                  <c:v>-0.72177922161231134</c:v>
                </c:pt>
                <c:pt idx="119">
                  <c:v>-0.6817792216123113</c:v>
                </c:pt>
                <c:pt idx="120">
                  <c:v>-0.8117792216123112</c:v>
                </c:pt>
                <c:pt idx="121">
                  <c:v>-0.43177922161231136</c:v>
                </c:pt>
                <c:pt idx="122">
                  <c:v>-0.10177922161231129</c:v>
                </c:pt>
                <c:pt idx="123">
                  <c:v>-0.24177922161231119</c:v>
                </c:pt>
                <c:pt idx="124">
                  <c:v>-5.1779221612311244E-2</c:v>
                </c:pt>
                <c:pt idx="125">
                  <c:v>-0.10177922161231129</c:v>
                </c:pt>
                <c:pt idx="126">
                  <c:v>-0.18177922161231136</c:v>
                </c:pt>
                <c:pt idx="127">
                  <c:v>-2.1779221612311217E-2</c:v>
                </c:pt>
                <c:pt idx="128">
                  <c:v>0.10822077838768868</c:v>
                </c:pt>
                <c:pt idx="129">
                  <c:v>0.11822077838768869</c:v>
                </c:pt>
                <c:pt idx="130">
                  <c:v>0.50822077838768887</c:v>
                </c:pt>
                <c:pt idx="131">
                  <c:v>0.57822077838768871</c:v>
                </c:pt>
                <c:pt idx="132">
                  <c:v>1.0682207783876887</c:v>
                </c:pt>
                <c:pt idx="133">
                  <c:v>1.0995908999568798</c:v>
                </c:pt>
                <c:pt idx="134">
                  <c:v>0.18959089995687961</c:v>
                </c:pt>
                <c:pt idx="135">
                  <c:v>-0.23040910004312043</c:v>
                </c:pt>
                <c:pt idx="136">
                  <c:v>-0.54040910004312026</c:v>
                </c:pt>
                <c:pt idx="137">
                  <c:v>-0.49040910004312044</c:v>
                </c:pt>
                <c:pt idx="138">
                  <c:v>-0.34040910004312031</c:v>
                </c:pt>
                <c:pt idx="139">
                  <c:v>-1.0409100043120456E-2</c:v>
                </c:pt>
                <c:pt idx="140">
                  <c:v>0.2995908999568796</c:v>
                </c:pt>
                <c:pt idx="141">
                  <c:v>5.9590899956879606E-2</c:v>
                </c:pt>
                <c:pt idx="142">
                  <c:v>-4.0910004312044723E-4</c:v>
                </c:pt>
                <c:pt idx="143">
                  <c:v>-0.18040910004312039</c:v>
                </c:pt>
                <c:pt idx="144">
                  <c:v>-0.35040910004312031</c:v>
                </c:pt>
                <c:pt idx="145">
                  <c:v>9.5908999568795616E-3</c:v>
                </c:pt>
                <c:pt idx="146">
                  <c:v>-4.0409100043120261E-2</c:v>
                </c:pt>
                <c:pt idx="147">
                  <c:v>2.9590899956879579E-2</c:v>
                </c:pt>
                <c:pt idx="148">
                  <c:v>3.9590899956879588E-2</c:v>
                </c:pt>
                <c:pt idx="149">
                  <c:v>-5.040910004312027E-2</c:v>
                </c:pt>
                <c:pt idx="150">
                  <c:v>-9.0409100043120305E-2</c:v>
                </c:pt>
                <c:pt idx="151">
                  <c:v>0.2995908999568796</c:v>
                </c:pt>
                <c:pt idx="152">
                  <c:v>1.0943761500762732</c:v>
                </c:pt>
                <c:pt idx="153">
                  <c:v>0.62437615007627323</c:v>
                </c:pt>
                <c:pt idx="154">
                  <c:v>4.376150076273233E-3</c:v>
                </c:pt>
                <c:pt idx="155">
                  <c:v>-0.62562384992372666</c:v>
                </c:pt>
                <c:pt idx="156">
                  <c:v>-0.2856238499237268</c:v>
                </c:pt>
                <c:pt idx="157">
                  <c:v>-3.5623849923726802E-2</c:v>
                </c:pt>
                <c:pt idx="158">
                  <c:v>0.14437615007627325</c:v>
                </c:pt>
                <c:pt idx="159">
                  <c:v>0.13437615007627324</c:v>
                </c:pt>
                <c:pt idx="160">
                  <c:v>-7.5623849923726727E-2</c:v>
                </c:pt>
                <c:pt idx="161">
                  <c:v>-8.5623849923726736E-2</c:v>
                </c:pt>
                <c:pt idx="162">
                  <c:v>-0.34562384992372674</c:v>
                </c:pt>
                <c:pt idx="163">
                  <c:v>-0.59562384992372686</c:v>
                </c:pt>
                <c:pt idx="164">
                  <c:v>-0.56562384992372661</c:v>
                </c:pt>
                <c:pt idx="165">
                  <c:v>-0.52562384992372679</c:v>
                </c:pt>
                <c:pt idx="166">
                  <c:v>-0.5356238499237268</c:v>
                </c:pt>
                <c:pt idx="167">
                  <c:v>-0.60562384992372664</c:v>
                </c:pt>
                <c:pt idx="168">
                  <c:v>-0.54562384992372659</c:v>
                </c:pt>
                <c:pt idx="169">
                  <c:v>-0.32562384992372673</c:v>
                </c:pt>
                <c:pt idx="170">
                  <c:v>-0.19562384992372672</c:v>
                </c:pt>
                <c:pt idx="171">
                  <c:v>0.51047405583247796</c:v>
                </c:pt>
                <c:pt idx="172">
                  <c:v>0.87047405583247794</c:v>
                </c:pt>
                <c:pt idx="173">
                  <c:v>0.74047405583247794</c:v>
                </c:pt>
                <c:pt idx="174">
                  <c:v>0.21047405583247791</c:v>
                </c:pt>
                <c:pt idx="175">
                  <c:v>2.0474055832477966E-2</c:v>
                </c:pt>
                <c:pt idx="176">
                  <c:v>-0.13952594416752206</c:v>
                </c:pt>
                <c:pt idx="177">
                  <c:v>-0.27952594416752208</c:v>
                </c:pt>
                <c:pt idx="178">
                  <c:v>-0.38952594416752206</c:v>
                </c:pt>
                <c:pt idx="179">
                  <c:v>-1.0095259441675222</c:v>
                </c:pt>
                <c:pt idx="180">
                  <c:v>-1.1595259441675221</c:v>
                </c:pt>
                <c:pt idx="181">
                  <c:v>-0.91952594416752209</c:v>
                </c:pt>
                <c:pt idx="182">
                  <c:v>-0.86952594416752205</c:v>
                </c:pt>
                <c:pt idx="183">
                  <c:v>-0.62952594416752206</c:v>
                </c:pt>
                <c:pt idx="184">
                  <c:v>-0.68952594416752211</c:v>
                </c:pt>
                <c:pt idx="185">
                  <c:v>1.6235717235873488</c:v>
                </c:pt>
                <c:pt idx="186">
                  <c:v>1.5335717235873489</c:v>
                </c:pt>
                <c:pt idx="187">
                  <c:v>0.91357172358734884</c:v>
                </c:pt>
                <c:pt idx="188">
                  <c:v>0.61357172358734879</c:v>
                </c:pt>
                <c:pt idx="189">
                  <c:v>0.35357172358734879</c:v>
                </c:pt>
                <c:pt idx="190">
                  <c:v>0.29357172358734884</c:v>
                </c:pt>
                <c:pt idx="191">
                  <c:v>-0.2664282764126511</c:v>
                </c:pt>
                <c:pt idx="192">
                  <c:v>-0.80642827641265113</c:v>
                </c:pt>
                <c:pt idx="193">
                  <c:v>-0.70642827641265105</c:v>
                </c:pt>
                <c:pt idx="194">
                  <c:v>-0.57642827641265115</c:v>
                </c:pt>
                <c:pt idx="195">
                  <c:v>-1.0364282764126511</c:v>
                </c:pt>
                <c:pt idx="196">
                  <c:v>-0.97642827641265106</c:v>
                </c:pt>
                <c:pt idx="197">
                  <c:v>-0.85642827641265096</c:v>
                </c:pt>
                <c:pt idx="198">
                  <c:v>2.0631204138579236</c:v>
                </c:pt>
                <c:pt idx="199">
                  <c:v>1.1931204138579237</c:v>
                </c:pt>
                <c:pt idx="200">
                  <c:v>0.62312041385792361</c:v>
                </c:pt>
                <c:pt idx="201">
                  <c:v>0.12312041385792383</c:v>
                </c:pt>
                <c:pt idx="202">
                  <c:v>-6.6879586142076342E-2</c:v>
                </c:pt>
                <c:pt idx="203">
                  <c:v>-0.17687958614207622</c:v>
                </c:pt>
                <c:pt idx="204">
                  <c:v>-0.12687958614207617</c:v>
                </c:pt>
                <c:pt idx="205">
                  <c:v>-0.35687958614207616</c:v>
                </c:pt>
                <c:pt idx="206">
                  <c:v>-0.30687958614207633</c:v>
                </c:pt>
                <c:pt idx="207">
                  <c:v>-0.45687958614207624</c:v>
                </c:pt>
                <c:pt idx="208">
                  <c:v>1.4660318682395745</c:v>
                </c:pt>
                <c:pt idx="209">
                  <c:v>0.77603186823957437</c:v>
                </c:pt>
                <c:pt idx="210">
                  <c:v>0.11603186823957423</c:v>
                </c:pt>
                <c:pt idx="211">
                  <c:v>-0.15396813176042534</c:v>
                </c:pt>
                <c:pt idx="212">
                  <c:v>-0.32396813176042571</c:v>
                </c:pt>
                <c:pt idx="213">
                  <c:v>-0.3339681317604255</c:v>
                </c:pt>
                <c:pt idx="2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7-4996-A3F4-0586B5B5D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268767"/>
        <c:axId val="1841923423"/>
      </c:scatterChart>
      <c:valAx>
        <c:axId val="143526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23423"/>
        <c:crosses val="autoZero"/>
        <c:crossBetween val="midCat"/>
      </c:valAx>
      <c:valAx>
        <c:axId val="184192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Residuals for x-magnitude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6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 of y-magnitude of vectors against the x-coordinate of the vectors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'Median Y Mag'!$A$2:$A$216</c:f>
              <c:numCache>
                <c:formatCode>General</c:formatCode>
                <c:ptCount val="215"/>
                <c:pt idx="0">
                  <c:v>-18</c:v>
                </c:pt>
                <c:pt idx="1">
                  <c:v>-18</c:v>
                </c:pt>
                <c:pt idx="2">
                  <c:v>-18</c:v>
                </c:pt>
                <c:pt idx="3">
                  <c:v>-18</c:v>
                </c:pt>
                <c:pt idx="4">
                  <c:v>-18</c:v>
                </c:pt>
                <c:pt idx="5">
                  <c:v>-18</c:v>
                </c:pt>
                <c:pt idx="6">
                  <c:v>-18</c:v>
                </c:pt>
                <c:pt idx="7">
                  <c:v>-18</c:v>
                </c:pt>
                <c:pt idx="8">
                  <c:v>-18</c:v>
                </c:pt>
                <c:pt idx="9">
                  <c:v>-16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</c:v>
                </c:pt>
                <c:pt idx="18">
                  <c:v>-14</c:v>
                </c:pt>
                <c:pt idx="19">
                  <c:v>-14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-14</c:v>
                </c:pt>
                <c:pt idx="26">
                  <c:v>-14</c:v>
                </c:pt>
                <c:pt idx="27">
                  <c:v>-12</c:v>
                </c:pt>
                <c:pt idx="28">
                  <c:v>-12</c:v>
                </c:pt>
                <c:pt idx="29">
                  <c:v>-12</c:v>
                </c:pt>
                <c:pt idx="30">
                  <c:v>-12</c:v>
                </c:pt>
                <c:pt idx="31">
                  <c:v>-12</c:v>
                </c:pt>
                <c:pt idx="32">
                  <c:v>-12</c:v>
                </c:pt>
                <c:pt idx="33">
                  <c:v>-12</c:v>
                </c:pt>
                <c:pt idx="34">
                  <c:v>-12</c:v>
                </c:pt>
                <c:pt idx="35">
                  <c:v>-12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-6</c:v>
                </c:pt>
                <c:pt idx="56">
                  <c:v>-6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-6</c:v>
                </c:pt>
                <c:pt idx="62">
                  <c:v>-6</c:v>
                </c:pt>
                <c:pt idx="63">
                  <c:v>-6</c:v>
                </c:pt>
                <c:pt idx="64">
                  <c:v>-6</c:v>
                </c:pt>
                <c:pt idx="65">
                  <c:v>-6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-4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</c:numCache>
            </c:numRef>
          </c:xVal>
          <c:yVal>
            <c:numRef>
              <c:f>'Median Y Mag'!$C$2:$C$216</c:f>
              <c:numCache>
                <c:formatCode>General</c:formatCode>
                <c:ptCount val="215"/>
                <c:pt idx="0">
                  <c:v>1.81</c:v>
                </c:pt>
                <c:pt idx="1">
                  <c:v>1.81</c:v>
                </c:pt>
                <c:pt idx="2">
                  <c:v>1.81</c:v>
                </c:pt>
                <c:pt idx="3">
                  <c:v>1.81</c:v>
                </c:pt>
                <c:pt idx="4">
                  <c:v>1.81</c:v>
                </c:pt>
                <c:pt idx="5">
                  <c:v>1.81</c:v>
                </c:pt>
                <c:pt idx="6">
                  <c:v>1.81</c:v>
                </c:pt>
                <c:pt idx="7">
                  <c:v>1.81</c:v>
                </c:pt>
                <c:pt idx="8">
                  <c:v>1.81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-0.85</c:v>
                </c:pt>
                <c:pt idx="28">
                  <c:v>-0.85</c:v>
                </c:pt>
                <c:pt idx="29">
                  <c:v>-0.85</c:v>
                </c:pt>
                <c:pt idx="30">
                  <c:v>-0.85</c:v>
                </c:pt>
                <c:pt idx="31">
                  <c:v>-0.85</c:v>
                </c:pt>
                <c:pt idx="32">
                  <c:v>-0.85</c:v>
                </c:pt>
                <c:pt idx="33">
                  <c:v>-0.85</c:v>
                </c:pt>
                <c:pt idx="34">
                  <c:v>-0.85</c:v>
                </c:pt>
                <c:pt idx="35">
                  <c:v>-0.85</c:v>
                </c:pt>
                <c:pt idx="36">
                  <c:v>-1.07</c:v>
                </c:pt>
                <c:pt idx="37">
                  <c:v>-1.07</c:v>
                </c:pt>
                <c:pt idx="38">
                  <c:v>-1.07</c:v>
                </c:pt>
                <c:pt idx="39">
                  <c:v>-1.07</c:v>
                </c:pt>
                <c:pt idx="40">
                  <c:v>-1.07</c:v>
                </c:pt>
                <c:pt idx="41">
                  <c:v>-1.07</c:v>
                </c:pt>
                <c:pt idx="42">
                  <c:v>-1.07</c:v>
                </c:pt>
                <c:pt idx="43">
                  <c:v>-1.07</c:v>
                </c:pt>
                <c:pt idx="44">
                  <c:v>-1.07</c:v>
                </c:pt>
                <c:pt idx="45">
                  <c:v>-0.92500000000000004</c:v>
                </c:pt>
                <c:pt idx="46">
                  <c:v>-0.92500000000000004</c:v>
                </c:pt>
                <c:pt idx="47">
                  <c:v>-0.92500000000000004</c:v>
                </c:pt>
                <c:pt idx="48">
                  <c:v>-0.92500000000000004</c:v>
                </c:pt>
                <c:pt idx="49">
                  <c:v>-0.92500000000000004</c:v>
                </c:pt>
                <c:pt idx="50">
                  <c:v>-0.92500000000000004</c:v>
                </c:pt>
                <c:pt idx="51">
                  <c:v>-0.92500000000000004</c:v>
                </c:pt>
                <c:pt idx="52">
                  <c:v>-0.92500000000000004</c:v>
                </c:pt>
                <c:pt idx="53">
                  <c:v>-0.92500000000000004</c:v>
                </c:pt>
                <c:pt idx="54">
                  <c:v>-0.92500000000000004</c:v>
                </c:pt>
                <c:pt idx="55">
                  <c:v>-0.31</c:v>
                </c:pt>
                <c:pt idx="56">
                  <c:v>-0.31</c:v>
                </c:pt>
                <c:pt idx="57">
                  <c:v>-0.31</c:v>
                </c:pt>
                <c:pt idx="58">
                  <c:v>-0.31</c:v>
                </c:pt>
                <c:pt idx="59">
                  <c:v>-0.31</c:v>
                </c:pt>
                <c:pt idx="60">
                  <c:v>-0.31</c:v>
                </c:pt>
                <c:pt idx="61">
                  <c:v>-0.31</c:v>
                </c:pt>
                <c:pt idx="62">
                  <c:v>-0.31</c:v>
                </c:pt>
                <c:pt idx="63">
                  <c:v>-0.31</c:v>
                </c:pt>
                <c:pt idx="64">
                  <c:v>-0.31</c:v>
                </c:pt>
                <c:pt idx="65">
                  <c:v>-0.31</c:v>
                </c:pt>
                <c:pt idx="66">
                  <c:v>-0.34</c:v>
                </c:pt>
                <c:pt idx="67">
                  <c:v>-0.34</c:v>
                </c:pt>
                <c:pt idx="68">
                  <c:v>-0.34</c:v>
                </c:pt>
                <c:pt idx="69">
                  <c:v>-0.34</c:v>
                </c:pt>
                <c:pt idx="70">
                  <c:v>-0.34</c:v>
                </c:pt>
                <c:pt idx="71">
                  <c:v>-0.34</c:v>
                </c:pt>
                <c:pt idx="72">
                  <c:v>-0.34</c:v>
                </c:pt>
                <c:pt idx="73">
                  <c:v>-0.34</c:v>
                </c:pt>
                <c:pt idx="74">
                  <c:v>-0.34</c:v>
                </c:pt>
                <c:pt idx="75">
                  <c:v>-0.34</c:v>
                </c:pt>
                <c:pt idx="76">
                  <c:v>-0.34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0.38</c:v>
                </c:pt>
                <c:pt idx="81">
                  <c:v>0.38</c:v>
                </c:pt>
                <c:pt idx="82">
                  <c:v>0.38</c:v>
                </c:pt>
                <c:pt idx="83">
                  <c:v>0.38</c:v>
                </c:pt>
                <c:pt idx="84">
                  <c:v>0.38</c:v>
                </c:pt>
                <c:pt idx="85">
                  <c:v>0.38</c:v>
                </c:pt>
                <c:pt idx="86">
                  <c:v>0.38</c:v>
                </c:pt>
                <c:pt idx="87">
                  <c:v>0.38</c:v>
                </c:pt>
                <c:pt idx="88">
                  <c:v>0.38</c:v>
                </c:pt>
                <c:pt idx="89">
                  <c:v>1.1499999999999999</c:v>
                </c:pt>
                <c:pt idx="90">
                  <c:v>1.1499999999999999</c:v>
                </c:pt>
                <c:pt idx="91">
                  <c:v>1.1499999999999999</c:v>
                </c:pt>
                <c:pt idx="92">
                  <c:v>1.1499999999999999</c:v>
                </c:pt>
                <c:pt idx="93">
                  <c:v>1.1499999999999999</c:v>
                </c:pt>
                <c:pt idx="94">
                  <c:v>1.1499999999999999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1.1499999999999999</c:v>
                </c:pt>
                <c:pt idx="98">
                  <c:v>1.1499999999999999</c:v>
                </c:pt>
                <c:pt idx="99">
                  <c:v>1.1499999999999999</c:v>
                </c:pt>
                <c:pt idx="100">
                  <c:v>1.375</c:v>
                </c:pt>
                <c:pt idx="101">
                  <c:v>1.375</c:v>
                </c:pt>
                <c:pt idx="102">
                  <c:v>1.375</c:v>
                </c:pt>
                <c:pt idx="103">
                  <c:v>1.375</c:v>
                </c:pt>
                <c:pt idx="104">
                  <c:v>1.375</c:v>
                </c:pt>
                <c:pt idx="105">
                  <c:v>1.375</c:v>
                </c:pt>
                <c:pt idx="106">
                  <c:v>1.375</c:v>
                </c:pt>
                <c:pt idx="107">
                  <c:v>1.375</c:v>
                </c:pt>
                <c:pt idx="108">
                  <c:v>1.375</c:v>
                </c:pt>
                <c:pt idx="109">
                  <c:v>1.375</c:v>
                </c:pt>
                <c:pt idx="110">
                  <c:v>1.375</c:v>
                </c:pt>
                <c:pt idx="111">
                  <c:v>1.375</c:v>
                </c:pt>
                <c:pt idx="112">
                  <c:v>1.54</c:v>
                </c:pt>
                <c:pt idx="113">
                  <c:v>1.54</c:v>
                </c:pt>
                <c:pt idx="114">
                  <c:v>1.54</c:v>
                </c:pt>
                <c:pt idx="115">
                  <c:v>1.54</c:v>
                </c:pt>
                <c:pt idx="116">
                  <c:v>1.54</c:v>
                </c:pt>
                <c:pt idx="117">
                  <c:v>1.54</c:v>
                </c:pt>
                <c:pt idx="118">
                  <c:v>1.54</c:v>
                </c:pt>
                <c:pt idx="119">
                  <c:v>1.54</c:v>
                </c:pt>
                <c:pt idx="120">
                  <c:v>1.54</c:v>
                </c:pt>
                <c:pt idx="121">
                  <c:v>1.54</c:v>
                </c:pt>
                <c:pt idx="122">
                  <c:v>1.54</c:v>
                </c:pt>
                <c:pt idx="123">
                  <c:v>1.54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1.1299999999999999</c:v>
                </c:pt>
                <c:pt idx="138">
                  <c:v>1.1299999999999999</c:v>
                </c:pt>
                <c:pt idx="139">
                  <c:v>1.1299999999999999</c:v>
                </c:pt>
                <c:pt idx="140">
                  <c:v>1.1299999999999999</c:v>
                </c:pt>
                <c:pt idx="141">
                  <c:v>1.1299999999999999</c:v>
                </c:pt>
                <c:pt idx="142">
                  <c:v>1.1299999999999999</c:v>
                </c:pt>
                <c:pt idx="143">
                  <c:v>1.1299999999999999</c:v>
                </c:pt>
                <c:pt idx="144">
                  <c:v>1.1299999999999999</c:v>
                </c:pt>
                <c:pt idx="145">
                  <c:v>1.1299999999999999</c:v>
                </c:pt>
                <c:pt idx="146">
                  <c:v>1.1299999999999999</c:v>
                </c:pt>
                <c:pt idx="147">
                  <c:v>1.1299999999999999</c:v>
                </c:pt>
                <c:pt idx="148">
                  <c:v>1.1299999999999999</c:v>
                </c:pt>
                <c:pt idx="149">
                  <c:v>1.1299999999999999</c:v>
                </c:pt>
                <c:pt idx="150">
                  <c:v>0.85</c:v>
                </c:pt>
                <c:pt idx="151">
                  <c:v>0.85</c:v>
                </c:pt>
                <c:pt idx="152">
                  <c:v>0.85</c:v>
                </c:pt>
                <c:pt idx="153">
                  <c:v>0.85</c:v>
                </c:pt>
                <c:pt idx="154">
                  <c:v>0.85</c:v>
                </c:pt>
                <c:pt idx="155">
                  <c:v>0.85</c:v>
                </c:pt>
                <c:pt idx="156">
                  <c:v>0.85</c:v>
                </c:pt>
                <c:pt idx="157">
                  <c:v>0.85</c:v>
                </c:pt>
                <c:pt idx="158">
                  <c:v>0.85</c:v>
                </c:pt>
                <c:pt idx="159">
                  <c:v>0.85</c:v>
                </c:pt>
                <c:pt idx="160">
                  <c:v>0.85</c:v>
                </c:pt>
                <c:pt idx="161">
                  <c:v>0.85</c:v>
                </c:pt>
                <c:pt idx="162">
                  <c:v>0.85</c:v>
                </c:pt>
                <c:pt idx="163">
                  <c:v>0.49</c:v>
                </c:pt>
                <c:pt idx="164">
                  <c:v>0.49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0.49</c:v>
                </c:pt>
                <c:pt idx="174">
                  <c:v>0.49</c:v>
                </c:pt>
                <c:pt idx="175">
                  <c:v>0.49</c:v>
                </c:pt>
                <c:pt idx="176">
                  <c:v>0.44</c:v>
                </c:pt>
                <c:pt idx="177">
                  <c:v>0.44</c:v>
                </c:pt>
                <c:pt idx="178">
                  <c:v>0.44</c:v>
                </c:pt>
                <c:pt idx="179">
                  <c:v>0.44</c:v>
                </c:pt>
                <c:pt idx="180">
                  <c:v>0.44</c:v>
                </c:pt>
                <c:pt idx="181">
                  <c:v>0.44</c:v>
                </c:pt>
                <c:pt idx="182">
                  <c:v>0.44</c:v>
                </c:pt>
                <c:pt idx="183">
                  <c:v>0.44</c:v>
                </c:pt>
                <c:pt idx="184">
                  <c:v>0.44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-0.59</c:v>
                </c:pt>
                <c:pt idx="203">
                  <c:v>-0.59</c:v>
                </c:pt>
                <c:pt idx="204">
                  <c:v>-0.59</c:v>
                </c:pt>
                <c:pt idx="205">
                  <c:v>-0.59</c:v>
                </c:pt>
                <c:pt idx="206">
                  <c:v>-0.59</c:v>
                </c:pt>
                <c:pt idx="207">
                  <c:v>-0.59</c:v>
                </c:pt>
                <c:pt idx="208">
                  <c:v>-0.59</c:v>
                </c:pt>
                <c:pt idx="209">
                  <c:v>-0.59</c:v>
                </c:pt>
                <c:pt idx="210">
                  <c:v>-0.59</c:v>
                </c:pt>
                <c:pt idx="211">
                  <c:v>-0.59</c:v>
                </c:pt>
                <c:pt idx="212">
                  <c:v>-0.59</c:v>
                </c:pt>
                <c:pt idx="213">
                  <c:v>-0.59</c:v>
                </c:pt>
                <c:pt idx="214">
                  <c:v>-0.59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4-41CD-B806-E1978D77D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56927"/>
        <c:axId val="328793039"/>
      </c:scatterChart>
      <c:valAx>
        <c:axId val="32835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93039"/>
        <c:crosses val="autoZero"/>
        <c:crossBetween val="midCat"/>
      </c:valAx>
      <c:valAx>
        <c:axId val="3287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y-magnitude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5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</a:t>
            </a:r>
            <a:r>
              <a:rPr lang="en-GB" baseline="0"/>
              <a:t> of x-component of vectors against the y-coordinate of the vectors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'Median X Mag'!$F$11:$F$225</c:f>
              <c:numCache>
                <c:formatCode>0.00</c:formatCode>
                <c:ptCount val="215"/>
                <c:pt idx="0">
                  <c:v>-12</c:v>
                </c:pt>
                <c:pt idx="1">
                  <c:v>-12</c:v>
                </c:pt>
                <c:pt idx="2">
                  <c:v>-12</c:v>
                </c:pt>
                <c:pt idx="3">
                  <c:v>-12</c:v>
                </c:pt>
                <c:pt idx="4">
                  <c:v>-12</c:v>
                </c:pt>
                <c:pt idx="5">
                  <c:v>-12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-12</c:v>
                </c:pt>
                <c:pt idx="12">
                  <c:v>-12</c:v>
                </c:pt>
                <c:pt idx="13">
                  <c:v>-12</c:v>
                </c:pt>
                <c:pt idx="14">
                  <c:v>-12</c:v>
                </c:pt>
                <c:pt idx="15">
                  <c:v>-12</c:v>
                </c:pt>
                <c:pt idx="16">
                  <c:v>-12</c:v>
                </c:pt>
                <c:pt idx="17">
                  <c:v>-12</c:v>
                </c:pt>
                <c:pt idx="18">
                  <c:v>-12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-6</c:v>
                </c:pt>
                <c:pt idx="62">
                  <c:v>-6</c:v>
                </c:pt>
                <c:pt idx="63">
                  <c:v>-6</c:v>
                </c:pt>
                <c:pt idx="64">
                  <c:v>-6</c:v>
                </c:pt>
                <c:pt idx="65">
                  <c:v>-6</c:v>
                </c:pt>
                <c:pt idx="66">
                  <c:v>-6</c:v>
                </c:pt>
                <c:pt idx="67">
                  <c:v>-6</c:v>
                </c:pt>
                <c:pt idx="68">
                  <c:v>-6</c:v>
                </c:pt>
                <c:pt idx="69">
                  <c:v>-6</c:v>
                </c:pt>
                <c:pt idx="70">
                  <c:v>-6</c:v>
                </c:pt>
                <c:pt idx="71">
                  <c:v>-6</c:v>
                </c:pt>
                <c:pt idx="72">
                  <c:v>-6</c:v>
                </c:pt>
                <c:pt idx="73">
                  <c:v>-6</c:v>
                </c:pt>
                <c:pt idx="74">
                  <c:v>-6</c:v>
                </c:pt>
                <c:pt idx="75">
                  <c:v>-6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-4</c:v>
                </c:pt>
                <c:pt idx="92">
                  <c:v>-4</c:v>
                </c:pt>
                <c:pt idx="93">
                  <c:v>-4</c:v>
                </c:pt>
                <c:pt idx="94">
                  <c:v>-4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</c:numCache>
            </c:numRef>
          </c:xVal>
          <c:yVal>
            <c:numRef>
              <c:f>'Median X Mag'!$G$11:$G$225</c:f>
              <c:numCache>
                <c:formatCode>0.00</c:formatCode>
                <c:ptCount val="21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-0.94</c:v>
                </c:pt>
                <c:pt idx="20">
                  <c:v>-0.94</c:v>
                </c:pt>
                <c:pt idx="21">
                  <c:v>-0.94</c:v>
                </c:pt>
                <c:pt idx="22">
                  <c:v>-0.94</c:v>
                </c:pt>
                <c:pt idx="23">
                  <c:v>-0.94</c:v>
                </c:pt>
                <c:pt idx="24">
                  <c:v>-0.94</c:v>
                </c:pt>
                <c:pt idx="25">
                  <c:v>-0.94</c:v>
                </c:pt>
                <c:pt idx="26">
                  <c:v>-0.94</c:v>
                </c:pt>
                <c:pt idx="27">
                  <c:v>-0.94</c:v>
                </c:pt>
                <c:pt idx="28">
                  <c:v>-0.94</c:v>
                </c:pt>
                <c:pt idx="29">
                  <c:v>-0.94</c:v>
                </c:pt>
                <c:pt idx="30">
                  <c:v>-0.94</c:v>
                </c:pt>
                <c:pt idx="31">
                  <c:v>-0.94</c:v>
                </c:pt>
                <c:pt idx="32">
                  <c:v>-0.94</c:v>
                </c:pt>
                <c:pt idx="33">
                  <c:v>-0.94</c:v>
                </c:pt>
                <c:pt idx="34">
                  <c:v>-0.94</c:v>
                </c:pt>
                <c:pt idx="35">
                  <c:v>-0.94</c:v>
                </c:pt>
                <c:pt idx="36">
                  <c:v>-0.94</c:v>
                </c:pt>
                <c:pt idx="37">
                  <c:v>-0.94</c:v>
                </c:pt>
                <c:pt idx="38">
                  <c:v>-0.96</c:v>
                </c:pt>
                <c:pt idx="39">
                  <c:v>-0.96</c:v>
                </c:pt>
                <c:pt idx="40">
                  <c:v>-0.96</c:v>
                </c:pt>
                <c:pt idx="41">
                  <c:v>-0.96</c:v>
                </c:pt>
                <c:pt idx="42">
                  <c:v>-0.96</c:v>
                </c:pt>
                <c:pt idx="43">
                  <c:v>-0.96</c:v>
                </c:pt>
                <c:pt idx="44">
                  <c:v>-0.96</c:v>
                </c:pt>
                <c:pt idx="45">
                  <c:v>-0.96</c:v>
                </c:pt>
                <c:pt idx="46">
                  <c:v>-0.96</c:v>
                </c:pt>
                <c:pt idx="47">
                  <c:v>-0.96</c:v>
                </c:pt>
                <c:pt idx="48">
                  <c:v>-0.96</c:v>
                </c:pt>
                <c:pt idx="49">
                  <c:v>-0.96</c:v>
                </c:pt>
                <c:pt idx="50">
                  <c:v>-0.96</c:v>
                </c:pt>
                <c:pt idx="51">
                  <c:v>-0.96</c:v>
                </c:pt>
                <c:pt idx="52">
                  <c:v>-0.96</c:v>
                </c:pt>
                <c:pt idx="53">
                  <c:v>-0.96</c:v>
                </c:pt>
                <c:pt idx="54">
                  <c:v>-0.96</c:v>
                </c:pt>
                <c:pt idx="55">
                  <c:v>-0.96</c:v>
                </c:pt>
                <c:pt idx="56">
                  <c:v>-0.96</c:v>
                </c:pt>
                <c:pt idx="57">
                  <c:v>-0.67</c:v>
                </c:pt>
                <c:pt idx="58">
                  <c:v>-0.67</c:v>
                </c:pt>
                <c:pt idx="59">
                  <c:v>-0.67</c:v>
                </c:pt>
                <c:pt idx="60">
                  <c:v>-0.67</c:v>
                </c:pt>
                <c:pt idx="61">
                  <c:v>-0.67</c:v>
                </c:pt>
                <c:pt idx="62">
                  <c:v>-0.67</c:v>
                </c:pt>
                <c:pt idx="63">
                  <c:v>-0.67</c:v>
                </c:pt>
                <c:pt idx="64">
                  <c:v>-0.67</c:v>
                </c:pt>
                <c:pt idx="65">
                  <c:v>-0.67</c:v>
                </c:pt>
                <c:pt idx="66">
                  <c:v>-0.67</c:v>
                </c:pt>
                <c:pt idx="67">
                  <c:v>-0.67</c:v>
                </c:pt>
                <c:pt idx="68">
                  <c:v>-0.67</c:v>
                </c:pt>
                <c:pt idx="69">
                  <c:v>-0.67</c:v>
                </c:pt>
                <c:pt idx="70">
                  <c:v>-0.67</c:v>
                </c:pt>
                <c:pt idx="71">
                  <c:v>-0.67</c:v>
                </c:pt>
                <c:pt idx="72">
                  <c:v>-0.67</c:v>
                </c:pt>
                <c:pt idx="73">
                  <c:v>-0.67</c:v>
                </c:pt>
                <c:pt idx="74">
                  <c:v>-0.67</c:v>
                </c:pt>
                <c:pt idx="75">
                  <c:v>-0.67</c:v>
                </c:pt>
                <c:pt idx="76">
                  <c:v>0.48</c:v>
                </c:pt>
                <c:pt idx="77">
                  <c:v>0.48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1.37</c:v>
                </c:pt>
                <c:pt idx="96">
                  <c:v>1.37</c:v>
                </c:pt>
                <c:pt idx="97">
                  <c:v>1.37</c:v>
                </c:pt>
                <c:pt idx="98">
                  <c:v>1.37</c:v>
                </c:pt>
                <c:pt idx="99">
                  <c:v>1.37</c:v>
                </c:pt>
                <c:pt idx="100">
                  <c:v>1.37</c:v>
                </c:pt>
                <c:pt idx="101">
                  <c:v>1.37</c:v>
                </c:pt>
                <c:pt idx="102">
                  <c:v>1.37</c:v>
                </c:pt>
                <c:pt idx="103">
                  <c:v>1.37</c:v>
                </c:pt>
                <c:pt idx="104">
                  <c:v>1.37</c:v>
                </c:pt>
                <c:pt idx="105">
                  <c:v>1.37</c:v>
                </c:pt>
                <c:pt idx="106">
                  <c:v>1.37</c:v>
                </c:pt>
                <c:pt idx="107">
                  <c:v>1.37</c:v>
                </c:pt>
                <c:pt idx="108">
                  <c:v>1.37</c:v>
                </c:pt>
                <c:pt idx="109">
                  <c:v>1.37</c:v>
                </c:pt>
                <c:pt idx="110">
                  <c:v>1.37</c:v>
                </c:pt>
                <c:pt idx="111">
                  <c:v>1.37</c:v>
                </c:pt>
                <c:pt idx="112">
                  <c:v>1.37</c:v>
                </c:pt>
                <c:pt idx="113">
                  <c:v>1.37</c:v>
                </c:pt>
                <c:pt idx="114">
                  <c:v>1.77</c:v>
                </c:pt>
                <c:pt idx="115">
                  <c:v>1.77</c:v>
                </c:pt>
                <c:pt idx="116">
                  <c:v>1.77</c:v>
                </c:pt>
                <c:pt idx="117">
                  <c:v>1.77</c:v>
                </c:pt>
                <c:pt idx="118">
                  <c:v>1.77</c:v>
                </c:pt>
                <c:pt idx="119">
                  <c:v>1.77</c:v>
                </c:pt>
                <c:pt idx="120">
                  <c:v>1.77</c:v>
                </c:pt>
                <c:pt idx="121">
                  <c:v>1.77</c:v>
                </c:pt>
                <c:pt idx="122">
                  <c:v>1.77</c:v>
                </c:pt>
                <c:pt idx="123">
                  <c:v>1.77</c:v>
                </c:pt>
                <c:pt idx="124">
                  <c:v>1.77</c:v>
                </c:pt>
                <c:pt idx="125">
                  <c:v>1.77</c:v>
                </c:pt>
                <c:pt idx="126">
                  <c:v>1.77</c:v>
                </c:pt>
                <c:pt idx="127">
                  <c:v>1.77</c:v>
                </c:pt>
                <c:pt idx="128">
                  <c:v>1.77</c:v>
                </c:pt>
                <c:pt idx="129">
                  <c:v>1.77</c:v>
                </c:pt>
                <c:pt idx="130">
                  <c:v>1.77</c:v>
                </c:pt>
                <c:pt idx="131">
                  <c:v>1.77</c:v>
                </c:pt>
                <c:pt idx="132">
                  <c:v>1.77</c:v>
                </c:pt>
                <c:pt idx="133">
                  <c:v>1.1100000000000001</c:v>
                </c:pt>
                <c:pt idx="134">
                  <c:v>1.1100000000000001</c:v>
                </c:pt>
                <c:pt idx="135">
                  <c:v>1.1100000000000001</c:v>
                </c:pt>
                <c:pt idx="136">
                  <c:v>1.1100000000000001</c:v>
                </c:pt>
                <c:pt idx="137">
                  <c:v>1.1100000000000001</c:v>
                </c:pt>
                <c:pt idx="138">
                  <c:v>1.1100000000000001</c:v>
                </c:pt>
                <c:pt idx="139">
                  <c:v>1.1100000000000001</c:v>
                </c:pt>
                <c:pt idx="140">
                  <c:v>1.1100000000000001</c:v>
                </c:pt>
                <c:pt idx="141">
                  <c:v>1.1100000000000001</c:v>
                </c:pt>
                <c:pt idx="142">
                  <c:v>1.1100000000000001</c:v>
                </c:pt>
                <c:pt idx="143">
                  <c:v>1.1100000000000001</c:v>
                </c:pt>
                <c:pt idx="144">
                  <c:v>1.1100000000000001</c:v>
                </c:pt>
                <c:pt idx="145">
                  <c:v>1.1100000000000001</c:v>
                </c:pt>
                <c:pt idx="146">
                  <c:v>1.1100000000000001</c:v>
                </c:pt>
                <c:pt idx="147">
                  <c:v>1.1100000000000001</c:v>
                </c:pt>
                <c:pt idx="148">
                  <c:v>1.1100000000000001</c:v>
                </c:pt>
                <c:pt idx="149">
                  <c:v>1.1100000000000001</c:v>
                </c:pt>
                <c:pt idx="150">
                  <c:v>1.1100000000000001</c:v>
                </c:pt>
                <c:pt idx="151">
                  <c:v>1.1100000000000001</c:v>
                </c:pt>
                <c:pt idx="152">
                  <c:v>0.68</c:v>
                </c:pt>
                <c:pt idx="153">
                  <c:v>0.68</c:v>
                </c:pt>
                <c:pt idx="154">
                  <c:v>0.68</c:v>
                </c:pt>
                <c:pt idx="155">
                  <c:v>0.68</c:v>
                </c:pt>
                <c:pt idx="156">
                  <c:v>0.68</c:v>
                </c:pt>
                <c:pt idx="157">
                  <c:v>0.68</c:v>
                </c:pt>
                <c:pt idx="158">
                  <c:v>0.68</c:v>
                </c:pt>
                <c:pt idx="159">
                  <c:v>0.68</c:v>
                </c:pt>
                <c:pt idx="160">
                  <c:v>0.68</c:v>
                </c:pt>
                <c:pt idx="161">
                  <c:v>0.68</c:v>
                </c:pt>
                <c:pt idx="162">
                  <c:v>0.68</c:v>
                </c:pt>
                <c:pt idx="163">
                  <c:v>0.68</c:v>
                </c:pt>
                <c:pt idx="164">
                  <c:v>0.68</c:v>
                </c:pt>
                <c:pt idx="165">
                  <c:v>0.68</c:v>
                </c:pt>
                <c:pt idx="166">
                  <c:v>0.68</c:v>
                </c:pt>
                <c:pt idx="167">
                  <c:v>0.68</c:v>
                </c:pt>
                <c:pt idx="168">
                  <c:v>0.68</c:v>
                </c:pt>
                <c:pt idx="169">
                  <c:v>0.68</c:v>
                </c:pt>
                <c:pt idx="170">
                  <c:v>0.68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0.44500000000000001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0.81</c:v>
                </c:pt>
                <c:pt idx="186">
                  <c:v>0.81</c:v>
                </c:pt>
                <c:pt idx="187">
                  <c:v>0.81</c:v>
                </c:pt>
                <c:pt idx="188">
                  <c:v>0.81</c:v>
                </c:pt>
                <c:pt idx="189">
                  <c:v>0.81</c:v>
                </c:pt>
                <c:pt idx="190">
                  <c:v>0.81</c:v>
                </c:pt>
                <c:pt idx="191">
                  <c:v>0.81</c:v>
                </c:pt>
                <c:pt idx="192">
                  <c:v>0.81</c:v>
                </c:pt>
                <c:pt idx="193">
                  <c:v>0.81</c:v>
                </c:pt>
                <c:pt idx="194">
                  <c:v>0.81</c:v>
                </c:pt>
                <c:pt idx="195">
                  <c:v>0.81</c:v>
                </c:pt>
                <c:pt idx="196">
                  <c:v>0.81</c:v>
                </c:pt>
                <c:pt idx="197">
                  <c:v>0.81</c:v>
                </c:pt>
                <c:pt idx="198">
                  <c:v>1.6400000000000001</c:v>
                </c:pt>
                <c:pt idx="199">
                  <c:v>1.6400000000000001</c:v>
                </c:pt>
                <c:pt idx="200">
                  <c:v>1.6400000000000001</c:v>
                </c:pt>
                <c:pt idx="201">
                  <c:v>1.6400000000000001</c:v>
                </c:pt>
                <c:pt idx="202">
                  <c:v>1.6400000000000001</c:v>
                </c:pt>
                <c:pt idx="203">
                  <c:v>1.6400000000000001</c:v>
                </c:pt>
                <c:pt idx="204">
                  <c:v>1.6400000000000001</c:v>
                </c:pt>
                <c:pt idx="205">
                  <c:v>1.6400000000000001</c:v>
                </c:pt>
                <c:pt idx="206">
                  <c:v>1.6400000000000001</c:v>
                </c:pt>
                <c:pt idx="207">
                  <c:v>1.6400000000000001</c:v>
                </c:pt>
                <c:pt idx="208">
                  <c:v>2.76</c:v>
                </c:pt>
                <c:pt idx="209">
                  <c:v>2.76</c:v>
                </c:pt>
                <c:pt idx="210">
                  <c:v>2.76</c:v>
                </c:pt>
                <c:pt idx="211">
                  <c:v>2.76</c:v>
                </c:pt>
                <c:pt idx="212">
                  <c:v>2.76</c:v>
                </c:pt>
                <c:pt idx="213">
                  <c:v>2.76</c:v>
                </c:pt>
                <c:pt idx="214">
                  <c:v>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B-46FF-91C9-9566BE2E9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13311"/>
        <c:axId val="1647848559"/>
      </c:scatterChart>
      <c:valAx>
        <c:axId val="28331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848559"/>
        <c:crosses val="autoZero"/>
        <c:crossBetween val="midCat"/>
      </c:valAx>
      <c:valAx>
        <c:axId val="16478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x-magnitude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1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Residuals for y-magnitude with x-coordinate inputs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'Polynomial Analysis'!$Q$11:$Q$225</c:f>
              <c:numCache>
                <c:formatCode>0.00</c:formatCode>
                <c:ptCount val="215"/>
                <c:pt idx="0">
                  <c:v>-18</c:v>
                </c:pt>
                <c:pt idx="1">
                  <c:v>-16</c:v>
                </c:pt>
                <c:pt idx="2">
                  <c:v>-14</c:v>
                </c:pt>
                <c:pt idx="3">
                  <c:v>-12</c:v>
                </c:pt>
                <c:pt idx="4">
                  <c:v>-10</c:v>
                </c:pt>
                <c:pt idx="5">
                  <c:v>-8</c:v>
                </c:pt>
                <c:pt idx="6">
                  <c:v>-6</c:v>
                </c:pt>
                <c:pt idx="7">
                  <c:v>-4</c:v>
                </c:pt>
                <c:pt idx="8">
                  <c:v>-2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18</c:v>
                </c:pt>
                <c:pt idx="19">
                  <c:v>-18</c:v>
                </c:pt>
                <c:pt idx="20">
                  <c:v>-16</c:v>
                </c:pt>
                <c:pt idx="21">
                  <c:v>-14</c:v>
                </c:pt>
                <c:pt idx="22">
                  <c:v>-12</c:v>
                </c:pt>
                <c:pt idx="23">
                  <c:v>-10</c:v>
                </c:pt>
                <c:pt idx="24">
                  <c:v>-8</c:v>
                </c:pt>
                <c:pt idx="25">
                  <c:v>-6</c:v>
                </c:pt>
                <c:pt idx="26">
                  <c:v>-4</c:v>
                </c:pt>
                <c:pt idx="27">
                  <c:v>-2</c:v>
                </c:pt>
                <c:pt idx="28">
                  <c:v>0</c:v>
                </c:pt>
                <c:pt idx="29">
                  <c:v>2</c:v>
                </c:pt>
                <c:pt idx="30">
                  <c:v>4</c:v>
                </c:pt>
                <c:pt idx="31">
                  <c:v>6</c:v>
                </c:pt>
                <c:pt idx="32">
                  <c:v>8</c:v>
                </c:pt>
                <c:pt idx="33">
                  <c:v>10</c:v>
                </c:pt>
                <c:pt idx="34">
                  <c:v>12</c:v>
                </c:pt>
                <c:pt idx="35">
                  <c:v>14</c:v>
                </c:pt>
                <c:pt idx="36">
                  <c:v>16</c:v>
                </c:pt>
                <c:pt idx="37">
                  <c:v>18</c:v>
                </c:pt>
                <c:pt idx="38">
                  <c:v>-18</c:v>
                </c:pt>
                <c:pt idx="39">
                  <c:v>-16</c:v>
                </c:pt>
                <c:pt idx="40">
                  <c:v>-14</c:v>
                </c:pt>
                <c:pt idx="41">
                  <c:v>-12</c:v>
                </c:pt>
                <c:pt idx="42">
                  <c:v>-10</c:v>
                </c:pt>
                <c:pt idx="43">
                  <c:v>-8</c:v>
                </c:pt>
                <c:pt idx="44">
                  <c:v>-6</c:v>
                </c:pt>
                <c:pt idx="45">
                  <c:v>-4</c:v>
                </c:pt>
                <c:pt idx="46">
                  <c:v>-2</c:v>
                </c:pt>
                <c:pt idx="47">
                  <c:v>0</c:v>
                </c:pt>
                <c:pt idx="48">
                  <c:v>2</c:v>
                </c:pt>
                <c:pt idx="49">
                  <c:v>4</c:v>
                </c:pt>
                <c:pt idx="50">
                  <c:v>6</c:v>
                </c:pt>
                <c:pt idx="51">
                  <c:v>8</c:v>
                </c:pt>
                <c:pt idx="52">
                  <c:v>10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18</c:v>
                </c:pt>
                <c:pt idx="57">
                  <c:v>-18</c:v>
                </c:pt>
                <c:pt idx="58">
                  <c:v>-16</c:v>
                </c:pt>
                <c:pt idx="59">
                  <c:v>-14</c:v>
                </c:pt>
                <c:pt idx="60">
                  <c:v>-12</c:v>
                </c:pt>
                <c:pt idx="61">
                  <c:v>-10</c:v>
                </c:pt>
                <c:pt idx="62">
                  <c:v>-8</c:v>
                </c:pt>
                <c:pt idx="63">
                  <c:v>-6</c:v>
                </c:pt>
                <c:pt idx="64">
                  <c:v>-4</c:v>
                </c:pt>
                <c:pt idx="65">
                  <c:v>-2</c:v>
                </c:pt>
                <c:pt idx="66">
                  <c:v>0</c:v>
                </c:pt>
                <c:pt idx="67">
                  <c:v>2</c:v>
                </c:pt>
                <c:pt idx="68">
                  <c:v>4</c:v>
                </c:pt>
                <c:pt idx="69">
                  <c:v>6</c:v>
                </c:pt>
                <c:pt idx="70">
                  <c:v>8</c:v>
                </c:pt>
                <c:pt idx="71">
                  <c:v>10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18</c:v>
                </c:pt>
                <c:pt idx="76">
                  <c:v>-18</c:v>
                </c:pt>
                <c:pt idx="77">
                  <c:v>-16</c:v>
                </c:pt>
                <c:pt idx="78">
                  <c:v>-14</c:v>
                </c:pt>
                <c:pt idx="79">
                  <c:v>-12</c:v>
                </c:pt>
                <c:pt idx="80">
                  <c:v>-10</c:v>
                </c:pt>
                <c:pt idx="81">
                  <c:v>-8</c:v>
                </c:pt>
                <c:pt idx="82">
                  <c:v>-6</c:v>
                </c:pt>
                <c:pt idx="83">
                  <c:v>-4</c:v>
                </c:pt>
                <c:pt idx="84">
                  <c:v>-2</c:v>
                </c:pt>
                <c:pt idx="85">
                  <c:v>0</c:v>
                </c:pt>
                <c:pt idx="86">
                  <c:v>2</c:v>
                </c:pt>
                <c:pt idx="87">
                  <c:v>4</c:v>
                </c:pt>
                <c:pt idx="88">
                  <c:v>6</c:v>
                </c:pt>
                <c:pt idx="89">
                  <c:v>8</c:v>
                </c:pt>
                <c:pt idx="90">
                  <c:v>10</c:v>
                </c:pt>
                <c:pt idx="91">
                  <c:v>12</c:v>
                </c:pt>
                <c:pt idx="92">
                  <c:v>14</c:v>
                </c:pt>
                <c:pt idx="93">
                  <c:v>16</c:v>
                </c:pt>
                <c:pt idx="94">
                  <c:v>18</c:v>
                </c:pt>
                <c:pt idx="95">
                  <c:v>-18</c:v>
                </c:pt>
                <c:pt idx="96">
                  <c:v>-16</c:v>
                </c:pt>
                <c:pt idx="97">
                  <c:v>-14</c:v>
                </c:pt>
                <c:pt idx="98">
                  <c:v>-12</c:v>
                </c:pt>
                <c:pt idx="99">
                  <c:v>-10</c:v>
                </c:pt>
                <c:pt idx="100">
                  <c:v>-8</c:v>
                </c:pt>
                <c:pt idx="101">
                  <c:v>-6</c:v>
                </c:pt>
                <c:pt idx="102">
                  <c:v>-4</c:v>
                </c:pt>
                <c:pt idx="103">
                  <c:v>-2</c:v>
                </c:pt>
                <c:pt idx="104">
                  <c:v>0</c:v>
                </c:pt>
                <c:pt idx="105">
                  <c:v>2</c:v>
                </c:pt>
                <c:pt idx="106">
                  <c:v>4</c:v>
                </c:pt>
                <c:pt idx="107">
                  <c:v>6</c:v>
                </c:pt>
                <c:pt idx="108">
                  <c:v>8</c:v>
                </c:pt>
                <c:pt idx="109">
                  <c:v>10</c:v>
                </c:pt>
                <c:pt idx="110">
                  <c:v>12</c:v>
                </c:pt>
                <c:pt idx="111">
                  <c:v>14</c:v>
                </c:pt>
                <c:pt idx="112">
                  <c:v>16</c:v>
                </c:pt>
                <c:pt idx="113">
                  <c:v>18</c:v>
                </c:pt>
                <c:pt idx="114">
                  <c:v>-18</c:v>
                </c:pt>
                <c:pt idx="115">
                  <c:v>-16</c:v>
                </c:pt>
                <c:pt idx="116">
                  <c:v>-14</c:v>
                </c:pt>
                <c:pt idx="117">
                  <c:v>-12</c:v>
                </c:pt>
                <c:pt idx="118">
                  <c:v>-10</c:v>
                </c:pt>
                <c:pt idx="119">
                  <c:v>-8</c:v>
                </c:pt>
                <c:pt idx="120">
                  <c:v>-6</c:v>
                </c:pt>
                <c:pt idx="121">
                  <c:v>-4</c:v>
                </c:pt>
                <c:pt idx="122">
                  <c:v>-2</c:v>
                </c:pt>
                <c:pt idx="123">
                  <c:v>0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8</c:v>
                </c:pt>
                <c:pt idx="128">
                  <c:v>10</c:v>
                </c:pt>
                <c:pt idx="129">
                  <c:v>12</c:v>
                </c:pt>
                <c:pt idx="130">
                  <c:v>14</c:v>
                </c:pt>
                <c:pt idx="131">
                  <c:v>16</c:v>
                </c:pt>
                <c:pt idx="132">
                  <c:v>18</c:v>
                </c:pt>
                <c:pt idx="133">
                  <c:v>-18</c:v>
                </c:pt>
                <c:pt idx="134">
                  <c:v>-16</c:v>
                </c:pt>
                <c:pt idx="135">
                  <c:v>-14</c:v>
                </c:pt>
                <c:pt idx="136">
                  <c:v>-12</c:v>
                </c:pt>
                <c:pt idx="137">
                  <c:v>-10</c:v>
                </c:pt>
                <c:pt idx="138">
                  <c:v>-8</c:v>
                </c:pt>
                <c:pt idx="139">
                  <c:v>-6</c:v>
                </c:pt>
                <c:pt idx="140">
                  <c:v>-4</c:v>
                </c:pt>
                <c:pt idx="141">
                  <c:v>-2</c:v>
                </c:pt>
                <c:pt idx="142">
                  <c:v>0</c:v>
                </c:pt>
                <c:pt idx="143">
                  <c:v>2</c:v>
                </c:pt>
                <c:pt idx="144">
                  <c:v>4</c:v>
                </c:pt>
                <c:pt idx="145">
                  <c:v>6</c:v>
                </c:pt>
                <c:pt idx="146">
                  <c:v>8</c:v>
                </c:pt>
                <c:pt idx="147">
                  <c:v>10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18</c:v>
                </c:pt>
                <c:pt idx="152">
                  <c:v>-18</c:v>
                </c:pt>
                <c:pt idx="153">
                  <c:v>-16</c:v>
                </c:pt>
                <c:pt idx="154">
                  <c:v>-14</c:v>
                </c:pt>
                <c:pt idx="155">
                  <c:v>-12</c:v>
                </c:pt>
                <c:pt idx="156">
                  <c:v>-10</c:v>
                </c:pt>
                <c:pt idx="157">
                  <c:v>-8</c:v>
                </c:pt>
                <c:pt idx="158">
                  <c:v>-6</c:v>
                </c:pt>
                <c:pt idx="159">
                  <c:v>-4</c:v>
                </c:pt>
                <c:pt idx="160">
                  <c:v>-2</c:v>
                </c:pt>
                <c:pt idx="161">
                  <c:v>0</c:v>
                </c:pt>
                <c:pt idx="162">
                  <c:v>2</c:v>
                </c:pt>
                <c:pt idx="163">
                  <c:v>4</c:v>
                </c:pt>
                <c:pt idx="164">
                  <c:v>6</c:v>
                </c:pt>
                <c:pt idx="165">
                  <c:v>8</c:v>
                </c:pt>
                <c:pt idx="166">
                  <c:v>10</c:v>
                </c:pt>
                <c:pt idx="167">
                  <c:v>12</c:v>
                </c:pt>
                <c:pt idx="168">
                  <c:v>14</c:v>
                </c:pt>
                <c:pt idx="169">
                  <c:v>16</c:v>
                </c:pt>
                <c:pt idx="170">
                  <c:v>18</c:v>
                </c:pt>
                <c:pt idx="171">
                  <c:v>-8</c:v>
                </c:pt>
                <c:pt idx="172">
                  <c:v>-6</c:v>
                </c:pt>
                <c:pt idx="173">
                  <c:v>-4</c:v>
                </c:pt>
                <c:pt idx="174">
                  <c:v>-2</c:v>
                </c:pt>
                <c:pt idx="175">
                  <c:v>0</c:v>
                </c:pt>
                <c:pt idx="176">
                  <c:v>2</c:v>
                </c:pt>
                <c:pt idx="177">
                  <c:v>4</c:v>
                </c:pt>
                <c:pt idx="178">
                  <c:v>6</c:v>
                </c:pt>
                <c:pt idx="179">
                  <c:v>8</c:v>
                </c:pt>
                <c:pt idx="180">
                  <c:v>10</c:v>
                </c:pt>
                <c:pt idx="181">
                  <c:v>12</c:v>
                </c:pt>
                <c:pt idx="182">
                  <c:v>14</c:v>
                </c:pt>
                <c:pt idx="183">
                  <c:v>16</c:v>
                </c:pt>
                <c:pt idx="184">
                  <c:v>18</c:v>
                </c:pt>
                <c:pt idx="185">
                  <c:v>-6</c:v>
                </c:pt>
                <c:pt idx="186">
                  <c:v>-4</c:v>
                </c:pt>
                <c:pt idx="187">
                  <c:v>-2</c:v>
                </c:pt>
                <c:pt idx="188">
                  <c:v>0</c:v>
                </c:pt>
                <c:pt idx="189">
                  <c:v>2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10</c:v>
                </c:pt>
                <c:pt idx="194">
                  <c:v>12</c:v>
                </c:pt>
                <c:pt idx="195">
                  <c:v>14</c:v>
                </c:pt>
                <c:pt idx="196">
                  <c:v>16</c:v>
                </c:pt>
                <c:pt idx="197">
                  <c:v>18</c:v>
                </c:pt>
                <c:pt idx="198">
                  <c:v>-2</c:v>
                </c:pt>
                <c:pt idx="199">
                  <c:v>2</c:v>
                </c:pt>
                <c:pt idx="200">
                  <c:v>4</c:v>
                </c:pt>
                <c:pt idx="201">
                  <c:v>6</c:v>
                </c:pt>
                <c:pt idx="202">
                  <c:v>8</c:v>
                </c:pt>
                <c:pt idx="203">
                  <c:v>10</c:v>
                </c:pt>
                <c:pt idx="204">
                  <c:v>12</c:v>
                </c:pt>
                <c:pt idx="205">
                  <c:v>14</c:v>
                </c:pt>
                <c:pt idx="206">
                  <c:v>16</c:v>
                </c:pt>
                <c:pt idx="207">
                  <c:v>18</c:v>
                </c:pt>
                <c:pt idx="208">
                  <c:v>6</c:v>
                </c:pt>
                <c:pt idx="209">
                  <c:v>8</c:v>
                </c:pt>
                <c:pt idx="210">
                  <c:v>10</c:v>
                </c:pt>
                <c:pt idx="211">
                  <c:v>12</c:v>
                </c:pt>
                <c:pt idx="212">
                  <c:v>14</c:v>
                </c:pt>
                <c:pt idx="213">
                  <c:v>16</c:v>
                </c:pt>
                <c:pt idx="214">
                  <c:v>18</c:v>
                </c:pt>
              </c:numCache>
            </c:numRef>
          </c:xVal>
          <c:yVal>
            <c:numRef>
              <c:f>'Polynomial Analysis'!$BF$11:$BF$225</c:f>
              <c:numCache>
                <c:formatCode>0.00</c:formatCode>
                <c:ptCount val="215"/>
                <c:pt idx="0">
                  <c:v>-0.23660007053615062</c:v>
                </c:pt>
                <c:pt idx="1">
                  <c:v>-0.26553034787707797</c:v>
                </c:pt>
                <c:pt idx="2">
                  <c:v>-0.19547246302010912</c:v>
                </c:pt>
                <c:pt idx="3">
                  <c:v>-0.15995594861704643</c:v>
                </c:pt>
                <c:pt idx="4">
                  <c:v>5.3911807617576191E-2</c:v>
                </c:pt>
                <c:pt idx="5">
                  <c:v>0.24957720668089622</c:v>
                </c:pt>
                <c:pt idx="6">
                  <c:v>0.62590813316546245</c:v>
                </c:pt>
                <c:pt idx="7">
                  <c:v>0.77007984155998122</c:v>
                </c:pt>
                <c:pt idx="8">
                  <c:v>0.83086291475653973</c:v>
                </c:pt>
                <c:pt idx="9">
                  <c:v>1.112241972868306</c:v>
                </c:pt>
                <c:pt idx="10">
                  <c:v>0.30052044001452372</c:v>
                </c:pt>
                <c:pt idx="11">
                  <c:v>-8.9786086073329496E-2</c:v>
                </c:pt>
                <c:pt idx="12">
                  <c:v>-0.47165869652327519</c:v>
                </c:pt>
                <c:pt idx="13">
                  <c:v>-0.25357232206856128</c:v>
                </c:pt>
                <c:pt idx="14">
                  <c:v>-8.2125515698812102E-2</c:v>
                </c:pt>
                <c:pt idx="15">
                  <c:v>0.22857021098416683</c:v>
                </c:pt>
                <c:pt idx="16">
                  <c:v>0.58394648241231017</c:v>
                </c:pt>
                <c:pt idx="17">
                  <c:v>0.65936973599013893</c:v>
                </c:pt>
                <c:pt idx="18">
                  <c:v>0.61603583468754108</c:v>
                </c:pt>
                <c:pt idx="19">
                  <c:v>-0.36660007053615074</c:v>
                </c:pt>
                <c:pt idx="20">
                  <c:v>-0.60553034787707805</c:v>
                </c:pt>
                <c:pt idx="21">
                  <c:v>-0.38547246302010912</c:v>
                </c:pt>
                <c:pt idx="22">
                  <c:v>-0.31995594861704635</c:v>
                </c:pt>
                <c:pt idx="23">
                  <c:v>-0.12608819238242386</c:v>
                </c:pt>
                <c:pt idx="24">
                  <c:v>6.9577206680896064E-2</c:v>
                </c:pt>
                <c:pt idx="25">
                  <c:v>0.46590813316546253</c:v>
                </c:pt>
                <c:pt idx="26">
                  <c:v>0.89007984155998121</c:v>
                </c:pt>
                <c:pt idx="27">
                  <c:v>1.0608629147565396</c:v>
                </c:pt>
                <c:pt idx="28">
                  <c:v>1.2922419728683061</c:v>
                </c:pt>
                <c:pt idx="29">
                  <c:v>0.74052044001452377</c:v>
                </c:pt>
                <c:pt idx="30">
                  <c:v>0.19021391392667053</c:v>
                </c:pt>
                <c:pt idx="31">
                  <c:v>-0.49165869652327521</c:v>
                </c:pt>
                <c:pt idx="32">
                  <c:v>-0.71357232206856125</c:v>
                </c:pt>
                <c:pt idx="33">
                  <c:v>-4.2125515698812177E-2</c:v>
                </c:pt>
                <c:pt idx="34">
                  <c:v>0.18857021098416682</c:v>
                </c:pt>
                <c:pt idx="35">
                  <c:v>0.68394648241231026</c:v>
                </c:pt>
                <c:pt idx="36">
                  <c:v>0.93936973599013907</c:v>
                </c:pt>
                <c:pt idx="37">
                  <c:v>0.76603583468754122</c:v>
                </c:pt>
                <c:pt idx="38">
                  <c:v>-0.71660007053615082</c:v>
                </c:pt>
                <c:pt idx="39">
                  <c:v>0.54446965212292198</c:v>
                </c:pt>
                <c:pt idx="40">
                  <c:v>-0.75547246302010918</c:v>
                </c:pt>
                <c:pt idx="41">
                  <c:v>-0.28995594861704643</c:v>
                </c:pt>
                <c:pt idx="42">
                  <c:v>-0.27608819238242388</c:v>
                </c:pt>
                <c:pt idx="43">
                  <c:v>5.9577206680896166E-2</c:v>
                </c:pt>
                <c:pt idx="44">
                  <c:v>0.32590813316546252</c:v>
                </c:pt>
                <c:pt idx="45">
                  <c:v>0.81007984155998114</c:v>
                </c:pt>
                <c:pt idx="46">
                  <c:v>1.0908629147565396</c:v>
                </c:pt>
                <c:pt idx="47">
                  <c:v>0.89224197286830598</c:v>
                </c:pt>
                <c:pt idx="48">
                  <c:v>0.19052044001452373</c:v>
                </c:pt>
                <c:pt idx="49">
                  <c:v>-0.40978608607332956</c:v>
                </c:pt>
                <c:pt idx="50">
                  <c:v>-0.69165869652327538</c:v>
                </c:pt>
                <c:pt idx="51">
                  <c:v>-0.51357232206856129</c:v>
                </c:pt>
                <c:pt idx="52">
                  <c:v>0.13787448430118787</c:v>
                </c:pt>
                <c:pt idx="53">
                  <c:v>-7.1429789015833189E-2</c:v>
                </c:pt>
                <c:pt idx="54">
                  <c:v>0.63394648241231022</c:v>
                </c:pt>
                <c:pt idx="55">
                  <c:v>0.84936973599013899</c:v>
                </c:pt>
                <c:pt idx="56">
                  <c:v>1.0060358346875411</c:v>
                </c:pt>
                <c:pt idx="57">
                  <c:v>-0.92660007053615079</c:v>
                </c:pt>
                <c:pt idx="58">
                  <c:v>-0.75553034787707796</c:v>
                </c:pt>
                <c:pt idx="59">
                  <c:v>-0.59547246302010914</c:v>
                </c:pt>
                <c:pt idx="60">
                  <c:v>-0.1299559486170464</c:v>
                </c:pt>
                <c:pt idx="61">
                  <c:v>-0.15608819238242388</c:v>
                </c:pt>
                <c:pt idx="62">
                  <c:v>-0.1404227933191039</c:v>
                </c:pt>
                <c:pt idx="63">
                  <c:v>0.60590813316546244</c:v>
                </c:pt>
                <c:pt idx="64">
                  <c:v>0.53007984155998122</c:v>
                </c:pt>
                <c:pt idx="65">
                  <c:v>-2.9137085243460314E-2</c:v>
                </c:pt>
                <c:pt idx="66">
                  <c:v>0.38224197286830597</c:v>
                </c:pt>
                <c:pt idx="67">
                  <c:v>0.27052044001452369</c:v>
                </c:pt>
                <c:pt idx="68">
                  <c:v>-0.30978608607332947</c:v>
                </c:pt>
                <c:pt idx="69">
                  <c:v>-0.47165869652327519</c:v>
                </c:pt>
                <c:pt idx="70">
                  <c:v>-0.45357232206856146</c:v>
                </c:pt>
                <c:pt idx="71">
                  <c:v>-0.13212551569881215</c:v>
                </c:pt>
                <c:pt idx="72">
                  <c:v>0.24857021098416685</c:v>
                </c:pt>
                <c:pt idx="73">
                  <c:v>0.60394648241231019</c:v>
                </c:pt>
                <c:pt idx="74">
                  <c:v>0.69936973599013896</c:v>
                </c:pt>
                <c:pt idx="75">
                  <c:v>0.93603583468754115</c:v>
                </c:pt>
                <c:pt idx="76">
                  <c:v>-1.0866000705361505</c:v>
                </c:pt>
                <c:pt idx="77">
                  <c:v>-0.81553034787707801</c:v>
                </c:pt>
                <c:pt idx="78">
                  <c:v>-0.18547246302010911</c:v>
                </c:pt>
                <c:pt idx="79">
                  <c:v>-9.9559486170464062E-3</c:v>
                </c:pt>
                <c:pt idx="80">
                  <c:v>-6.0881923824238626E-3</c:v>
                </c:pt>
                <c:pt idx="81">
                  <c:v>-2.0422793319103905E-2</c:v>
                </c:pt>
                <c:pt idx="82">
                  <c:v>6.5908133165462512E-2</c:v>
                </c:pt>
                <c:pt idx="83">
                  <c:v>0.34007984155998117</c:v>
                </c:pt>
                <c:pt idx="84">
                  <c:v>-3.9137085243460323E-2</c:v>
                </c:pt>
                <c:pt idx="85">
                  <c:v>-0.41775802713169397</c:v>
                </c:pt>
                <c:pt idx="86">
                  <c:v>-0.32947955998547629</c:v>
                </c:pt>
                <c:pt idx="87">
                  <c:v>-0.2297860860733294</c:v>
                </c:pt>
                <c:pt idx="88">
                  <c:v>-0.3416586965232753</c:v>
                </c:pt>
                <c:pt idx="89">
                  <c:v>-0.37357232206856139</c:v>
                </c:pt>
                <c:pt idx="90">
                  <c:v>-0.33212551569881221</c:v>
                </c:pt>
                <c:pt idx="91">
                  <c:v>-3.1429789015833154E-2</c:v>
                </c:pt>
                <c:pt idx="92">
                  <c:v>0.55394648241231015</c:v>
                </c:pt>
                <c:pt idx="93">
                  <c:v>0.57936973599013897</c:v>
                </c:pt>
                <c:pt idx="94">
                  <c:v>0.7460358346875412</c:v>
                </c:pt>
                <c:pt idx="95">
                  <c:v>-0.65660007053615077</c:v>
                </c:pt>
                <c:pt idx="96">
                  <c:v>-0.305530347877078</c:v>
                </c:pt>
                <c:pt idx="97">
                  <c:v>-0.38547246302010912</c:v>
                </c:pt>
                <c:pt idx="98">
                  <c:v>5.0044051382953647E-2</c:v>
                </c:pt>
                <c:pt idx="99">
                  <c:v>2.3911807617576164E-2</c:v>
                </c:pt>
                <c:pt idx="100">
                  <c:v>0.17957720668089616</c:v>
                </c:pt>
                <c:pt idx="101">
                  <c:v>-1.0940918668345376</c:v>
                </c:pt>
                <c:pt idx="102">
                  <c:v>7.9841559981169707E-5</c:v>
                </c:pt>
                <c:pt idx="103">
                  <c:v>-0.67913708524346028</c:v>
                </c:pt>
                <c:pt idx="104">
                  <c:v>-0.48775802713169403</c:v>
                </c:pt>
                <c:pt idx="105">
                  <c:v>-0.46947955998547619</c:v>
                </c:pt>
                <c:pt idx="106">
                  <c:v>-0.13978608607332954</c:v>
                </c:pt>
                <c:pt idx="107">
                  <c:v>0.17834130347672472</c:v>
                </c:pt>
                <c:pt idx="108">
                  <c:v>0.17642767793143865</c:v>
                </c:pt>
                <c:pt idx="109">
                  <c:v>-0.19212551569881209</c:v>
                </c:pt>
                <c:pt idx="110">
                  <c:v>-1.1429789015833136E-2</c:v>
                </c:pt>
                <c:pt idx="111">
                  <c:v>-6.053517587689794E-3</c:v>
                </c:pt>
                <c:pt idx="112">
                  <c:v>0.44936973599013896</c:v>
                </c:pt>
                <c:pt idx="113">
                  <c:v>0.73603583468754119</c:v>
                </c:pt>
                <c:pt idx="114">
                  <c:v>0.38339992946384926</c:v>
                </c:pt>
                <c:pt idx="115">
                  <c:v>0.11446965212292204</c:v>
                </c:pt>
                <c:pt idx="116">
                  <c:v>0.7045275369798909</c:v>
                </c:pt>
                <c:pt idx="117">
                  <c:v>0.57004405138295355</c:v>
                </c:pt>
                <c:pt idx="118">
                  <c:v>0.60391180761757601</c:v>
                </c:pt>
                <c:pt idx="119">
                  <c:v>0.31957720668089606</c:v>
                </c:pt>
                <c:pt idx="120">
                  <c:v>-0.34409186683453746</c:v>
                </c:pt>
                <c:pt idx="121">
                  <c:v>-0.88992015844001882</c:v>
                </c:pt>
                <c:pt idx="122">
                  <c:v>-1.0591370852434605</c:v>
                </c:pt>
                <c:pt idx="123">
                  <c:v>-0.69775802713169399</c:v>
                </c:pt>
                <c:pt idx="124">
                  <c:v>-0.42947955998547638</c:v>
                </c:pt>
                <c:pt idx="125">
                  <c:v>-0.19978608607332937</c:v>
                </c:pt>
                <c:pt idx="126">
                  <c:v>0.23834130347672478</c:v>
                </c:pt>
                <c:pt idx="127">
                  <c:v>7.6427677931438565E-2</c:v>
                </c:pt>
                <c:pt idx="128">
                  <c:v>-0.27212551569881216</c:v>
                </c:pt>
                <c:pt idx="129">
                  <c:v>-0.35142978901583322</c:v>
                </c:pt>
                <c:pt idx="130">
                  <c:v>-0.1960535175876898</c:v>
                </c:pt>
                <c:pt idx="131">
                  <c:v>-0.46063026400986101</c:v>
                </c:pt>
                <c:pt idx="132">
                  <c:v>6.0358346875410973E-3</c:v>
                </c:pt>
                <c:pt idx="133">
                  <c:v>1.4433999294638493</c:v>
                </c:pt>
                <c:pt idx="134">
                  <c:v>0.89446965212292207</c:v>
                </c:pt>
                <c:pt idx="135">
                  <c:v>0.46452753697989091</c:v>
                </c:pt>
                <c:pt idx="136">
                  <c:v>0.29004405138295353</c:v>
                </c:pt>
                <c:pt idx="137">
                  <c:v>0.18391180761757608</c:v>
                </c:pt>
                <c:pt idx="138">
                  <c:v>4.9577206680896158E-2</c:v>
                </c:pt>
                <c:pt idx="139">
                  <c:v>-0.43409186683453749</c:v>
                </c:pt>
                <c:pt idx="140">
                  <c:v>-0.72992015844001878</c:v>
                </c:pt>
                <c:pt idx="141">
                  <c:v>-0.67913708524346028</c:v>
                </c:pt>
                <c:pt idx="142">
                  <c:v>-0.47775802713169402</c:v>
                </c:pt>
                <c:pt idx="143">
                  <c:v>-0.29947955998547626</c:v>
                </c:pt>
                <c:pt idx="144">
                  <c:v>8.0213913926670433E-2</c:v>
                </c:pt>
                <c:pt idx="145">
                  <c:v>-0.12165869652327532</c:v>
                </c:pt>
                <c:pt idx="146">
                  <c:v>0.10642767793143859</c:v>
                </c:pt>
                <c:pt idx="147">
                  <c:v>-9.212551569881211E-2</c:v>
                </c:pt>
                <c:pt idx="148">
                  <c:v>-0.34142978901583321</c:v>
                </c:pt>
                <c:pt idx="149">
                  <c:v>-0.49605351758768979</c:v>
                </c:pt>
                <c:pt idx="150">
                  <c:v>-0.73063026400986097</c:v>
                </c:pt>
                <c:pt idx="151">
                  <c:v>-0.32396416531245886</c:v>
                </c:pt>
                <c:pt idx="152">
                  <c:v>2.1133999294638492</c:v>
                </c:pt>
                <c:pt idx="153">
                  <c:v>1.5044696521229222</c:v>
                </c:pt>
                <c:pt idx="154">
                  <c:v>0.64452753697989085</c:v>
                </c:pt>
                <c:pt idx="155">
                  <c:v>0.46004405138295368</c:v>
                </c:pt>
                <c:pt idx="156">
                  <c:v>8.3911807617575995E-2</c:v>
                </c:pt>
                <c:pt idx="157">
                  <c:v>-0.4504227933191039</c:v>
                </c:pt>
                <c:pt idx="158">
                  <c:v>-0.55409186683453748</c:v>
                </c:pt>
                <c:pt idx="159">
                  <c:v>-0.4399201584400188</c:v>
                </c:pt>
                <c:pt idx="160">
                  <c:v>-0.41913708524346027</c:v>
                </c:pt>
                <c:pt idx="161">
                  <c:v>-0.50775802713169405</c:v>
                </c:pt>
                <c:pt idx="162">
                  <c:v>-0.36947955998547632</c:v>
                </c:pt>
                <c:pt idx="163">
                  <c:v>-5.978608607332947E-2</c:v>
                </c:pt>
                <c:pt idx="164">
                  <c:v>5.8341303476724837E-2</c:v>
                </c:pt>
                <c:pt idx="165">
                  <c:v>3.6427677931438751E-2</c:v>
                </c:pt>
                <c:pt idx="166">
                  <c:v>-0.15212551569881216</c:v>
                </c:pt>
                <c:pt idx="167">
                  <c:v>-0.30142978901583317</c:v>
                </c:pt>
                <c:pt idx="168">
                  <c:v>-0.39605351758768981</c:v>
                </c:pt>
                <c:pt idx="169">
                  <c:v>-0.6206302640098611</c:v>
                </c:pt>
                <c:pt idx="170">
                  <c:v>-0.81396416531245885</c:v>
                </c:pt>
                <c:pt idx="171">
                  <c:v>-0.5204227933191039</c:v>
                </c:pt>
                <c:pt idx="172">
                  <c:v>-0.58409186683453751</c:v>
                </c:pt>
                <c:pt idx="173">
                  <c:v>-0.19992015844001881</c:v>
                </c:pt>
                <c:pt idx="174">
                  <c:v>-0.62913708524346035</c:v>
                </c:pt>
                <c:pt idx="175">
                  <c:v>-0.5677580271316941</c:v>
                </c:pt>
                <c:pt idx="176">
                  <c:v>-0.32947955998547629</c:v>
                </c:pt>
                <c:pt idx="177">
                  <c:v>0.13021391392667048</c:v>
                </c:pt>
                <c:pt idx="178">
                  <c:v>4.8341303476724828E-2</c:v>
                </c:pt>
                <c:pt idx="179">
                  <c:v>1.6427677931438733E-2</c:v>
                </c:pt>
                <c:pt idx="180">
                  <c:v>-2.2125515698812159E-2</c:v>
                </c:pt>
                <c:pt idx="181">
                  <c:v>-0.19142978901583318</c:v>
                </c:pt>
                <c:pt idx="182">
                  <c:v>-0.40605351758768982</c:v>
                </c:pt>
                <c:pt idx="183">
                  <c:v>-0.630630264009861</c:v>
                </c:pt>
                <c:pt idx="184">
                  <c:v>-0.83396416531245887</c:v>
                </c:pt>
                <c:pt idx="185">
                  <c:v>-0.22409186683453747</c:v>
                </c:pt>
                <c:pt idx="186">
                  <c:v>0.1900798415599812</c:v>
                </c:pt>
                <c:pt idx="187">
                  <c:v>-0.17913708524346034</c:v>
                </c:pt>
                <c:pt idx="188">
                  <c:v>-0.17775802713169409</c:v>
                </c:pt>
                <c:pt idx="189">
                  <c:v>-0.10947955998547632</c:v>
                </c:pt>
                <c:pt idx="190">
                  <c:v>0.18021391392667052</c:v>
                </c:pt>
                <c:pt idx="191">
                  <c:v>0.43834130347672473</c:v>
                </c:pt>
                <c:pt idx="192">
                  <c:v>0.25642767793143861</c:v>
                </c:pt>
                <c:pt idx="193">
                  <c:v>0.14787448430118788</c:v>
                </c:pt>
                <c:pt idx="194">
                  <c:v>-9.1429789015833207E-2</c:v>
                </c:pt>
                <c:pt idx="195">
                  <c:v>-0.34605351758768976</c:v>
                </c:pt>
                <c:pt idx="196">
                  <c:v>-0.82063026400986105</c:v>
                </c:pt>
                <c:pt idx="197">
                  <c:v>-0.92396416531245884</c:v>
                </c:pt>
                <c:pt idx="198">
                  <c:v>0.48086291475653964</c:v>
                </c:pt>
                <c:pt idx="199">
                  <c:v>0.20052044001452374</c:v>
                </c:pt>
                <c:pt idx="200">
                  <c:v>0.59021391392667055</c:v>
                </c:pt>
                <c:pt idx="201">
                  <c:v>0.79834130347672472</c:v>
                </c:pt>
                <c:pt idx="202">
                  <c:v>0.70642767793143868</c:v>
                </c:pt>
                <c:pt idx="203">
                  <c:v>0.3578744843011879</c:v>
                </c:pt>
                <c:pt idx="204">
                  <c:v>4.8570210984166862E-2</c:v>
                </c:pt>
                <c:pt idx="205">
                  <c:v>-0.24605351758768979</c:v>
                </c:pt>
                <c:pt idx="206">
                  <c:v>-0.61063026400986109</c:v>
                </c:pt>
                <c:pt idx="207">
                  <c:v>-0.9939641653124589</c:v>
                </c:pt>
                <c:pt idx="208">
                  <c:v>1.3983413034767247</c:v>
                </c:pt>
                <c:pt idx="209">
                  <c:v>1.1364276779314386</c:v>
                </c:pt>
                <c:pt idx="210">
                  <c:v>0.49787448430118786</c:v>
                </c:pt>
                <c:pt idx="211">
                  <c:v>9.8570210984166851E-2</c:v>
                </c:pt>
                <c:pt idx="212">
                  <c:v>-0.25605351758768979</c:v>
                </c:pt>
                <c:pt idx="213">
                  <c:v>-0.61063026400986109</c:v>
                </c:pt>
                <c:pt idx="214">
                  <c:v>-0.8739641653124588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0-4D45-B27C-D80629EED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163808"/>
        <c:axId val="233032928"/>
      </c:scatterChart>
      <c:valAx>
        <c:axId val="129416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x-coordinate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32928"/>
        <c:crosses val="autoZero"/>
        <c:crossBetween val="midCat"/>
      </c:valAx>
      <c:valAx>
        <c:axId val="2330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Residuals for y-component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16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Residuals for x-magnitude with</a:t>
            </a:r>
            <a:r>
              <a:rPr lang="en-GB" baseline="0"/>
              <a:t> y-coordinate inputs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'Residual Plot Transformation'!$G$11:$G$225</c:f>
              <c:numCache>
                <c:formatCode>General</c:formatCode>
                <c:ptCount val="215"/>
                <c:pt idx="0">
                  <c:v>-12</c:v>
                </c:pt>
                <c:pt idx="1">
                  <c:v>-12</c:v>
                </c:pt>
                <c:pt idx="2">
                  <c:v>-12</c:v>
                </c:pt>
                <c:pt idx="3">
                  <c:v>-12</c:v>
                </c:pt>
                <c:pt idx="4">
                  <c:v>-12</c:v>
                </c:pt>
                <c:pt idx="5">
                  <c:v>-12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-12</c:v>
                </c:pt>
                <c:pt idx="12">
                  <c:v>-12</c:v>
                </c:pt>
                <c:pt idx="13">
                  <c:v>-12</c:v>
                </c:pt>
                <c:pt idx="14">
                  <c:v>-12</c:v>
                </c:pt>
                <c:pt idx="15">
                  <c:v>-12</c:v>
                </c:pt>
                <c:pt idx="16">
                  <c:v>-12</c:v>
                </c:pt>
                <c:pt idx="17">
                  <c:v>-12</c:v>
                </c:pt>
                <c:pt idx="18">
                  <c:v>-12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-6</c:v>
                </c:pt>
                <c:pt idx="62">
                  <c:v>-6</c:v>
                </c:pt>
                <c:pt idx="63">
                  <c:v>-6</c:v>
                </c:pt>
                <c:pt idx="64">
                  <c:v>-6</c:v>
                </c:pt>
                <c:pt idx="65">
                  <c:v>-6</c:v>
                </c:pt>
                <c:pt idx="66">
                  <c:v>-6</c:v>
                </c:pt>
                <c:pt idx="67">
                  <c:v>-6</c:v>
                </c:pt>
                <c:pt idx="68">
                  <c:v>-6</c:v>
                </c:pt>
                <c:pt idx="69">
                  <c:v>-6</c:v>
                </c:pt>
                <c:pt idx="70">
                  <c:v>-6</c:v>
                </c:pt>
                <c:pt idx="71">
                  <c:v>-6</c:v>
                </c:pt>
                <c:pt idx="72">
                  <c:v>-6</c:v>
                </c:pt>
                <c:pt idx="73">
                  <c:v>-6</c:v>
                </c:pt>
                <c:pt idx="74">
                  <c:v>-6</c:v>
                </c:pt>
                <c:pt idx="75">
                  <c:v>-6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-4</c:v>
                </c:pt>
                <c:pt idx="92">
                  <c:v>-4</c:v>
                </c:pt>
                <c:pt idx="93">
                  <c:v>-4</c:v>
                </c:pt>
                <c:pt idx="94">
                  <c:v>-4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</c:numCache>
            </c:numRef>
          </c:xVal>
          <c:yVal>
            <c:numRef>
              <c:f>'Residual Plot Transformation'!$Q$11:$Q$225</c:f>
              <c:numCache>
                <c:formatCode>General</c:formatCode>
                <c:ptCount val="215"/>
                <c:pt idx="0">
                  <c:v>-0.63663972166217764</c:v>
                </c:pt>
                <c:pt idx="1">
                  <c:v>-0.13227423012259387</c:v>
                </c:pt>
                <c:pt idx="2">
                  <c:v>0.22356949562005302</c:v>
                </c:pt>
                <c:pt idx="3">
                  <c:v>0.27061080621721234</c:v>
                </c:pt>
                <c:pt idx="4">
                  <c:v>0.16856427467153556</c:v>
                </c:pt>
                <c:pt idx="5">
                  <c:v>0.47714083502024485</c:v>
                </c:pt>
                <c:pt idx="6">
                  <c:v>0.22604893553579242</c:v>
                </c:pt>
                <c:pt idx="7">
                  <c:v>0.16499570184324408</c:v>
                </c:pt>
                <c:pt idx="8">
                  <c:v>0.2336881053142339</c:v>
                </c:pt>
                <c:pt idx="9">
                  <c:v>0.31183413207629507</c:v>
                </c:pt>
                <c:pt idx="10">
                  <c:v>0.50914394797392981</c:v>
                </c:pt>
                <c:pt idx="11">
                  <c:v>0.74533105483389861</c:v>
                </c:pt>
                <c:pt idx="12">
                  <c:v>0.95011343342193788</c:v>
                </c:pt>
                <c:pt idx="13">
                  <c:v>1.303214668531183</c:v>
                </c:pt>
                <c:pt idx="14">
                  <c:v>1.5043650517138629</c:v>
                </c:pt>
                <c:pt idx="15">
                  <c:v>1.7133026572570367</c:v>
                </c:pt>
                <c:pt idx="16">
                  <c:v>1.759774387109859</c:v>
                </c:pt>
                <c:pt idx="17">
                  <c:v>1.7835369805937362</c:v>
                </c:pt>
                <c:pt idx="18">
                  <c:v>1.7343579848672521</c:v>
                </c:pt>
                <c:pt idx="19">
                  <c:v>-1.2183509168692019</c:v>
                </c:pt>
                <c:pt idx="20">
                  <c:v>-0.86083405822964965</c:v>
                </c:pt>
                <c:pt idx="21">
                  <c:v>-0.66893610088417199</c:v>
                </c:pt>
                <c:pt idx="22">
                  <c:v>-0.70276237679428266</c:v>
                </c:pt>
                <c:pt idx="23">
                  <c:v>-0.5424352756788311</c:v>
                </c:pt>
                <c:pt idx="24">
                  <c:v>-0.52809375675207093</c:v>
                </c:pt>
                <c:pt idx="25">
                  <c:v>-0.41989279435933125</c:v>
                </c:pt>
                <c:pt idx="26">
                  <c:v>-0.43800275972187808</c:v>
                </c:pt>
                <c:pt idx="27">
                  <c:v>-0.41260874125742353</c:v>
                </c:pt>
                <c:pt idx="28">
                  <c:v>-0.20390980618781041</c:v>
                </c:pt>
                <c:pt idx="29">
                  <c:v>-8.2118206379609759E-2</c:v>
                </c:pt>
                <c:pt idx="30">
                  <c:v>0.13254146841414904</c:v>
                </c:pt>
                <c:pt idx="31">
                  <c:v>0.53983318653304013</c:v>
                </c:pt>
                <c:pt idx="32">
                  <c:v>0.52951041603469817</c:v>
                </c:pt>
                <c:pt idx="33">
                  <c:v>0.891317108210121</c:v>
                </c:pt>
                <c:pt idx="34">
                  <c:v>0.88498871906520415</c:v>
                </c:pt>
                <c:pt idx="35">
                  <c:v>0.96025326469337968</c:v>
                </c:pt>
                <c:pt idx="36">
                  <c:v>0.89683240632906958</c:v>
                </c:pt>
                <c:pt idx="37">
                  <c:v>0.92444256075324049</c:v>
                </c:pt>
                <c:pt idx="38">
                  <c:v>-1.1836240353227605</c:v>
                </c:pt>
                <c:pt idx="39">
                  <c:v>-0.34998889304828962</c:v>
                </c:pt>
                <c:pt idx="40">
                  <c:v>-0.5124584065240585</c:v>
                </c:pt>
                <c:pt idx="41">
                  <c:v>-0.70088111992049007</c:v>
                </c:pt>
                <c:pt idx="42">
                  <c:v>-0.77512172172500315</c:v>
                </c:pt>
                <c:pt idx="43">
                  <c:v>-0.69506158455419342</c:v>
                </c:pt>
                <c:pt idx="44">
                  <c:v>-0.67059923840628766</c:v>
                </c:pt>
                <c:pt idx="45">
                  <c:v>-0.55165077546588726</c:v>
                </c:pt>
                <c:pt idx="46">
                  <c:v>-0.66815018484607613</c:v>
                </c:pt>
                <c:pt idx="47">
                  <c:v>-0.36004961593245688</c:v>
                </c:pt>
                <c:pt idx="48">
                  <c:v>7.2680430721453693E-2</c:v>
                </c:pt>
                <c:pt idx="49">
                  <c:v>4.0050985709043641E-2</c:v>
                </c:pt>
                <c:pt idx="50">
                  <c:v>-5.7945433234882326E-2</c:v>
                </c:pt>
                <c:pt idx="51">
                  <c:v>9.8665208615672517E-2</c:v>
                </c:pt>
                <c:pt idx="52">
                  <c:v>0.42983856656384245</c:v>
                </c:pt>
                <c:pt idx="53">
                  <c:v>0.19551209339877085</c:v>
                </c:pt>
                <c:pt idx="54">
                  <c:v>0.21560528892165309</c:v>
                </c:pt>
                <c:pt idx="55">
                  <c:v>0.15002002109348078</c:v>
                </c:pt>
                <c:pt idx="56">
                  <c:v>0.19864091752331237</c:v>
                </c:pt>
                <c:pt idx="57">
                  <c:v>-0.19604704388113764</c:v>
                </c:pt>
                <c:pt idx="58">
                  <c:v>-0.16391653979921353</c:v>
                </c:pt>
                <c:pt idx="59">
                  <c:v>-0.46138935164956507</c:v>
                </c:pt>
                <c:pt idx="60">
                  <c:v>-0.51817438133368532</c:v>
                </c:pt>
                <c:pt idx="61">
                  <c:v>-0.62398327459341263</c:v>
                </c:pt>
                <c:pt idx="62">
                  <c:v>-0.60853157137231384</c:v>
                </c:pt>
                <c:pt idx="63">
                  <c:v>-0.73153984064153343</c:v>
                </c:pt>
                <c:pt idx="64">
                  <c:v>-0.52273479516281829</c:v>
                </c:pt>
                <c:pt idx="65">
                  <c:v>-0.38185038174149077</c:v>
                </c:pt>
                <c:pt idx="66">
                  <c:v>7.1371157380098582E-2</c:v>
                </c:pt>
                <c:pt idx="67">
                  <c:v>0.37717825622296153</c:v>
                </c:pt>
                <c:pt idx="68">
                  <c:v>0.43580903396800186</c:v>
                </c:pt>
                <c:pt idx="69">
                  <c:v>0.40749034500260806</c:v>
                </c:pt>
                <c:pt idx="70">
                  <c:v>-0.10756312609296115</c:v>
                </c:pt>
                <c:pt idx="71">
                  <c:v>-0.14914972100891077</c:v>
                </c:pt>
                <c:pt idx="72">
                  <c:v>-0.16708161220221185</c:v>
                </c:pt>
                <c:pt idx="73">
                  <c:v>-0.15118555221639329</c:v>
                </c:pt>
                <c:pt idx="74">
                  <c:v>-0.4213035648354887</c:v>
                </c:pt>
                <c:pt idx="75">
                  <c:v>-0.38729357531485364</c:v>
                </c:pt>
                <c:pt idx="76">
                  <c:v>0.60169407629937144</c:v>
                </c:pt>
                <c:pt idx="77">
                  <c:v>0.31906470103741003</c:v>
                </c:pt>
                <c:pt idx="78">
                  <c:v>3.3026529102447411E-2</c:v>
                </c:pt>
                <c:pt idx="79">
                  <c:v>-0.2162148528270893</c:v>
                </c:pt>
                <c:pt idx="80">
                  <c:v>-0.43844107917671682</c:v>
                </c:pt>
                <c:pt idx="81">
                  <c:v>-0.66342187662421104</c:v>
                </c:pt>
                <c:pt idx="82">
                  <c:v>-0.52091598275272089</c:v>
                </c:pt>
                <c:pt idx="83">
                  <c:v>-0.55067210854381865</c:v>
                </c:pt>
                <c:pt idx="84">
                  <c:v>-0.18242994087069964</c:v>
                </c:pt>
                <c:pt idx="85">
                  <c:v>0.30407881900780659</c:v>
                </c:pt>
                <c:pt idx="86">
                  <c:v>0.46912938509539376</c:v>
                </c:pt>
                <c:pt idx="87">
                  <c:v>0.46300278871866352</c:v>
                </c:pt>
                <c:pt idx="88">
                  <c:v>0.26598475737986582</c:v>
                </c:pt>
                <c:pt idx="89">
                  <c:v>-0.20163542512530158</c:v>
                </c:pt>
                <c:pt idx="90">
                  <c:v>-0.28956607277737839</c:v>
                </c:pt>
                <c:pt idx="91">
                  <c:v>-0.29751426098626699</c:v>
                </c:pt>
                <c:pt idx="92">
                  <c:v>-5.1869951855188882E-3</c:v>
                </c:pt>
                <c:pt idx="93">
                  <c:v>0.20770762029422157</c:v>
                </c:pt>
                <c:pt idx="94">
                  <c:v>0.30145921773570966</c:v>
                </c:pt>
                <c:pt idx="95">
                  <c:v>0.36131713098366869</c:v>
                </c:pt>
                <c:pt idx="96">
                  <c:v>-9.8849671191262534E-2</c:v>
                </c:pt>
                <c:pt idx="97">
                  <c:v>-0.27359417173686507</c:v>
                </c:pt>
                <c:pt idx="98">
                  <c:v>-0.16295530914065637</c:v>
                </c:pt>
                <c:pt idx="99">
                  <c:v>-0.68695360426451257</c:v>
                </c:pt>
                <c:pt idx="100">
                  <c:v>-0.80559107847867617</c:v>
                </c:pt>
                <c:pt idx="101">
                  <c:v>-0.79885124559769549</c:v>
                </c:pt>
                <c:pt idx="102">
                  <c:v>-0.45669917765046764</c:v>
                </c:pt>
                <c:pt idx="103">
                  <c:v>0.26091835577800726</c:v>
                </c:pt>
                <c:pt idx="104">
                  <c:v>0.35407267518903929</c:v>
                </c:pt>
                <c:pt idx="105">
                  <c:v>0.68285290664401399</c:v>
                </c:pt>
                <c:pt idx="106">
                  <c:v>0.55736562620460484</c:v>
                </c:pt>
                <c:pt idx="107">
                  <c:v>8.7734434757894775E-2</c:v>
                </c:pt>
                <c:pt idx="108">
                  <c:v>-4.5900535077391336E-2</c:v>
                </c:pt>
                <c:pt idx="109">
                  <c:v>-0.1233831779963992</c:v>
                </c:pt>
                <c:pt idx="110">
                  <c:v>4.5457961224860899E-2</c:v>
                </c:pt>
                <c:pt idx="111">
                  <c:v>0.44080900372550214</c:v>
                </c:pt>
                <c:pt idx="112">
                  <c:v>0.6628699940475018</c:v>
                </c:pt>
                <c:pt idx="113">
                  <c:v>1.1918541020773734</c:v>
                </c:pt>
                <c:pt idx="114">
                  <c:v>-4.549138785660034E-2</c:v>
                </c:pt>
                <c:pt idx="115">
                  <c:v>-0.58428567094174011</c:v>
                </c:pt>
                <c:pt idx="116">
                  <c:v>-0.73528587251537281</c:v>
                </c:pt>
                <c:pt idx="117">
                  <c:v>-0.8587453387408297</c:v>
                </c:pt>
                <c:pt idx="118">
                  <c:v>-0.9049076047832858</c:v>
                </c:pt>
                <c:pt idx="119">
                  <c:v>-0.82400542324979931</c:v>
                </c:pt>
                <c:pt idx="120">
                  <c:v>-0.91625983564533375</c:v>
                </c:pt>
                <c:pt idx="121">
                  <c:v>-0.5018792905490741</c:v>
                </c:pt>
                <c:pt idx="122">
                  <c:v>-0.14105881202901127</c:v>
                </c:pt>
                <c:pt idx="123">
                  <c:v>-0.25397922161231112</c:v>
                </c:pt>
                <c:pt idx="124">
                  <c:v>-4.0806416915340149E-2</c:v>
                </c:pt>
                <c:pt idx="125">
                  <c:v>-7.1690709811194742E-2</c:v>
                </c:pt>
                <c:pt idx="126">
                  <c:v>-0.13676622677503913</c:v>
                </c:pt>
                <c:pt idx="127">
                  <c:v>3.3849626200477934E-2</c:v>
                </c:pt>
                <c:pt idx="128">
                  <c:v>0.17005663198505827</c:v>
                </c:pt>
                <c:pt idx="129">
                  <c:v>0.18177216211729341</c:v>
                </c:pt>
                <c:pt idx="130">
                  <c:v>0.56893150644290613</c:v>
                </c:pt>
                <c:pt idx="131">
                  <c:v>0.63148813126964587</c:v>
                </c:pt>
                <c:pt idx="132">
                  <c:v>1.1094138650089462</c:v>
                </c:pt>
                <c:pt idx="133">
                  <c:v>0.4808426480911952</c:v>
                </c:pt>
                <c:pt idx="134">
                  <c:v>-0.37740392683011981</c:v>
                </c:pt>
                <c:pt idx="135">
                  <c:v>-0.7437784434163135</c:v>
                </c:pt>
                <c:pt idx="136">
                  <c:v>-0.99855270155299392</c:v>
                </c:pt>
                <c:pt idx="137">
                  <c:v>-0.89200488520187604</c:v>
                </c:pt>
                <c:pt idx="138">
                  <c:v>-0.68441845261280532</c:v>
                </c:pt>
                <c:pt idx="139">
                  <c:v>-0.2960810054945221</c:v>
                </c:pt>
                <c:pt idx="140">
                  <c:v>7.2716858344502699E-2</c:v>
                </c:pt>
                <c:pt idx="141">
                  <c:v>-0.10831729569212178</c:v>
                </c:pt>
                <c:pt idx="142">
                  <c:v>-0.10947657234920083</c:v>
                </c:pt>
                <c:pt idx="143">
                  <c:v>-0.23105357720696484</c:v>
                </c:pt>
                <c:pt idx="144">
                  <c:v>-0.34333924935944182</c:v>
                </c:pt>
                <c:pt idx="145">
                  <c:v>7.3378299258880064E-2</c:v>
                </c:pt>
                <c:pt idx="146">
                  <c:v>7.8814933267714826E-2</c:v>
                </c:pt>
                <c:pt idx="147">
                  <c:v>0.20269162737155555</c:v>
                </c:pt>
                <c:pt idx="148">
                  <c:v>0.26473557950407645</c:v>
                </c:pt>
                <c:pt idx="149">
                  <c:v>0.22468129914554824</c:v>
                </c:pt>
                <c:pt idx="150">
                  <c:v>0.23227166647156139</c:v>
                </c:pt>
                <c:pt idx="151">
                  <c:v>0.66725895810766089</c:v>
                </c:pt>
                <c:pt idx="152">
                  <c:v>0.78137876142421936</c:v>
                </c:pt>
                <c:pt idx="153">
                  <c:v>0.31243145158989583</c:v>
                </c:pt>
                <c:pt idx="154">
                  <c:v>-0.30201379145906404</c:v>
                </c:pt>
                <c:pt idx="155">
                  <c:v>-0.92203699410051509</c:v>
                </c:pt>
                <c:pt idx="156">
                  <c:v>-0.56773582401426104</c:v>
                </c:pt>
                <c:pt idx="157">
                  <c:v>-0.29922520054630347</c:v>
                </c:pt>
                <c:pt idx="158">
                  <c:v>-9.6636836249239244E-2</c:v>
                </c:pt>
                <c:pt idx="159">
                  <c:v>-8.0118711427791589E-2</c:v>
                </c:pt>
                <c:pt idx="160">
                  <c:v>-0.25983448378570917</c:v>
                </c:pt>
                <c:pt idx="161">
                  <c:v>-0.23596283552921471</c:v>
                </c:pt>
                <c:pt idx="162">
                  <c:v>-0.45869676053164121</c:v>
                </c:pt>
                <c:pt idx="163">
                  <c:v>-0.66824279440306833</c:v>
                </c:pt>
                <c:pt idx="164">
                  <c:v>-0.59482019053650881</c:v>
                </c:pt>
                <c:pt idx="165">
                  <c:v>-0.50866004541772691</c:v>
                </c:pt>
                <c:pt idx="166">
                  <c:v>-0.47000437668819434</c:v>
                </c:pt>
                <c:pt idx="167">
                  <c:v>-0.48910515763914542</c:v>
                </c:pt>
                <c:pt idx="168">
                  <c:v>-0.37622331198853387</c:v>
                </c:pt>
                <c:pt idx="169">
                  <c:v>-0.10162767295113062</c:v>
                </c:pt>
                <c:pt idx="170">
                  <c:v>8.4406089245550375E-2</c:v>
                </c:pt>
                <c:pt idx="171">
                  <c:v>0.69655818748180043</c:v>
                </c:pt>
                <c:pt idx="172">
                  <c:v>1.0147071293474474</c:v>
                </c:pt>
                <c:pt idx="173">
                  <c:v>0.8472156500907243</c:v>
                </c:pt>
                <c:pt idx="174">
                  <c:v>0.28417545212425799</c:v>
                </c:pt>
                <c:pt idx="175">
                  <c:v>6.5660479905060271E-2</c:v>
                </c:pt>
                <c:pt idx="176">
                  <c:v>-0.11827337505972646</c:v>
                </c:pt>
                <c:pt idx="177">
                  <c:v>-0.27758849718658107</c:v>
                </c:pt>
                <c:pt idx="178">
                  <c:v>-0.40226569687933256</c:v>
                </c:pt>
                <c:pt idx="179">
                  <c:v>-1.0323042870841959</c:v>
                </c:pt>
                <c:pt idx="180">
                  <c:v>-1.1877220860307056</c:v>
                </c:pt>
                <c:pt idx="181">
                  <c:v>-0.94855534614761461</c:v>
                </c:pt>
                <c:pt idx="182">
                  <c:v>-0.89485860943734186</c:v>
                </c:pt>
                <c:pt idx="183">
                  <c:v>-0.64670448988593554</c:v>
                </c:pt>
                <c:pt idx="184">
                  <c:v>-0.69418338377660604</c:v>
                </c:pt>
                <c:pt idx="185">
                  <c:v>2.2812838358282121</c:v>
                </c:pt>
                <c:pt idx="186">
                  <c:v>2.1075619655198743</c:v>
                </c:pt>
                <c:pt idx="187">
                  <c:v>1.40553365236077</c:v>
                </c:pt>
                <c:pt idx="188">
                  <c:v>1.0254682741491556</c:v>
                </c:pt>
                <c:pt idx="189">
                  <c:v>0.68762737774441862</c:v>
                </c:pt>
                <c:pt idx="190">
                  <c:v>0.55226363565120584</c:v>
                </c:pt>
                <c:pt idx="191">
                  <c:v>-8.0380161993051646E-2</c:v>
                </c:pt>
                <c:pt idx="192">
                  <c:v>-0.69007207600589227</c:v>
                </c:pt>
                <c:pt idx="193">
                  <c:v>-0.65659194345871852</c:v>
                </c:pt>
                <c:pt idx="194">
                  <c:v>-0.58973225599548296</c:v>
                </c:pt>
                <c:pt idx="195">
                  <c:v>-1.1092989876671833</c:v>
                </c:pt>
                <c:pt idx="196">
                  <c:v>-1.1051123689795843</c:v>
                </c:pt>
                <c:pt idx="197">
                  <c:v>-1.0370076040662171</c:v>
                </c:pt>
                <c:pt idx="198">
                  <c:v>2.7874645942347458</c:v>
                </c:pt>
                <c:pt idx="199">
                  <c:v>1.7537974379965866</c:v>
                </c:pt>
                <c:pt idx="200">
                  <c:v>1.0994570934592716</c:v>
                </c:pt>
                <c:pt idx="201">
                  <c:v>0.51381493824082591</c:v>
                </c:pt>
                <c:pt idx="202">
                  <c:v>0.23715476721241435</c:v>
                </c:pt>
                <c:pt idx="203">
                  <c:v>3.9764436520687729E-2</c:v>
                </c:pt>
                <c:pt idx="204">
                  <c:v>1.934715213553817E-3</c:v>
                </c:pt>
                <c:pt idx="205">
                  <c:v>-0.31604187475477108</c:v>
                </c:pt>
                <c:pt idx="206">
                  <c:v>-0.353872225511767</c:v>
                </c:pt>
                <c:pt idx="207">
                  <c:v>-0.59126381259208571</c:v>
                </c:pt>
                <c:pt idx="208">
                  <c:v>1.8006376964496844</c:v>
                </c:pt>
                <c:pt idx="209">
                  <c:v>1.062818658863053</c:v>
                </c:pt>
                <c:pt idx="210">
                  <c:v>0.35093200707520822</c:v>
                </c:pt>
                <c:pt idx="211">
                  <c:v>2.5126871645473337E-2</c:v>
                </c:pt>
                <c:pt idx="212">
                  <c:v>-0.20443198445583333</c:v>
                </c:pt>
                <c:pt idx="213">
                  <c:v>-0.27756482315330144</c:v>
                </c:pt>
                <c:pt idx="214">
                  <c:v>-0.58407764831408437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A-4E63-93C7-48B058178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2944"/>
        <c:axId val="1177293648"/>
      </c:scatterChart>
      <c:valAx>
        <c:axId val="11691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y-coordinate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93648"/>
        <c:crosses val="autoZero"/>
        <c:crossBetween val="midCat"/>
      </c:valAx>
      <c:valAx>
        <c:axId val="11772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Residuals for x-magniitude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Residuals for y-magnitude with x-coordinate inputs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'Residual Plot Transformation'!$F$11:$F$225</c:f>
              <c:numCache>
                <c:formatCode>General</c:formatCode>
                <c:ptCount val="215"/>
                <c:pt idx="0">
                  <c:v>-18</c:v>
                </c:pt>
                <c:pt idx="1">
                  <c:v>-16</c:v>
                </c:pt>
                <c:pt idx="2">
                  <c:v>-14</c:v>
                </c:pt>
                <c:pt idx="3">
                  <c:v>-12</c:v>
                </c:pt>
                <c:pt idx="4">
                  <c:v>-10</c:v>
                </c:pt>
                <c:pt idx="5">
                  <c:v>-8</c:v>
                </c:pt>
                <c:pt idx="6">
                  <c:v>-6</c:v>
                </c:pt>
                <c:pt idx="7">
                  <c:v>-4</c:v>
                </c:pt>
                <c:pt idx="8">
                  <c:v>-2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18</c:v>
                </c:pt>
                <c:pt idx="19">
                  <c:v>-18</c:v>
                </c:pt>
                <c:pt idx="20">
                  <c:v>-16</c:v>
                </c:pt>
                <c:pt idx="21">
                  <c:v>-14</c:v>
                </c:pt>
                <c:pt idx="22">
                  <c:v>-12</c:v>
                </c:pt>
                <c:pt idx="23">
                  <c:v>-10</c:v>
                </c:pt>
                <c:pt idx="24">
                  <c:v>-8</c:v>
                </c:pt>
                <c:pt idx="25">
                  <c:v>-6</c:v>
                </c:pt>
                <c:pt idx="26">
                  <c:v>-4</c:v>
                </c:pt>
                <c:pt idx="27">
                  <c:v>-2</c:v>
                </c:pt>
                <c:pt idx="28">
                  <c:v>0</c:v>
                </c:pt>
                <c:pt idx="29">
                  <c:v>2</c:v>
                </c:pt>
                <c:pt idx="30">
                  <c:v>4</c:v>
                </c:pt>
                <c:pt idx="31">
                  <c:v>6</c:v>
                </c:pt>
                <c:pt idx="32">
                  <c:v>8</c:v>
                </c:pt>
                <c:pt idx="33">
                  <c:v>10</c:v>
                </c:pt>
                <c:pt idx="34">
                  <c:v>12</c:v>
                </c:pt>
                <c:pt idx="35">
                  <c:v>14</c:v>
                </c:pt>
                <c:pt idx="36">
                  <c:v>16</c:v>
                </c:pt>
                <c:pt idx="37">
                  <c:v>18</c:v>
                </c:pt>
                <c:pt idx="38">
                  <c:v>-18</c:v>
                </c:pt>
                <c:pt idx="39">
                  <c:v>-16</c:v>
                </c:pt>
                <c:pt idx="40">
                  <c:v>-14</c:v>
                </c:pt>
                <c:pt idx="41">
                  <c:v>-12</c:v>
                </c:pt>
                <c:pt idx="42">
                  <c:v>-10</c:v>
                </c:pt>
                <c:pt idx="43">
                  <c:v>-8</c:v>
                </c:pt>
                <c:pt idx="44">
                  <c:v>-6</c:v>
                </c:pt>
                <c:pt idx="45">
                  <c:v>-4</c:v>
                </c:pt>
                <c:pt idx="46">
                  <c:v>-2</c:v>
                </c:pt>
                <c:pt idx="47">
                  <c:v>0</c:v>
                </c:pt>
                <c:pt idx="48">
                  <c:v>2</c:v>
                </c:pt>
                <c:pt idx="49">
                  <c:v>4</c:v>
                </c:pt>
                <c:pt idx="50">
                  <c:v>6</c:v>
                </c:pt>
                <c:pt idx="51">
                  <c:v>8</c:v>
                </c:pt>
                <c:pt idx="52">
                  <c:v>10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18</c:v>
                </c:pt>
                <c:pt idx="57">
                  <c:v>-18</c:v>
                </c:pt>
                <c:pt idx="58">
                  <c:v>-16</c:v>
                </c:pt>
                <c:pt idx="59">
                  <c:v>-14</c:v>
                </c:pt>
                <c:pt idx="60">
                  <c:v>-12</c:v>
                </c:pt>
                <c:pt idx="61">
                  <c:v>-10</c:v>
                </c:pt>
                <c:pt idx="62">
                  <c:v>-8</c:v>
                </c:pt>
                <c:pt idx="63">
                  <c:v>-6</c:v>
                </c:pt>
                <c:pt idx="64">
                  <c:v>-4</c:v>
                </c:pt>
                <c:pt idx="65">
                  <c:v>-2</c:v>
                </c:pt>
                <c:pt idx="66">
                  <c:v>0</c:v>
                </c:pt>
                <c:pt idx="67">
                  <c:v>2</c:v>
                </c:pt>
                <c:pt idx="68">
                  <c:v>4</c:v>
                </c:pt>
                <c:pt idx="69">
                  <c:v>6</c:v>
                </c:pt>
                <c:pt idx="70">
                  <c:v>8</c:v>
                </c:pt>
                <c:pt idx="71">
                  <c:v>10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18</c:v>
                </c:pt>
                <c:pt idx="76">
                  <c:v>-18</c:v>
                </c:pt>
                <c:pt idx="77">
                  <c:v>-16</c:v>
                </c:pt>
                <c:pt idx="78">
                  <c:v>-14</c:v>
                </c:pt>
                <c:pt idx="79">
                  <c:v>-12</c:v>
                </c:pt>
                <c:pt idx="80">
                  <c:v>-10</c:v>
                </c:pt>
                <c:pt idx="81">
                  <c:v>-8</c:v>
                </c:pt>
                <c:pt idx="82">
                  <c:v>-6</c:v>
                </c:pt>
                <c:pt idx="83">
                  <c:v>-4</c:v>
                </c:pt>
                <c:pt idx="84">
                  <c:v>-2</c:v>
                </c:pt>
                <c:pt idx="85">
                  <c:v>0</c:v>
                </c:pt>
                <c:pt idx="86">
                  <c:v>2</c:v>
                </c:pt>
                <c:pt idx="87">
                  <c:v>4</c:v>
                </c:pt>
                <c:pt idx="88">
                  <c:v>6</c:v>
                </c:pt>
                <c:pt idx="89">
                  <c:v>8</c:v>
                </c:pt>
                <c:pt idx="90">
                  <c:v>10</c:v>
                </c:pt>
                <c:pt idx="91">
                  <c:v>12</c:v>
                </c:pt>
                <c:pt idx="92">
                  <c:v>14</c:v>
                </c:pt>
                <c:pt idx="93">
                  <c:v>16</c:v>
                </c:pt>
                <c:pt idx="94">
                  <c:v>18</c:v>
                </c:pt>
                <c:pt idx="95">
                  <c:v>-18</c:v>
                </c:pt>
                <c:pt idx="96">
                  <c:v>-16</c:v>
                </c:pt>
                <c:pt idx="97">
                  <c:v>-14</c:v>
                </c:pt>
                <c:pt idx="98">
                  <c:v>-12</c:v>
                </c:pt>
                <c:pt idx="99">
                  <c:v>-10</c:v>
                </c:pt>
                <c:pt idx="100">
                  <c:v>-8</c:v>
                </c:pt>
                <c:pt idx="101">
                  <c:v>-6</c:v>
                </c:pt>
                <c:pt idx="102">
                  <c:v>-4</c:v>
                </c:pt>
                <c:pt idx="103">
                  <c:v>-2</c:v>
                </c:pt>
                <c:pt idx="104">
                  <c:v>0</c:v>
                </c:pt>
                <c:pt idx="105">
                  <c:v>2</c:v>
                </c:pt>
                <c:pt idx="106">
                  <c:v>4</c:v>
                </c:pt>
                <c:pt idx="107">
                  <c:v>6</c:v>
                </c:pt>
                <c:pt idx="108">
                  <c:v>8</c:v>
                </c:pt>
                <c:pt idx="109">
                  <c:v>10</c:v>
                </c:pt>
                <c:pt idx="110">
                  <c:v>12</c:v>
                </c:pt>
                <c:pt idx="111">
                  <c:v>14</c:v>
                </c:pt>
                <c:pt idx="112">
                  <c:v>16</c:v>
                </c:pt>
                <c:pt idx="113">
                  <c:v>18</c:v>
                </c:pt>
                <c:pt idx="114">
                  <c:v>-18</c:v>
                </c:pt>
                <c:pt idx="115">
                  <c:v>-16</c:v>
                </c:pt>
                <c:pt idx="116">
                  <c:v>-14</c:v>
                </c:pt>
                <c:pt idx="117">
                  <c:v>-12</c:v>
                </c:pt>
                <c:pt idx="118">
                  <c:v>-10</c:v>
                </c:pt>
                <c:pt idx="119">
                  <c:v>-8</c:v>
                </c:pt>
                <c:pt idx="120">
                  <c:v>-6</c:v>
                </c:pt>
                <c:pt idx="121">
                  <c:v>-4</c:v>
                </c:pt>
                <c:pt idx="122">
                  <c:v>-2</c:v>
                </c:pt>
                <c:pt idx="123">
                  <c:v>0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8</c:v>
                </c:pt>
                <c:pt idx="128">
                  <c:v>10</c:v>
                </c:pt>
                <c:pt idx="129">
                  <c:v>12</c:v>
                </c:pt>
                <c:pt idx="130">
                  <c:v>14</c:v>
                </c:pt>
                <c:pt idx="131">
                  <c:v>16</c:v>
                </c:pt>
                <c:pt idx="132">
                  <c:v>18</c:v>
                </c:pt>
                <c:pt idx="133">
                  <c:v>-18</c:v>
                </c:pt>
                <c:pt idx="134">
                  <c:v>-16</c:v>
                </c:pt>
                <c:pt idx="135">
                  <c:v>-14</c:v>
                </c:pt>
                <c:pt idx="136">
                  <c:v>-12</c:v>
                </c:pt>
                <c:pt idx="137">
                  <c:v>-10</c:v>
                </c:pt>
                <c:pt idx="138">
                  <c:v>-8</c:v>
                </c:pt>
                <c:pt idx="139">
                  <c:v>-6</c:v>
                </c:pt>
                <c:pt idx="140">
                  <c:v>-4</c:v>
                </c:pt>
                <c:pt idx="141">
                  <c:v>-2</c:v>
                </c:pt>
                <c:pt idx="142">
                  <c:v>0</c:v>
                </c:pt>
                <c:pt idx="143">
                  <c:v>2</c:v>
                </c:pt>
                <c:pt idx="144">
                  <c:v>4</c:v>
                </c:pt>
                <c:pt idx="145">
                  <c:v>6</c:v>
                </c:pt>
                <c:pt idx="146">
                  <c:v>8</c:v>
                </c:pt>
                <c:pt idx="147">
                  <c:v>10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18</c:v>
                </c:pt>
                <c:pt idx="152">
                  <c:v>-18</c:v>
                </c:pt>
                <c:pt idx="153">
                  <c:v>-16</c:v>
                </c:pt>
                <c:pt idx="154">
                  <c:v>-14</c:v>
                </c:pt>
                <c:pt idx="155">
                  <c:v>-12</c:v>
                </c:pt>
                <c:pt idx="156">
                  <c:v>-10</c:v>
                </c:pt>
                <c:pt idx="157">
                  <c:v>-8</c:v>
                </c:pt>
                <c:pt idx="158">
                  <c:v>-6</c:v>
                </c:pt>
                <c:pt idx="159">
                  <c:v>-4</c:v>
                </c:pt>
                <c:pt idx="160">
                  <c:v>-2</c:v>
                </c:pt>
                <c:pt idx="161">
                  <c:v>0</c:v>
                </c:pt>
                <c:pt idx="162">
                  <c:v>2</c:v>
                </c:pt>
                <c:pt idx="163">
                  <c:v>4</c:v>
                </c:pt>
                <c:pt idx="164">
                  <c:v>6</c:v>
                </c:pt>
                <c:pt idx="165">
                  <c:v>8</c:v>
                </c:pt>
                <c:pt idx="166">
                  <c:v>10</c:v>
                </c:pt>
                <c:pt idx="167">
                  <c:v>12</c:v>
                </c:pt>
                <c:pt idx="168">
                  <c:v>14</c:v>
                </c:pt>
                <c:pt idx="169">
                  <c:v>16</c:v>
                </c:pt>
                <c:pt idx="170">
                  <c:v>18</c:v>
                </c:pt>
                <c:pt idx="171">
                  <c:v>-8</c:v>
                </c:pt>
                <c:pt idx="172">
                  <c:v>-6</c:v>
                </c:pt>
                <c:pt idx="173">
                  <c:v>-4</c:v>
                </c:pt>
                <c:pt idx="174">
                  <c:v>-2</c:v>
                </c:pt>
                <c:pt idx="175">
                  <c:v>0</c:v>
                </c:pt>
                <c:pt idx="176">
                  <c:v>2</c:v>
                </c:pt>
                <c:pt idx="177">
                  <c:v>4</c:v>
                </c:pt>
                <c:pt idx="178">
                  <c:v>6</c:v>
                </c:pt>
                <c:pt idx="179">
                  <c:v>8</c:v>
                </c:pt>
                <c:pt idx="180">
                  <c:v>10</c:v>
                </c:pt>
                <c:pt idx="181">
                  <c:v>12</c:v>
                </c:pt>
                <c:pt idx="182">
                  <c:v>14</c:v>
                </c:pt>
                <c:pt idx="183">
                  <c:v>16</c:v>
                </c:pt>
                <c:pt idx="184">
                  <c:v>18</c:v>
                </c:pt>
                <c:pt idx="185">
                  <c:v>-6</c:v>
                </c:pt>
                <c:pt idx="186">
                  <c:v>-4</c:v>
                </c:pt>
                <c:pt idx="187">
                  <c:v>-2</c:v>
                </c:pt>
                <c:pt idx="188">
                  <c:v>0</c:v>
                </c:pt>
                <c:pt idx="189">
                  <c:v>2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10</c:v>
                </c:pt>
                <c:pt idx="194">
                  <c:v>12</c:v>
                </c:pt>
                <c:pt idx="195">
                  <c:v>14</c:v>
                </c:pt>
                <c:pt idx="196">
                  <c:v>16</c:v>
                </c:pt>
                <c:pt idx="197">
                  <c:v>18</c:v>
                </c:pt>
                <c:pt idx="198">
                  <c:v>-2</c:v>
                </c:pt>
                <c:pt idx="199">
                  <c:v>2</c:v>
                </c:pt>
                <c:pt idx="200">
                  <c:v>4</c:v>
                </c:pt>
                <c:pt idx="201">
                  <c:v>6</c:v>
                </c:pt>
                <c:pt idx="202">
                  <c:v>8</c:v>
                </c:pt>
                <c:pt idx="203">
                  <c:v>10</c:v>
                </c:pt>
                <c:pt idx="204">
                  <c:v>12</c:v>
                </c:pt>
                <c:pt idx="205">
                  <c:v>14</c:v>
                </c:pt>
                <c:pt idx="206">
                  <c:v>16</c:v>
                </c:pt>
                <c:pt idx="207">
                  <c:v>18</c:v>
                </c:pt>
                <c:pt idx="208">
                  <c:v>6</c:v>
                </c:pt>
                <c:pt idx="209">
                  <c:v>8</c:v>
                </c:pt>
                <c:pt idx="210">
                  <c:v>10</c:v>
                </c:pt>
                <c:pt idx="211">
                  <c:v>12</c:v>
                </c:pt>
                <c:pt idx="212">
                  <c:v>14</c:v>
                </c:pt>
                <c:pt idx="213">
                  <c:v>16</c:v>
                </c:pt>
                <c:pt idx="214">
                  <c:v>18</c:v>
                </c:pt>
              </c:numCache>
            </c:numRef>
          </c:xVal>
          <c:yVal>
            <c:numRef>
              <c:f>'Residual Plot Transformation'!$R$11:$R$225</c:f>
              <c:numCache>
                <c:formatCode>General</c:formatCode>
                <c:ptCount val="215"/>
                <c:pt idx="0">
                  <c:v>-0.53989824469704084</c:v>
                </c:pt>
                <c:pt idx="1">
                  <c:v>-0.2577482959102233</c:v>
                </c:pt>
                <c:pt idx="2">
                  <c:v>0.28219922481556409</c:v>
                </c:pt>
                <c:pt idx="3">
                  <c:v>0.53647493194846896</c:v>
                </c:pt>
                <c:pt idx="4">
                  <c:v>0.57922591859907047</c:v>
                </c:pt>
                <c:pt idx="5">
                  <c:v>0.38988124501914978</c:v>
                </c:pt>
                <c:pt idx="6">
                  <c:v>0.40326580016480995</c:v>
                </c:pt>
                <c:pt idx="7">
                  <c:v>0.32380711446097032</c:v>
                </c:pt>
                <c:pt idx="8">
                  <c:v>0.28479883160238445</c:v>
                </c:pt>
                <c:pt idx="9">
                  <c:v>0.53284336227321416</c:v>
                </c:pt>
                <c:pt idx="10">
                  <c:v>-0.2532653242029711</c:v>
                </c:pt>
                <c:pt idx="11">
                  <c:v>-0.50069643975264877</c:v>
                </c:pt>
                <c:pt idx="12">
                  <c:v>-0.56974513077546485</c:v>
                </c:pt>
                <c:pt idx="13">
                  <c:v>7.7861254615507969E-2</c:v>
                </c:pt>
                <c:pt idx="14">
                  <c:v>0.60756811040833447</c:v>
                </c:pt>
                <c:pt idx="15">
                  <c:v>1.0060782786133291</c:v>
                </c:pt>
                <c:pt idx="16">
                  <c:v>1.2102370186071179</c:v>
                </c:pt>
                <c:pt idx="17">
                  <c:v>1.2409027273931144</c:v>
                </c:pt>
                <c:pt idx="18">
                  <c:v>1.1628230282478369</c:v>
                </c:pt>
                <c:pt idx="19">
                  <c:v>-0.74445917208001178</c:v>
                </c:pt>
                <c:pt idx="20">
                  <c:v>-0.69132311502385657</c:v>
                </c:pt>
                <c:pt idx="21">
                  <c:v>-4.8231349532842915E-3</c:v>
                </c:pt>
                <c:pt idx="22">
                  <c:v>0.29214488761641727</c:v>
                </c:pt>
                <c:pt idx="23">
                  <c:v>0.34161665471945801</c:v>
                </c:pt>
                <c:pt idx="24">
                  <c:v>0.18857617340342903</c:v>
                </c:pt>
                <c:pt idx="25">
                  <c:v>0.26180906043942365</c:v>
                </c:pt>
                <c:pt idx="26">
                  <c:v>0.49911399962619085</c:v>
                </c:pt>
                <c:pt idx="27">
                  <c:v>0.59766893497267271</c:v>
                </c:pt>
                <c:pt idx="28">
                  <c:v>0.80949108281893889</c:v>
                </c:pt>
                <c:pt idx="29">
                  <c:v>0.28108247938126113</c:v>
                </c:pt>
                <c:pt idx="30">
                  <c:v>-0.14434349165825244</c:v>
                </c:pt>
                <c:pt idx="31">
                  <c:v>-0.54408849788988678</c:v>
                </c:pt>
                <c:pt idx="32">
                  <c:v>-0.37477349637205415</c:v>
                </c:pt>
                <c:pt idx="33">
                  <c:v>0.61541675221328074</c:v>
                </c:pt>
                <c:pt idx="34">
                  <c:v>0.89975875346380541</c:v>
                </c:pt>
                <c:pt idx="35">
                  <c:v>1.2207817070240075</c:v>
                </c:pt>
                <c:pt idx="36">
                  <c:v>1.4231926924536022</c:v>
                </c:pt>
                <c:pt idx="37">
                  <c:v>1.2231125221307677</c:v>
                </c:pt>
                <c:pt idx="38">
                  <c:v>-1.1741646442866016</c:v>
                </c:pt>
                <c:pt idx="39">
                  <c:v>0.36303346052503332</c:v>
                </c:pt>
                <c:pt idx="40">
                  <c:v>-0.47049404409828127</c:v>
                </c:pt>
                <c:pt idx="41">
                  <c:v>0.24236153345984029</c:v>
                </c:pt>
                <c:pt idx="42">
                  <c:v>0.1409929699143524</c:v>
                </c:pt>
                <c:pt idx="43">
                  <c:v>0.16553350525105992</c:v>
                </c:pt>
                <c:pt idx="44">
                  <c:v>0.1485170818640188</c:v>
                </c:pt>
                <c:pt idx="45">
                  <c:v>0.48112977991237343</c:v>
                </c:pt>
                <c:pt idx="46">
                  <c:v>0.71467602983236778</c:v>
                </c:pt>
                <c:pt idx="47">
                  <c:v>0.50701569473407759</c:v>
                </c:pt>
                <c:pt idx="48">
                  <c:v>-0.17709879835038267</c:v>
                </c:pt>
                <c:pt idx="49">
                  <c:v>-0.67350488002547393</c:v>
                </c:pt>
                <c:pt idx="50">
                  <c:v>-0.70601413613888586</c:v>
                </c:pt>
                <c:pt idx="51">
                  <c:v>-0.1757971277855177</c:v>
                </c:pt>
                <c:pt idx="52">
                  <c:v>0.75546541068911399</c:v>
                </c:pt>
                <c:pt idx="53">
                  <c:v>0.56752568430574923</c:v>
                </c:pt>
                <c:pt idx="54">
                  <c:v>1.0782830201687092</c:v>
                </c:pt>
                <c:pt idx="55">
                  <c:v>1.2358157223062594</c:v>
                </c:pt>
                <c:pt idx="56">
                  <c:v>1.3770561149016634</c:v>
                </c:pt>
                <c:pt idx="57">
                  <c:v>-1.4684265336713944</c:v>
                </c:pt>
                <c:pt idx="58">
                  <c:v>-1.0339728392745759</c:v>
                </c:pt>
                <c:pt idx="59">
                  <c:v>-0.40410756982745577</c:v>
                </c:pt>
                <c:pt idx="60">
                  <c:v>0.32771357179646293</c:v>
                </c:pt>
                <c:pt idx="61">
                  <c:v>0.21772840426478346</c:v>
                </c:pt>
                <c:pt idx="62">
                  <c:v>-3.9150520704304581E-2</c:v>
                </c:pt>
                <c:pt idx="63">
                  <c:v>0.46319279232648936</c:v>
                </c:pt>
                <c:pt idx="64">
                  <c:v>0.26939685568641109</c:v>
                </c:pt>
                <c:pt idx="65">
                  <c:v>-0.31482188839384534</c:v>
                </c:pt>
                <c:pt idx="66">
                  <c:v>9.4697587196589217E-2</c:v>
                </c:pt>
                <c:pt idx="67">
                  <c:v>-8.4866658228305303E-3</c:v>
                </c:pt>
                <c:pt idx="68">
                  <c:v>-0.50870330605299729</c:v>
                </c:pt>
                <c:pt idx="69">
                  <c:v>-0.45580298714550738</c:v>
                </c:pt>
                <c:pt idx="70">
                  <c:v>-0.12520208649313003</c:v>
                </c:pt>
                <c:pt idx="71">
                  <c:v>0.43800887724439497</c:v>
                </c:pt>
                <c:pt idx="72">
                  <c:v>0.80991206170692087</c:v>
                </c:pt>
                <c:pt idx="73">
                  <c:v>0.95342348376245767</c:v>
                </c:pt>
                <c:pt idx="74">
                  <c:v>0.9894903383597804</c:v>
                </c:pt>
                <c:pt idx="75">
                  <c:v>1.2252887962388426</c:v>
                </c:pt>
                <c:pt idx="76">
                  <c:v>-1.7166230918747098</c:v>
                </c:pt>
                <c:pt idx="77">
                  <c:v>-1.1916262281019714</c:v>
                </c:pt>
                <c:pt idx="78">
                  <c:v>-8.4972960289751778E-2</c:v>
                </c:pt>
                <c:pt idx="79">
                  <c:v>0.3787518121091567</c:v>
                </c:pt>
                <c:pt idx="80">
                  <c:v>0.3321421966689222</c:v>
                </c:pt>
                <c:pt idx="81">
                  <c:v>8.4558657846295238E-2</c:v>
                </c:pt>
                <c:pt idx="82">
                  <c:v>-3.4419671959962872E-2</c:v>
                </c:pt>
                <c:pt idx="83">
                  <c:v>0.15341150049862967</c:v>
                </c:pt>
                <c:pt idx="84">
                  <c:v>-0.2314926129551011</c:v>
                </c:pt>
                <c:pt idx="85">
                  <c:v>-0.60818401115116349</c:v>
                </c:pt>
                <c:pt idx="86">
                  <c:v>-0.52373497080105569</c:v>
                </c:pt>
                <c:pt idx="87">
                  <c:v>-0.37041692508027868</c:v>
                </c:pt>
                <c:pt idx="88">
                  <c:v>-0.30367797176362576</c:v>
                </c:pt>
                <c:pt idx="89">
                  <c:v>-6.2918975550530609E-2</c:v>
                </c:pt>
                <c:pt idx="90">
                  <c:v>0.18339732230659522</c:v>
                </c:pt>
                <c:pt idx="91">
                  <c:v>0.44749057805402326</c:v>
                </c:pt>
                <c:pt idx="92">
                  <c:v>0.8069030436715432</c:v>
                </c:pt>
                <c:pt idx="93">
                  <c:v>0.77492730261940035</c:v>
                </c:pt>
                <c:pt idx="94">
                  <c:v>0.95841390766034396</c:v>
                </c:pt>
                <c:pt idx="95">
                  <c:v>-1.3781035375552702</c:v>
                </c:pt>
                <c:pt idx="96">
                  <c:v>-0.77920614492102924</c:v>
                </c:pt>
                <c:pt idx="97">
                  <c:v>-0.37241974146797974</c:v>
                </c:pt>
                <c:pt idx="98">
                  <c:v>0.37598510675429886</c:v>
                </c:pt>
                <c:pt idx="99">
                  <c:v>0.33449692925448349</c:v>
                </c:pt>
                <c:pt idx="100">
                  <c:v>0.29663367176010191</c:v>
                </c:pt>
                <c:pt idx="101">
                  <c:v>-1.1446330784990486</c:v>
                </c:pt>
                <c:pt idx="102">
                  <c:v>-0.10737242204003702</c:v>
                </c:pt>
                <c:pt idx="103">
                  <c:v>-0.77602479828744375</c:v>
                </c:pt>
                <c:pt idx="104">
                  <c:v>-0.58234571380269684</c:v>
                </c:pt>
                <c:pt idx="105">
                  <c:v>-0.58346907580356899</c:v>
                </c:pt>
                <c:pt idx="106">
                  <c:v>-0.22907581839348778</c:v>
                </c:pt>
                <c:pt idx="107">
                  <c:v>0.23019765480180188</c:v>
                </c:pt>
                <c:pt idx="108">
                  <c:v>0.46118293373576824</c:v>
                </c:pt>
                <c:pt idx="109">
                  <c:v>0.26203371149813437</c:v>
                </c:pt>
                <c:pt idx="110">
                  <c:v>0.38086940179233508</c:v>
                </c:pt>
                <c:pt idx="111">
                  <c:v>0.14943390117391653</c:v>
                </c:pt>
                <c:pt idx="112">
                  <c:v>0.55282437314380362</c:v>
                </c:pt>
                <c:pt idx="113">
                  <c:v>0.8769986906109426</c:v>
                </c:pt>
                <c:pt idx="114">
                  <c:v>-0.43219285835030874</c:v>
                </c:pt>
                <c:pt idx="115">
                  <c:v>-0.4559925708280318</c:v>
                </c:pt>
                <c:pt idx="116">
                  <c:v>0.63419733555351954</c:v>
                </c:pt>
                <c:pt idx="117">
                  <c:v>0.83987659626175315</c:v>
                </c:pt>
                <c:pt idx="118">
                  <c:v>0.89499658984791375</c:v>
                </c:pt>
                <c:pt idx="119">
                  <c:v>0.45698542239300832</c:v>
                </c:pt>
                <c:pt idx="120">
                  <c:v>-0.33781479067467152</c:v>
                </c:pt>
                <c:pt idx="121">
                  <c:v>-0.91353942844804603</c:v>
                </c:pt>
                <c:pt idx="122">
                  <c:v>-1.0591228785971967</c:v>
                </c:pt>
                <c:pt idx="123">
                  <c:v>-0.69849468866755937</c:v>
                </c:pt>
                <c:pt idx="124">
                  <c:v>-0.4682812437017263</c:v>
                </c:pt>
                <c:pt idx="125">
                  <c:v>-0.24505881975839516</c:v>
                </c:pt>
                <c:pt idx="126">
                  <c:v>0.29572150761590632</c:v>
                </c:pt>
                <c:pt idx="127">
                  <c:v>0.32729473719257096</c:v>
                </c:pt>
                <c:pt idx="128">
                  <c:v>0.11437083224928424</c:v>
                </c:pt>
                <c:pt idx="129">
                  <c:v>-4.9312310104003831E-2</c:v>
                </c:pt>
                <c:pt idx="130">
                  <c:v>-0.13826474220397239</c:v>
                </c:pt>
                <c:pt idx="131">
                  <c:v>-0.44613884454497121</c:v>
                </c:pt>
                <c:pt idx="132">
                  <c:v>8.1570100922996658E-2</c:v>
                </c:pt>
                <c:pt idx="133">
                  <c:v>0.5318032083694002</c:v>
                </c:pt>
                <c:pt idx="134">
                  <c:v>0.2287286581007881</c:v>
                </c:pt>
                <c:pt idx="135">
                  <c:v>0.31549353345121572</c:v>
                </c:pt>
                <c:pt idx="136">
                  <c:v>0.51084029193149783</c:v>
                </c:pt>
                <c:pt idx="137">
                  <c:v>0.46378506679693277</c:v>
                </c:pt>
                <c:pt idx="138">
                  <c:v>0.21546373903717797</c:v>
                </c:pt>
                <c:pt idx="139">
                  <c:v>-0.3643840570642437</c:v>
                </c:pt>
                <c:pt idx="140">
                  <c:v>-0.66570810236544653</c:v>
                </c:pt>
                <c:pt idx="141">
                  <c:v>-0.58150187000917075</c:v>
                </c:pt>
                <c:pt idx="142">
                  <c:v>-0.38732344004820973</c:v>
                </c:pt>
                <c:pt idx="143">
                  <c:v>-0.2687262675534412</c:v>
                </c:pt>
                <c:pt idx="144">
                  <c:v>7.1309279903511991E-2</c:v>
                </c:pt>
                <c:pt idx="145">
                  <c:v>-6.7147172512108444E-2</c:v>
                </c:pt>
                <c:pt idx="146">
                  <c:v>0.3156664877295281</c:v>
                </c:pt>
                <c:pt idx="147">
                  <c:v>0.22090795278784292</c:v>
                </c:pt>
                <c:pt idx="148">
                  <c:v>-0.13238912831867555</c:v>
                </c:pt>
                <c:pt idx="149">
                  <c:v>-0.53547199150347813</c:v>
                </c:pt>
                <c:pt idx="150">
                  <c:v>-0.80130591210838498</c:v>
                </c:pt>
                <c:pt idx="151">
                  <c:v>-0.30738907946480465</c:v>
                </c:pt>
                <c:pt idx="152">
                  <c:v>1.1045930527013939</c:v>
                </c:pt>
                <c:pt idx="153">
                  <c:v>0.74566058116419853</c:v>
                </c:pt>
                <c:pt idx="154">
                  <c:v>0.42204958878602689</c:v>
                </c:pt>
                <c:pt idx="155">
                  <c:v>0.63923802094311433</c:v>
                </c:pt>
                <c:pt idx="156">
                  <c:v>0.36094508725277463</c:v>
                </c:pt>
                <c:pt idx="157">
                  <c:v>-0.2481415130051669</c:v>
                </c:pt>
                <c:pt idx="158">
                  <c:v>-0.41480891790355351</c:v>
                </c:pt>
                <c:pt idx="159">
                  <c:v>-0.28452653017291696</c:v>
                </c:pt>
                <c:pt idx="160">
                  <c:v>-0.22388209463343695</c:v>
                </c:pt>
                <c:pt idx="161">
                  <c:v>-0.32950469881613809</c:v>
                </c:pt>
                <c:pt idx="162">
                  <c:v>-0.27531737691769398</c:v>
                </c:pt>
                <c:pt idx="163">
                  <c:v>-4.0239870930318222E-2</c:v>
                </c:pt>
                <c:pt idx="164">
                  <c:v>0.10161278172336941</c:v>
                </c:pt>
                <c:pt idx="165">
                  <c:v>0.19660535025842951</c:v>
                </c:pt>
                <c:pt idx="166">
                  <c:v>8.2187138158116402E-2</c:v>
                </c:pt>
                <c:pt idx="167">
                  <c:v>-0.18767426123720909</c:v>
                </c:pt>
                <c:pt idx="168">
                  <c:v>-0.53147057764551464</c:v>
                </c:pt>
                <c:pt idx="169">
                  <c:v>-0.7720484020931353</c:v>
                </c:pt>
                <c:pt idx="170">
                  <c:v>-0.84944380484007764</c:v>
                </c:pt>
                <c:pt idx="171">
                  <c:v>-0.27409888188798892</c:v>
                </c:pt>
                <c:pt idx="172">
                  <c:v>-0.36960275152963562</c:v>
                </c:pt>
                <c:pt idx="173">
                  <c:v>4.9332481082873678E-2</c:v>
                </c:pt>
                <c:pt idx="174">
                  <c:v>-0.33698386548048276</c:v>
                </c:pt>
                <c:pt idx="175">
                  <c:v>-0.30568645849141363</c:v>
                </c:pt>
                <c:pt idx="176">
                  <c:v>-0.17852245085617935</c:v>
                </c:pt>
                <c:pt idx="177">
                  <c:v>0.17008379571829835</c:v>
                </c:pt>
                <c:pt idx="178">
                  <c:v>7.2084307935866399E-2</c:v>
                </c:pt>
                <c:pt idx="179">
                  <c:v>0.12047333519666892</c:v>
                </c:pt>
                <c:pt idx="180">
                  <c:v>0.12878925045240219</c:v>
                </c:pt>
                <c:pt idx="181">
                  <c:v>-0.17446462261828222</c:v>
                </c:pt>
                <c:pt idx="182">
                  <c:v>-0.63555214998780085</c:v>
                </c:pt>
                <c:pt idx="183">
                  <c:v>-0.85777053494726951</c:v>
                </c:pt>
                <c:pt idx="184">
                  <c:v>-0.91420997581516206</c:v>
                </c:pt>
                <c:pt idx="185">
                  <c:v>7.0679513715380726E-2</c:v>
                </c:pt>
                <c:pt idx="186">
                  <c:v>0.53517636817178893</c:v>
                </c:pt>
                <c:pt idx="187">
                  <c:v>0.20847782855646985</c:v>
                </c:pt>
                <c:pt idx="188">
                  <c:v>0.16351280614674957</c:v>
                </c:pt>
                <c:pt idx="189">
                  <c:v>9.1239434434557731E-2</c:v>
                </c:pt>
                <c:pt idx="190">
                  <c:v>0.23213031636653736</c:v>
                </c:pt>
                <c:pt idx="191">
                  <c:v>0.43441150206998058</c:v>
                </c:pt>
                <c:pt idx="192">
                  <c:v>0.29768462727882927</c:v>
                </c:pt>
                <c:pt idx="193">
                  <c:v>0.21132966276831333</c:v>
                </c:pt>
                <c:pt idx="194">
                  <c:v>-0.17204601949920439</c:v>
                </c:pt>
                <c:pt idx="195">
                  <c:v>-0.66702250307509159</c:v>
                </c:pt>
                <c:pt idx="196">
                  <c:v>-1.1179135751352158</c:v>
                </c:pt>
                <c:pt idx="197">
                  <c:v>-1.0413572735047818</c:v>
                </c:pt>
                <c:pt idx="198">
                  <c:v>0.96179859843377336</c:v>
                </c:pt>
                <c:pt idx="199">
                  <c:v>0.44360109788630364</c:v>
                </c:pt>
                <c:pt idx="200">
                  <c:v>0.645810802615295</c:v>
                </c:pt>
                <c:pt idx="201">
                  <c:v>0.75879855515181427</c:v>
                </c:pt>
                <c:pt idx="202">
                  <c:v>0.67870252938643261</c:v>
                </c:pt>
                <c:pt idx="203">
                  <c:v>0.33045371851766475</c:v>
                </c:pt>
                <c:pt idx="204">
                  <c:v>-0.12969842205523407</c:v>
                </c:pt>
                <c:pt idx="205">
                  <c:v>-0.65520669901545991</c:v>
                </c:pt>
                <c:pt idx="206">
                  <c:v>-0.97195995391387613</c:v>
                </c:pt>
                <c:pt idx="207">
                  <c:v>-1.1406115968702131</c:v>
                </c:pt>
                <c:pt idx="208">
                  <c:v>1.3155082466121573</c:v>
                </c:pt>
                <c:pt idx="209">
                  <c:v>1.034036043946615</c:v>
                </c:pt>
                <c:pt idx="210">
                  <c:v>0.37683196959152343</c:v>
                </c:pt>
                <c:pt idx="211">
                  <c:v>-0.17670127652770801</c:v>
                </c:pt>
                <c:pt idx="212">
                  <c:v>-0.74945404768581203</c:v>
                </c:pt>
                <c:pt idx="213">
                  <c:v>-1.0294370883487844</c:v>
                </c:pt>
                <c:pt idx="214">
                  <c:v>-1.0417570852453966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6-480D-8C45-4C347FC53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108080"/>
        <c:axId val="422365920"/>
      </c:scatterChart>
      <c:valAx>
        <c:axId val="11651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x-coordinate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65920"/>
        <c:crosses val="autoZero"/>
        <c:crossBetween val="midCat"/>
      </c:valAx>
      <c:valAx>
        <c:axId val="4223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Residuals for y-magnitude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0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Residuals for x-magnitude</a:t>
            </a:r>
            <a:r>
              <a:rPr lang="en-GB" baseline="0"/>
              <a:t> with y-coordinate inputs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'Residual Plot Original'!$G$11:$G$225</c:f>
              <c:numCache>
                <c:formatCode>General</c:formatCode>
                <c:ptCount val="215"/>
                <c:pt idx="0">
                  <c:v>-12</c:v>
                </c:pt>
                <c:pt idx="1">
                  <c:v>-12</c:v>
                </c:pt>
                <c:pt idx="2">
                  <c:v>-12</c:v>
                </c:pt>
                <c:pt idx="3">
                  <c:v>-12</c:v>
                </c:pt>
                <c:pt idx="4">
                  <c:v>-12</c:v>
                </c:pt>
                <c:pt idx="5">
                  <c:v>-12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-12</c:v>
                </c:pt>
                <c:pt idx="12">
                  <c:v>-12</c:v>
                </c:pt>
                <c:pt idx="13">
                  <c:v>-12</c:v>
                </c:pt>
                <c:pt idx="14">
                  <c:v>-12</c:v>
                </c:pt>
                <c:pt idx="15">
                  <c:v>-12</c:v>
                </c:pt>
                <c:pt idx="16">
                  <c:v>-12</c:v>
                </c:pt>
                <c:pt idx="17">
                  <c:v>-12</c:v>
                </c:pt>
                <c:pt idx="18">
                  <c:v>-12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-6</c:v>
                </c:pt>
                <c:pt idx="62">
                  <c:v>-6</c:v>
                </c:pt>
                <c:pt idx="63">
                  <c:v>-6</c:v>
                </c:pt>
                <c:pt idx="64">
                  <c:v>-6</c:v>
                </c:pt>
                <c:pt idx="65">
                  <c:v>-6</c:v>
                </c:pt>
                <c:pt idx="66">
                  <c:v>-6</c:v>
                </c:pt>
                <c:pt idx="67">
                  <c:v>-6</c:v>
                </c:pt>
                <c:pt idx="68">
                  <c:v>-6</c:v>
                </c:pt>
                <c:pt idx="69">
                  <c:v>-6</c:v>
                </c:pt>
                <c:pt idx="70">
                  <c:v>-6</c:v>
                </c:pt>
                <c:pt idx="71">
                  <c:v>-6</c:v>
                </c:pt>
                <c:pt idx="72">
                  <c:v>-6</c:v>
                </c:pt>
                <c:pt idx="73">
                  <c:v>-6</c:v>
                </c:pt>
                <c:pt idx="74">
                  <c:v>-6</c:v>
                </c:pt>
                <c:pt idx="75">
                  <c:v>-6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-4</c:v>
                </c:pt>
                <c:pt idx="92">
                  <c:v>-4</c:v>
                </c:pt>
                <c:pt idx="93">
                  <c:v>-4</c:v>
                </c:pt>
                <c:pt idx="94">
                  <c:v>-4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</c:numCache>
            </c:numRef>
          </c:xVal>
          <c:yVal>
            <c:numRef>
              <c:f>'Residual Plot Original'!$P$11:$P$225</c:f>
              <c:numCache>
                <c:formatCode>General</c:formatCode>
                <c:ptCount val="215"/>
                <c:pt idx="0">
                  <c:v>-0.37081608556461587</c:v>
                </c:pt>
                <c:pt idx="1">
                  <c:v>7.9183914435384084E-2</c:v>
                </c:pt>
                <c:pt idx="2">
                  <c:v>0.37918391443538413</c:v>
                </c:pt>
                <c:pt idx="3">
                  <c:v>0.36918391443538412</c:v>
                </c:pt>
                <c:pt idx="4">
                  <c:v>0.20918391443538409</c:v>
                </c:pt>
                <c:pt idx="5">
                  <c:v>0.4591839144353842</c:v>
                </c:pt>
                <c:pt idx="6">
                  <c:v>0.14918391443538415</c:v>
                </c:pt>
                <c:pt idx="7">
                  <c:v>2.9183914435384151E-2</c:v>
                </c:pt>
                <c:pt idx="8">
                  <c:v>3.918391443538416E-2</c:v>
                </c:pt>
                <c:pt idx="9">
                  <c:v>5.9183914435384177E-2</c:v>
                </c:pt>
                <c:pt idx="10">
                  <c:v>0.19918391443538408</c:v>
                </c:pt>
                <c:pt idx="11">
                  <c:v>0.37918391443538413</c:v>
                </c:pt>
                <c:pt idx="12">
                  <c:v>0.52918391443538404</c:v>
                </c:pt>
                <c:pt idx="13">
                  <c:v>0.82918391443538408</c:v>
                </c:pt>
                <c:pt idx="14">
                  <c:v>0.97918391443538422</c:v>
                </c:pt>
                <c:pt idx="15">
                  <c:v>1.1391839144353841</c:v>
                </c:pt>
                <c:pt idx="16">
                  <c:v>1.1391839144353841</c:v>
                </c:pt>
                <c:pt idx="17">
                  <c:v>1.1191839144353841</c:v>
                </c:pt>
                <c:pt idx="18">
                  <c:v>1.029183914435384</c:v>
                </c:pt>
                <c:pt idx="19">
                  <c:v>-1.5649458515003194</c:v>
                </c:pt>
                <c:pt idx="20">
                  <c:v>-1.2149458515003195</c:v>
                </c:pt>
                <c:pt idx="21">
                  <c:v>-1.0349458515003196</c:v>
                </c:pt>
                <c:pt idx="22">
                  <c:v>-1.0849458515003194</c:v>
                </c:pt>
                <c:pt idx="23">
                  <c:v>-0.94494585150031951</c:v>
                </c:pt>
                <c:pt idx="24">
                  <c:v>-0.95494585150031952</c:v>
                </c:pt>
                <c:pt idx="25">
                  <c:v>-0.87494585150031956</c:v>
                </c:pt>
                <c:pt idx="26">
                  <c:v>-0.92494585150031949</c:v>
                </c:pt>
                <c:pt idx="27">
                  <c:v>-0.9349458515003195</c:v>
                </c:pt>
                <c:pt idx="28">
                  <c:v>-0.76494585150031957</c:v>
                </c:pt>
                <c:pt idx="29">
                  <c:v>-0.6849458515003195</c:v>
                </c:pt>
                <c:pt idx="30">
                  <c:v>-0.51494585150031957</c:v>
                </c:pt>
                <c:pt idx="31">
                  <c:v>-0.15494585150031948</c:v>
                </c:pt>
                <c:pt idx="32">
                  <c:v>-0.21494585150031953</c:v>
                </c:pt>
                <c:pt idx="33">
                  <c:v>9.5054148499680524E-2</c:v>
                </c:pt>
                <c:pt idx="34">
                  <c:v>3.5054148499680471E-2</c:v>
                </c:pt>
                <c:pt idx="35">
                  <c:v>5.5054148499680489E-2</c:v>
                </c:pt>
                <c:pt idx="36">
                  <c:v>-6.4945851500319618E-2</c:v>
                </c:pt>
                <c:pt idx="37">
                  <c:v>-9.4945851500319423E-2</c:v>
                </c:pt>
                <c:pt idx="38">
                  <c:v>-1.7589565954741053</c:v>
                </c:pt>
                <c:pt idx="39">
                  <c:v>-0.86895659547410531</c:v>
                </c:pt>
                <c:pt idx="40">
                  <c:v>-0.9789565954741053</c:v>
                </c:pt>
                <c:pt idx="41">
                  <c:v>-1.1189565954741054</c:v>
                </c:pt>
                <c:pt idx="42">
                  <c:v>-1.1489565954741052</c:v>
                </c:pt>
                <c:pt idx="43">
                  <c:v>-1.0289565954741053</c:v>
                </c:pt>
                <c:pt idx="44">
                  <c:v>-0.9689565954741054</c:v>
                </c:pt>
                <c:pt idx="45">
                  <c:v>-0.81895659547410538</c:v>
                </c:pt>
                <c:pt idx="46">
                  <c:v>-0.90895659547410534</c:v>
                </c:pt>
                <c:pt idx="47">
                  <c:v>-0.57895659547410538</c:v>
                </c:pt>
                <c:pt idx="48">
                  <c:v>-0.12895659547410543</c:v>
                </c:pt>
                <c:pt idx="49">
                  <c:v>-0.14895659547410545</c:v>
                </c:pt>
                <c:pt idx="50">
                  <c:v>-0.2389565954741053</c:v>
                </c:pt>
                <c:pt idx="51">
                  <c:v>-7.8956595474105384E-2</c:v>
                </c:pt>
                <c:pt idx="52">
                  <c:v>0.25104340452589469</c:v>
                </c:pt>
                <c:pt idx="53">
                  <c:v>1.1043404525894696E-2</c:v>
                </c:pt>
                <c:pt idx="54">
                  <c:v>2.1043404525894704E-2</c:v>
                </c:pt>
                <c:pt idx="55">
                  <c:v>-5.8956595474105367E-2</c:v>
                </c:pt>
                <c:pt idx="56">
                  <c:v>-2.895659547410534E-2</c:v>
                </c:pt>
                <c:pt idx="57">
                  <c:v>-0.55949174880601094</c:v>
                </c:pt>
                <c:pt idx="58">
                  <c:v>-0.43949174880601094</c:v>
                </c:pt>
                <c:pt idx="59">
                  <c:v>-0.64949174880601102</c:v>
                </c:pt>
                <c:pt idx="60">
                  <c:v>-0.61949174880601099</c:v>
                </c:pt>
                <c:pt idx="61">
                  <c:v>-0.63949174880601101</c:v>
                </c:pt>
                <c:pt idx="62">
                  <c:v>-0.53949174880601092</c:v>
                </c:pt>
                <c:pt idx="63">
                  <c:v>-0.57949174880601095</c:v>
                </c:pt>
                <c:pt idx="64">
                  <c:v>-0.28949174880601097</c:v>
                </c:pt>
                <c:pt idx="65">
                  <c:v>-6.9491748806010945E-2</c:v>
                </c:pt>
                <c:pt idx="66">
                  <c:v>0.46050825119398908</c:v>
                </c:pt>
                <c:pt idx="67">
                  <c:v>0.84050825119398909</c:v>
                </c:pt>
                <c:pt idx="68">
                  <c:v>0.97050825119398898</c:v>
                </c:pt>
                <c:pt idx="69">
                  <c:v>1.0105082511939889</c:v>
                </c:pt>
                <c:pt idx="70">
                  <c:v>0.56050825119398906</c:v>
                </c:pt>
                <c:pt idx="71">
                  <c:v>0.58050825119398908</c:v>
                </c:pt>
                <c:pt idx="72">
                  <c:v>0.620508251193989</c:v>
                </c:pt>
                <c:pt idx="73">
                  <c:v>0.69050825119398906</c:v>
                </c:pt>
                <c:pt idx="74">
                  <c:v>0.47050825119398909</c:v>
                </c:pt>
                <c:pt idx="75">
                  <c:v>0.55050825119398905</c:v>
                </c:pt>
                <c:pt idx="76">
                  <c:v>0.89949174880601079</c:v>
                </c:pt>
                <c:pt idx="77">
                  <c:v>0.67949174880601071</c:v>
                </c:pt>
                <c:pt idx="78">
                  <c:v>0.45949174880601085</c:v>
                </c:pt>
                <c:pt idx="79">
                  <c:v>0.27949174880601069</c:v>
                </c:pt>
                <c:pt idx="80">
                  <c:v>0.12949174880601078</c:v>
                </c:pt>
                <c:pt idx="81">
                  <c:v>-2.0508251193989357E-2</c:v>
                </c:pt>
                <c:pt idx="82">
                  <c:v>0.19949174880601084</c:v>
                </c:pt>
                <c:pt idx="83">
                  <c:v>0.24949174880601066</c:v>
                </c:pt>
                <c:pt idx="84">
                  <c:v>0.69949174880601073</c:v>
                </c:pt>
                <c:pt idx="85">
                  <c:v>1.2694917488060107</c:v>
                </c:pt>
                <c:pt idx="86">
                  <c:v>1.5194917488060107</c:v>
                </c:pt>
                <c:pt idx="87">
                  <c:v>1.5994917488060107</c:v>
                </c:pt>
                <c:pt idx="88">
                  <c:v>1.4894917488060107</c:v>
                </c:pt>
                <c:pt idx="89">
                  <c:v>1.1094917488060108</c:v>
                </c:pt>
                <c:pt idx="90">
                  <c:v>1.1094917488060108</c:v>
                </c:pt>
                <c:pt idx="91">
                  <c:v>1.1894917488060108</c:v>
                </c:pt>
                <c:pt idx="92">
                  <c:v>1.5694917488060107</c:v>
                </c:pt>
                <c:pt idx="93">
                  <c:v>1.8694917488060108</c:v>
                </c:pt>
                <c:pt idx="94">
                  <c:v>2.0494917488060107</c:v>
                </c:pt>
                <c:pt idx="95">
                  <c:v>1.5489565954741051</c:v>
                </c:pt>
                <c:pt idx="96">
                  <c:v>1.0889565954741052</c:v>
                </c:pt>
                <c:pt idx="97">
                  <c:v>0.91895659547410524</c:v>
                </c:pt>
                <c:pt idx="98">
                  <c:v>1.0389565954741053</c:v>
                </c:pt>
                <c:pt idx="99">
                  <c:v>0.52895659547410512</c:v>
                </c:pt>
                <c:pt idx="100">
                  <c:v>0.42895659547410503</c:v>
                </c:pt>
                <c:pt idx="101">
                  <c:v>0.45895659547410528</c:v>
                </c:pt>
                <c:pt idx="102">
                  <c:v>0.82895659547410538</c:v>
                </c:pt>
                <c:pt idx="103">
                  <c:v>1.5789565954741052</c:v>
                </c:pt>
                <c:pt idx="104">
                  <c:v>1.7089565954741053</c:v>
                </c:pt>
                <c:pt idx="105">
                  <c:v>2.0789565954741054</c:v>
                </c:pt>
                <c:pt idx="106">
                  <c:v>1.9989565954741053</c:v>
                </c:pt>
                <c:pt idx="107">
                  <c:v>1.5789565954741052</c:v>
                </c:pt>
                <c:pt idx="108">
                  <c:v>1.4989565954741053</c:v>
                </c:pt>
                <c:pt idx="109">
                  <c:v>1.4789565954741053</c:v>
                </c:pt>
                <c:pt idx="110">
                  <c:v>1.7089565954741053</c:v>
                </c:pt>
                <c:pt idx="111">
                  <c:v>2.1689565954741052</c:v>
                </c:pt>
                <c:pt idx="112">
                  <c:v>2.4589565954741053</c:v>
                </c:pt>
                <c:pt idx="113">
                  <c:v>3.0589565954741054</c:v>
                </c:pt>
                <c:pt idx="114">
                  <c:v>1.7449458515003193</c:v>
                </c:pt>
                <c:pt idx="115">
                  <c:v>1.1549458515003195</c:v>
                </c:pt>
                <c:pt idx="116">
                  <c:v>0.95494585150031952</c:v>
                </c:pt>
                <c:pt idx="117">
                  <c:v>0.78494585150031959</c:v>
                </c:pt>
                <c:pt idx="118">
                  <c:v>0.69494585150031929</c:v>
                </c:pt>
                <c:pt idx="119">
                  <c:v>0.73494585150031932</c:v>
                </c:pt>
                <c:pt idx="120">
                  <c:v>0.60494585150031943</c:v>
                </c:pt>
                <c:pt idx="121">
                  <c:v>0.98494585150031932</c:v>
                </c:pt>
                <c:pt idx="122">
                  <c:v>1.3149458515003194</c:v>
                </c:pt>
                <c:pt idx="123">
                  <c:v>1.1749458515003195</c:v>
                </c:pt>
                <c:pt idx="124">
                  <c:v>1.3649458515003194</c:v>
                </c:pt>
                <c:pt idx="125">
                  <c:v>1.3149458515003194</c:v>
                </c:pt>
                <c:pt idx="126">
                  <c:v>1.2349458515003193</c:v>
                </c:pt>
                <c:pt idx="127">
                  <c:v>1.3949458515003195</c:v>
                </c:pt>
                <c:pt idx="128">
                  <c:v>1.5249458515003194</c:v>
                </c:pt>
                <c:pt idx="129">
                  <c:v>1.5349458515003194</c:v>
                </c:pt>
                <c:pt idx="130">
                  <c:v>1.9249458515003195</c:v>
                </c:pt>
                <c:pt idx="131">
                  <c:v>1.9949458515003193</c:v>
                </c:pt>
                <c:pt idx="132">
                  <c:v>2.4849458515003193</c:v>
                </c:pt>
                <c:pt idx="133">
                  <c:v>2.0008160855646158</c:v>
                </c:pt>
                <c:pt idx="134">
                  <c:v>1.0908160855646156</c:v>
                </c:pt>
                <c:pt idx="135">
                  <c:v>0.67081608556461569</c:v>
                </c:pt>
                <c:pt idx="136">
                  <c:v>0.36081608556461586</c:v>
                </c:pt>
                <c:pt idx="137">
                  <c:v>0.41081608556461569</c:v>
                </c:pt>
                <c:pt idx="138">
                  <c:v>0.56081608556461582</c:v>
                </c:pt>
                <c:pt idx="139">
                  <c:v>0.89081608556461567</c:v>
                </c:pt>
                <c:pt idx="140">
                  <c:v>1.2008160855646157</c:v>
                </c:pt>
                <c:pt idx="141">
                  <c:v>0.96081608556461573</c:v>
                </c:pt>
                <c:pt idx="142">
                  <c:v>0.90081608556461568</c:v>
                </c:pt>
                <c:pt idx="143">
                  <c:v>0.72081608556461574</c:v>
                </c:pt>
                <c:pt idx="144">
                  <c:v>0.55081608556461581</c:v>
                </c:pt>
                <c:pt idx="145">
                  <c:v>0.91081608556461569</c:v>
                </c:pt>
                <c:pt idx="146">
                  <c:v>0.86081608556461586</c:v>
                </c:pt>
                <c:pt idx="147">
                  <c:v>0.9308160855646157</c:v>
                </c:pt>
                <c:pt idx="148">
                  <c:v>0.94081608556461571</c:v>
                </c:pt>
                <c:pt idx="149">
                  <c:v>0.85081608556461585</c:v>
                </c:pt>
                <c:pt idx="150">
                  <c:v>0.81081608556461582</c:v>
                </c:pt>
                <c:pt idx="151">
                  <c:v>1.2008160855646157</c:v>
                </c:pt>
                <c:pt idx="152">
                  <c:v>0.93246370063674022</c:v>
                </c:pt>
                <c:pt idx="153">
                  <c:v>0.46246370063674036</c:v>
                </c:pt>
                <c:pt idx="154">
                  <c:v>-0.15753629936325969</c:v>
                </c:pt>
                <c:pt idx="155">
                  <c:v>-0.78753629936325975</c:v>
                </c:pt>
                <c:pt idx="156">
                  <c:v>-0.44753629936325973</c:v>
                </c:pt>
                <c:pt idx="157">
                  <c:v>-0.19753629936325967</c:v>
                </c:pt>
                <c:pt idx="158">
                  <c:v>-1.7536299363259678E-2</c:v>
                </c:pt>
                <c:pt idx="159">
                  <c:v>-2.7536299363259686E-2</c:v>
                </c:pt>
                <c:pt idx="160">
                  <c:v>-0.23753629936325965</c:v>
                </c:pt>
                <c:pt idx="161">
                  <c:v>-0.24753629936325966</c:v>
                </c:pt>
                <c:pt idx="162">
                  <c:v>-0.50753629936325972</c:v>
                </c:pt>
                <c:pt idx="163">
                  <c:v>-0.75753629936325972</c:v>
                </c:pt>
                <c:pt idx="164">
                  <c:v>-0.7275362993632597</c:v>
                </c:pt>
                <c:pt idx="165">
                  <c:v>-0.68753629936325966</c:v>
                </c:pt>
                <c:pt idx="166">
                  <c:v>-0.69753629936325967</c:v>
                </c:pt>
                <c:pt idx="167">
                  <c:v>-0.76753629936325973</c:v>
                </c:pt>
                <c:pt idx="168">
                  <c:v>-0.70753629936325968</c:v>
                </c:pt>
                <c:pt idx="169">
                  <c:v>-0.48753629936325965</c:v>
                </c:pt>
                <c:pt idx="170">
                  <c:v>-0.35753629936325965</c:v>
                </c:pt>
                <c:pt idx="171">
                  <c:v>-0.89706289592779653</c:v>
                </c:pt>
                <c:pt idx="172">
                  <c:v>-0.53706289592779655</c:v>
                </c:pt>
                <c:pt idx="173">
                  <c:v>-0.66706289592779655</c:v>
                </c:pt>
                <c:pt idx="174">
                  <c:v>-1.1970628959277965</c:v>
                </c:pt>
                <c:pt idx="175">
                  <c:v>-1.3870628959277966</c:v>
                </c:pt>
                <c:pt idx="176">
                  <c:v>-1.5470628959277966</c:v>
                </c:pt>
                <c:pt idx="177">
                  <c:v>-1.6870628959277965</c:v>
                </c:pt>
                <c:pt idx="178">
                  <c:v>-1.7970628959277966</c:v>
                </c:pt>
                <c:pt idx="179">
                  <c:v>-2.4170628959277964</c:v>
                </c:pt>
                <c:pt idx="180">
                  <c:v>-2.5670628959277968</c:v>
                </c:pt>
                <c:pt idx="181">
                  <c:v>-2.3270628959277966</c:v>
                </c:pt>
                <c:pt idx="182">
                  <c:v>-2.2770628959277968</c:v>
                </c:pt>
                <c:pt idx="183">
                  <c:v>-2.0370628959277965</c:v>
                </c:pt>
                <c:pt idx="184">
                  <c:v>-2.0970628959277966</c:v>
                </c:pt>
                <c:pt idx="185">
                  <c:v>-0.70937809897463611</c:v>
                </c:pt>
                <c:pt idx="186">
                  <c:v>-0.79937809897463619</c:v>
                </c:pt>
                <c:pt idx="187">
                  <c:v>-1.4193780989746361</c:v>
                </c:pt>
                <c:pt idx="188">
                  <c:v>-1.7193780989746361</c:v>
                </c:pt>
                <c:pt idx="189">
                  <c:v>-1.9793780989746361</c:v>
                </c:pt>
                <c:pt idx="190">
                  <c:v>-2.0393780989746362</c:v>
                </c:pt>
                <c:pt idx="191">
                  <c:v>-2.5993780989746362</c:v>
                </c:pt>
                <c:pt idx="192">
                  <c:v>-3.1393780989746363</c:v>
                </c:pt>
                <c:pt idx="193">
                  <c:v>-3.0393780989746362</c:v>
                </c:pt>
                <c:pt idx="194">
                  <c:v>-2.9093780989746363</c:v>
                </c:pt>
                <c:pt idx="195">
                  <c:v>-3.3693780989746362</c:v>
                </c:pt>
                <c:pt idx="196">
                  <c:v>-3.3093780989746362</c:v>
                </c:pt>
                <c:pt idx="197">
                  <c:v>-3.1893780989746361</c:v>
                </c:pt>
                <c:pt idx="198">
                  <c:v>-0.46750215267992745</c:v>
                </c:pt>
                <c:pt idx="199">
                  <c:v>-1.3375021526799276</c:v>
                </c:pt>
                <c:pt idx="200">
                  <c:v>-1.9075021526799274</c:v>
                </c:pt>
                <c:pt idx="201">
                  <c:v>-2.4075021526799274</c:v>
                </c:pt>
                <c:pt idx="202">
                  <c:v>-2.5975021526799278</c:v>
                </c:pt>
                <c:pt idx="203">
                  <c:v>-2.7075021526799272</c:v>
                </c:pt>
                <c:pt idx="204">
                  <c:v>-2.6575021526799274</c:v>
                </c:pt>
                <c:pt idx="205">
                  <c:v>-2.8875021526799274</c:v>
                </c:pt>
                <c:pt idx="206">
                  <c:v>-2.8375021526799276</c:v>
                </c:pt>
                <c:pt idx="207">
                  <c:v>-2.9875021526799275</c:v>
                </c:pt>
                <c:pt idx="208">
                  <c:v>-0.45000000000000051</c:v>
                </c:pt>
                <c:pt idx="209">
                  <c:v>-1.1400000000000006</c:v>
                </c:pt>
                <c:pt idx="210">
                  <c:v>-1.8000000000000007</c:v>
                </c:pt>
                <c:pt idx="211">
                  <c:v>-2.0700000000000003</c:v>
                </c:pt>
                <c:pt idx="212">
                  <c:v>-2.2400000000000007</c:v>
                </c:pt>
                <c:pt idx="213">
                  <c:v>-2.2500000000000004</c:v>
                </c:pt>
                <c:pt idx="214">
                  <c:v>-2.4900000000000007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9-49AB-B4C6-300C422E99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'Residual Plot Original'!$G$11:$G$225</c:f>
              <c:numCache>
                <c:formatCode>General</c:formatCode>
                <c:ptCount val="215"/>
                <c:pt idx="0">
                  <c:v>-12</c:v>
                </c:pt>
                <c:pt idx="1">
                  <c:v>-12</c:v>
                </c:pt>
                <c:pt idx="2">
                  <c:v>-12</c:v>
                </c:pt>
                <c:pt idx="3">
                  <c:v>-12</c:v>
                </c:pt>
                <c:pt idx="4">
                  <c:v>-12</c:v>
                </c:pt>
                <c:pt idx="5">
                  <c:v>-12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-12</c:v>
                </c:pt>
                <c:pt idx="12">
                  <c:v>-12</c:v>
                </c:pt>
                <c:pt idx="13">
                  <c:v>-12</c:v>
                </c:pt>
                <c:pt idx="14">
                  <c:v>-12</c:v>
                </c:pt>
                <c:pt idx="15">
                  <c:v>-12</c:v>
                </c:pt>
                <c:pt idx="16">
                  <c:v>-12</c:v>
                </c:pt>
                <c:pt idx="17">
                  <c:v>-12</c:v>
                </c:pt>
                <c:pt idx="18">
                  <c:v>-12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-6</c:v>
                </c:pt>
                <c:pt idx="62">
                  <c:v>-6</c:v>
                </c:pt>
                <c:pt idx="63">
                  <c:v>-6</c:v>
                </c:pt>
                <c:pt idx="64">
                  <c:v>-6</c:v>
                </c:pt>
                <c:pt idx="65">
                  <c:v>-6</c:v>
                </c:pt>
                <c:pt idx="66">
                  <c:v>-6</c:v>
                </c:pt>
                <c:pt idx="67">
                  <c:v>-6</c:v>
                </c:pt>
                <c:pt idx="68">
                  <c:v>-6</c:v>
                </c:pt>
                <c:pt idx="69">
                  <c:v>-6</c:v>
                </c:pt>
                <c:pt idx="70">
                  <c:v>-6</c:v>
                </c:pt>
                <c:pt idx="71">
                  <c:v>-6</c:v>
                </c:pt>
                <c:pt idx="72">
                  <c:v>-6</c:v>
                </c:pt>
                <c:pt idx="73">
                  <c:v>-6</c:v>
                </c:pt>
                <c:pt idx="74">
                  <c:v>-6</c:v>
                </c:pt>
                <c:pt idx="75">
                  <c:v>-6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-4</c:v>
                </c:pt>
                <c:pt idx="92">
                  <c:v>-4</c:v>
                </c:pt>
                <c:pt idx="93">
                  <c:v>-4</c:v>
                </c:pt>
                <c:pt idx="94">
                  <c:v>-4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</c:numCache>
            </c:numRef>
          </c:xVal>
          <c:yVal>
            <c:numRef>
              <c:f>'Residual Plot Original'!$J$11:$J$225</c:f>
              <c:numCache>
                <c:formatCode>General</c:formatCode>
                <c:ptCount val="215"/>
                <c:pt idx="0">
                  <c:v>-0.25</c:v>
                </c:pt>
                <c:pt idx="1">
                  <c:v>-0.7</c:v>
                </c:pt>
                <c:pt idx="2">
                  <c:v>-1</c:v>
                </c:pt>
                <c:pt idx="3">
                  <c:v>-0.99</c:v>
                </c:pt>
                <c:pt idx="4">
                  <c:v>-0.83</c:v>
                </c:pt>
                <c:pt idx="5">
                  <c:v>-1.08</c:v>
                </c:pt>
                <c:pt idx="6">
                  <c:v>-0.77</c:v>
                </c:pt>
                <c:pt idx="7">
                  <c:v>-0.65</c:v>
                </c:pt>
                <c:pt idx="8">
                  <c:v>-0.66</c:v>
                </c:pt>
                <c:pt idx="9">
                  <c:v>-0.68</c:v>
                </c:pt>
                <c:pt idx="10">
                  <c:v>-0.82</c:v>
                </c:pt>
                <c:pt idx="11">
                  <c:v>-1</c:v>
                </c:pt>
                <c:pt idx="12">
                  <c:v>-1.1499999999999999</c:v>
                </c:pt>
                <c:pt idx="13">
                  <c:v>-1.45</c:v>
                </c:pt>
                <c:pt idx="14">
                  <c:v>-1.6</c:v>
                </c:pt>
                <c:pt idx="15">
                  <c:v>-1.76</c:v>
                </c:pt>
                <c:pt idx="16">
                  <c:v>-1.76</c:v>
                </c:pt>
                <c:pt idx="17">
                  <c:v>-1.74</c:v>
                </c:pt>
                <c:pt idx="18">
                  <c:v>-1.65</c:v>
                </c:pt>
                <c:pt idx="19">
                  <c:v>-0.14000000000000001</c:v>
                </c:pt>
                <c:pt idx="20">
                  <c:v>-0.49</c:v>
                </c:pt>
                <c:pt idx="21">
                  <c:v>-0.67</c:v>
                </c:pt>
                <c:pt idx="22">
                  <c:v>-0.62</c:v>
                </c:pt>
                <c:pt idx="23">
                  <c:v>-0.76</c:v>
                </c:pt>
                <c:pt idx="24">
                  <c:v>-0.75</c:v>
                </c:pt>
                <c:pt idx="25">
                  <c:v>-0.83</c:v>
                </c:pt>
                <c:pt idx="26">
                  <c:v>-0.78</c:v>
                </c:pt>
                <c:pt idx="27">
                  <c:v>-0.77</c:v>
                </c:pt>
                <c:pt idx="28">
                  <c:v>-0.94</c:v>
                </c:pt>
                <c:pt idx="29">
                  <c:v>-1.02</c:v>
                </c:pt>
                <c:pt idx="30">
                  <c:v>-1.19</c:v>
                </c:pt>
                <c:pt idx="31">
                  <c:v>-1.55</c:v>
                </c:pt>
                <c:pt idx="32">
                  <c:v>-1.49</c:v>
                </c:pt>
                <c:pt idx="33">
                  <c:v>-1.8</c:v>
                </c:pt>
                <c:pt idx="34">
                  <c:v>-1.74</c:v>
                </c:pt>
                <c:pt idx="35">
                  <c:v>-1.76</c:v>
                </c:pt>
                <c:pt idx="36">
                  <c:v>-1.64</c:v>
                </c:pt>
                <c:pt idx="37">
                  <c:v>-1.61</c:v>
                </c:pt>
                <c:pt idx="38">
                  <c:v>0.22</c:v>
                </c:pt>
                <c:pt idx="39">
                  <c:v>-0.67</c:v>
                </c:pt>
                <c:pt idx="40">
                  <c:v>-0.56000000000000005</c:v>
                </c:pt>
                <c:pt idx="41">
                  <c:v>-0.42</c:v>
                </c:pt>
                <c:pt idx="42">
                  <c:v>-0.39</c:v>
                </c:pt>
                <c:pt idx="43">
                  <c:v>-0.51</c:v>
                </c:pt>
                <c:pt idx="44">
                  <c:v>-0.56999999999999995</c:v>
                </c:pt>
                <c:pt idx="45">
                  <c:v>-0.72</c:v>
                </c:pt>
                <c:pt idx="46">
                  <c:v>-0.63</c:v>
                </c:pt>
                <c:pt idx="47">
                  <c:v>-0.96</c:v>
                </c:pt>
                <c:pt idx="48">
                  <c:v>-1.41</c:v>
                </c:pt>
                <c:pt idx="49">
                  <c:v>-1.39</c:v>
                </c:pt>
                <c:pt idx="50">
                  <c:v>-1.3</c:v>
                </c:pt>
                <c:pt idx="51">
                  <c:v>-1.46</c:v>
                </c:pt>
                <c:pt idx="52">
                  <c:v>-1.79</c:v>
                </c:pt>
                <c:pt idx="53">
                  <c:v>-1.55</c:v>
                </c:pt>
                <c:pt idx="54">
                  <c:v>-1.56</c:v>
                </c:pt>
                <c:pt idx="55">
                  <c:v>-1.48</c:v>
                </c:pt>
                <c:pt idx="56">
                  <c:v>-1.51</c:v>
                </c:pt>
                <c:pt idx="57">
                  <c:v>0.35</c:v>
                </c:pt>
                <c:pt idx="58">
                  <c:v>0.23</c:v>
                </c:pt>
                <c:pt idx="59">
                  <c:v>0.44</c:v>
                </c:pt>
                <c:pt idx="60">
                  <c:v>0.41</c:v>
                </c:pt>
                <c:pt idx="61">
                  <c:v>0.43</c:v>
                </c:pt>
                <c:pt idx="62">
                  <c:v>0.33</c:v>
                </c:pt>
                <c:pt idx="63">
                  <c:v>0.37</c:v>
                </c:pt>
                <c:pt idx="64">
                  <c:v>0.08</c:v>
                </c:pt>
                <c:pt idx="65">
                  <c:v>-0.14000000000000001</c:v>
                </c:pt>
                <c:pt idx="66">
                  <c:v>-0.67</c:v>
                </c:pt>
                <c:pt idx="67">
                  <c:v>-1.05</c:v>
                </c:pt>
                <c:pt idx="68">
                  <c:v>-1.18</c:v>
                </c:pt>
                <c:pt idx="69">
                  <c:v>-1.22</c:v>
                </c:pt>
                <c:pt idx="70">
                  <c:v>-0.77</c:v>
                </c:pt>
                <c:pt idx="71">
                  <c:v>-0.79</c:v>
                </c:pt>
                <c:pt idx="72">
                  <c:v>-0.83</c:v>
                </c:pt>
                <c:pt idx="73">
                  <c:v>-0.9</c:v>
                </c:pt>
                <c:pt idx="74">
                  <c:v>-0.68</c:v>
                </c:pt>
                <c:pt idx="75">
                  <c:v>-0.76</c:v>
                </c:pt>
                <c:pt idx="76">
                  <c:v>0.69</c:v>
                </c:pt>
                <c:pt idx="77">
                  <c:v>0.91</c:v>
                </c:pt>
                <c:pt idx="78">
                  <c:v>1.1299999999999999</c:v>
                </c:pt>
                <c:pt idx="79">
                  <c:v>1.31</c:v>
                </c:pt>
                <c:pt idx="80">
                  <c:v>1.46</c:v>
                </c:pt>
                <c:pt idx="81">
                  <c:v>1.61</c:v>
                </c:pt>
                <c:pt idx="82">
                  <c:v>1.39</c:v>
                </c:pt>
                <c:pt idx="83">
                  <c:v>1.34</c:v>
                </c:pt>
                <c:pt idx="84">
                  <c:v>0.89</c:v>
                </c:pt>
                <c:pt idx="85">
                  <c:v>0.32</c:v>
                </c:pt>
                <c:pt idx="86">
                  <c:v>7.0000000000000007E-2</c:v>
                </c:pt>
                <c:pt idx="87">
                  <c:v>-0.01</c:v>
                </c:pt>
                <c:pt idx="88">
                  <c:v>0.1</c:v>
                </c:pt>
                <c:pt idx="89">
                  <c:v>0.48</c:v>
                </c:pt>
                <c:pt idx="90">
                  <c:v>0.48</c:v>
                </c:pt>
                <c:pt idx="91">
                  <c:v>0.4</c:v>
                </c:pt>
                <c:pt idx="92">
                  <c:v>0.02</c:v>
                </c:pt>
                <c:pt idx="93">
                  <c:v>-0.28000000000000003</c:v>
                </c:pt>
                <c:pt idx="94">
                  <c:v>-0.46</c:v>
                </c:pt>
                <c:pt idx="95">
                  <c:v>1.37</c:v>
                </c:pt>
                <c:pt idx="96">
                  <c:v>1.83</c:v>
                </c:pt>
                <c:pt idx="97">
                  <c:v>2</c:v>
                </c:pt>
                <c:pt idx="98">
                  <c:v>1.88</c:v>
                </c:pt>
                <c:pt idx="99">
                  <c:v>2.39</c:v>
                </c:pt>
                <c:pt idx="100">
                  <c:v>2.4900000000000002</c:v>
                </c:pt>
                <c:pt idx="101">
                  <c:v>2.46</c:v>
                </c:pt>
                <c:pt idx="102">
                  <c:v>2.09</c:v>
                </c:pt>
                <c:pt idx="103">
                  <c:v>1.34</c:v>
                </c:pt>
                <c:pt idx="104">
                  <c:v>1.21</c:v>
                </c:pt>
                <c:pt idx="105">
                  <c:v>0.84</c:v>
                </c:pt>
                <c:pt idx="106">
                  <c:v>0.92</c:v>
                </c:pt>
                <c:pt idx="107">
                  <c:v>1.34</c:v>
                </c:pt>
                <c:pt idx="108">
                  <c:v>1.42</c:v>
                </c:pt>
                <c:pt idx="109">
                  <c:v>1.44</c:v>
                </c:pt>
                <c:pt idx="110">
                  <c:v>1.21</c:v>
                </c:pt>
                <c:pt idx="111">
                  <c:v>0.75</c:v>
                </c:pt>
                <c:pt idx="112">
                  <c:v>0.46</c:v>
                </c:pt>
                <c:pt idx="113">
                  <c:v>-0.14000000000000001</c:v>
                </c:pt>
                <c:pt idx="114">
                  <c:v>1.34</c:v>
                </c:pt>
                <c:pt idx="115">
                  <c:v>1.93</c:v>
                </c:pt>
                <c:pt idx="116">
                  <c:v>2.13</c:v>
                </c:pt>
                <c:pt idx="117">
                  <c:v>2.2999999999999998</c:v>
                </c:pt>
                <c:pt idx="118">
                  <c:v>2.39</c:v>
                </c:pt>
                <c:pt idx="119">
                  <c:v>2.35</c:v>
                </c:pt>
                <c:pt idx="120">
                  <c:v>2.48</c:v>
                </c:pt>
                <c:pt idx="121">
                  <c:v>2.1</c:v>
                </c:pt>
                <c:pt idx="122">
                  <c:v>1.77</c:v>
                </c:pt>
                <c:pt idx="123">
                  <c:v>1.91</c:v>
                </c:pt>
                <c:pt idx="124">
                  <c:v>1.72</c:v>
                </c:pt>
                <c:pt idx="125">
                  <c:v>1.77</c:v>
                </c:pt>
                <c:pt idx="126">
                  <c:v>1.85</c:v>
                </c:pt>
                <c:pt idx="127">
                  <c:v>1.69</c:v>
                </c:pt>
                <c:pt idx="128">
                  <c:v>1.56</c:v>
                </c:pt>
                <c:pt idx="129">
                  <c:v>1.55</c:v>
                </c:pt>
                <c:pt idx="130">
                  <c:v>1.1599999999999999</c:v>
                </c:pt>
                <c:pt idx="131">
                  <c:v>1.0900000000000001</c:v>
                </c:pt>
                <c:pt idx="132">
                  <c:v>0.6</c:v>
                </c:pt>
                <c:pt idx="133">
                  <c:v>0</c:v>
                </c:pt>
                <c:pt idx="134">
                  <c:v>0.91</c:v>
                </c:pt>
                <c:pt idx="135">
                  <c:v>1.33</c:v>
                </c:pt>
                <c:pt idx="136">
                  <c:v>1.64</c:v>
                </c:pt>
                <c:pt idx="137">
                  <c:v>1.59</c:v>
                </c:pt>
                <c:pt idx="138">
                  <c:v>1.44</c:v>
                </c:pt>
                <c:pt idx="139">
                  <c:v>1.1100000000000001</c:v>
                </c:pt>
                <c:pt idx="140">
                  <c:v>0.8</c:v>
                </c:pt>
                <c:pt idx="141">
                  <c:v>1.04</c:v>
                </c:pt>
                <c:pt idx="142">
                  <c:v>1.1000000000000001</c:v>
                </c:pt>
                <c:pt idx="143">
                  <c:v>1.28</c:v>
                </c:pt>
                <c:pt idx="144">
                  <c:v>1.45</c:v>
                </c:pt>
                <c:pt idx="145">
                  <c:v>1.0900000000000001</c:v>
                </c:pt>
                <c:pt idx="146">
                  <c:v>1.1399999999999999</c:v>
                </c:pt>
                <c:pt idx="147">
                  <c:v>1.07</c:v>
                </c:pt>
                <c:pt idx="148">
                  <c:v>1.06</c:v>
                </c:pt>
                <c:pt idx="149">
                  <c:v>1.1499999999999999</c:v>
                </c:pt>
                <c:pt idx="150">
                  <c:v>1.19</c:v>
                </c:pt>
                <c:pt idx="151">
                  <c:v>0.8</c:v>
                </c:pt>
                <c:pt idx="152">
                  <c:v>-0.7</c:v>
                </c:pt>
                <c:pt idx="153">
                  <c:v>-0.23</c:v>
                </c:pt>
                <c:pt idx="154">
                  <c:v>0.39</c:v>
                </c:pt>
                <c:pt idx="155">
                  <c:v>1.02</c:v>
                </c:pt>
                <c:pt idx="156">
                  <c:v>0.68</c:v>
                </c:pt>
                <c:pt idx="157">
                  <c:v>0.43</c:v>
                </c:pt>
                <c:pt idx="158">
                  <c:v>0.25</c:v>
                </c:pt>
                <c:pt idx="159">
                  <c:v>0.26</c:v>
                </c:pt>
                <c:pt idx="160">
                  <c:v>0.47</c:v>
                </c:pt>
                <c:pt idx="161">
                  <c:v>0.48</c:v>
                </c:pt>
                <c:pt idx="162">
                  <c:v>0.74</c:v>
                </c:pt>
                <c:pt idx="163">
                  <c:v>0.99</c:v>
                </c:pt>
                <c:pt idx="164">
                  <c:v>0.96</c:v>
                </c:pt>
                <c:pt idx="165">
                  <c:v>0.92</c:v>
                </c:pt>
                <c:pt idx="166">
                  <c:v>0.93</c:v>
                </c:pt>
                <c:pt idx="167">
                  <c:v>1</c:v>
                </c:pt>
                <c:pt idx="168">
                  <c:v>0.94</c:v>
                </c:pt>
                <c:pt idx="169">
                  <c:v>0.72</c:v>
                </c:pt>
                <c:pt idx="170">
                  <c:v>0.59</c:v>
                </c:pt>
                <c:pt idx="171">
                  <c:v>-0.4</c:v>
                </c:pt>
                <c:pt idx="172">
                  <c:v>-0.76</c:v>
                </c:pt>
                <c:pt idx="173">
                  <c:v>-0.63</c:v>
                </c:pt>
                <c:pt idx="174">
                  <c:v>-0.1</c:v>
                </c:pt>
                <c:pt idx="175">
                  <c:v>0.09</c:v>
                </c:pt>
                <c:pt idx="176">
                  <c:v>0.25</c:v>
                </c:pt>
                <c:pt idx="177">
                  <c:v>0.39</c:v>
                </c:pt>
                <c:pt idx="178">
                  <c:v>0.5</c:v>
                </c:pt>
                <c:pt idx="179">
                  <c:v>1.1200000000000001</c:v>
                </c:pt>
                <c:pt idx="180">
                  <c:v>1.27</c:v>
                </c:pt>
                <c:pt idx="181">
                  <c:v>1.03</c:v>
                </c:pt>
                <c:pt idx="182">
                  <c:v>0.98</c:v>
                </c:pt>
                <c:pt idx="183">
                  <c:v>0.74</c:v>
                </c:pt>
                <c:pt idx="184">
                  <c:v>0.8</c:v>
                </c:pt>
                <c:pt idx="185">
                  <c:v>-1.08</c:v>
                </c:pt>
                <c:pt idx="186">
                  <c:v>-0.99</c:v>
                </c:pt>
                <c:pt idx="187">
                  <c:v>-0.37</c:v>
                </c:pt>
                <c:pt idx="188">
                  <c:v>-7.0000000000000007E-2</c:v>
                </c:pt>
                <c:pt idx="189">
                  <c:v>0.19</c:v>
                </c:pt>
                <c:pt idx="190">
                  <c:v>0.25</c:v>
                </c:pt>
                <c:pt idx="191">
                  <c:v>0.81</c:v>
                </c:pt>
                <c:pt idx="192">
                  <c:v>1.35</c:v>
                </c:pt>
                <c:pt idx="193">
                  <c:v>1.25</c:v>
                </c:pt>
                <c:pt idx="194">
                  <c:v>1.1200000000000001</c:v>
                </c:pt>
                <c:pt idx="195">
                  <c:v>1.58</c:v>
                </c:pt>
                <c:pt idx="196">
                  <c:v>1.52</c:v>
                </c:pt>
                <c:pt idx="197">
                  <c:v>1.4</c:v>
                </c:pt>
                <c:pt idx="198">
                  <c:v>-0.52</c:v>
                </c:pt>
                <c:pt idx="199">
                  <c:v>0.35</c:v>
                </c:pt>
                <c:pt idx="200">
                  <c:v>0.92</c:v>
                </c:pt>
                <c:pt idx="201">
                  <c:v>1.42</c:v>
                </c:pt>
                <c:pt idx="202">
                  <c:v>1.61</c:v>
                </c:pt>
                <c:pt idx="203">
                  <c:v>1.72</c:v>
                </c:pt>
                <c:pt idx="204">
                  <c:v>1.67</c:v>
                </c:pt>
                <c:pt idx="205">
                  <c:v>1.9</c:v>
                </c:pt>
                <c:pt idx="206">
                  <c:v>1.85</c:v>
                </c:pt>
                <c:pt idx="207">
                  <c:v>2</c:v>
                </c:pt>
                <c:pt idx="208">
                  <c:v>1.1399999999999999</c:v>
                </c:pt>
                <c:pt idx="209">
                  <c:v>1.83</c:v>
                </c:pt>
                <c:pt idx="210">
                  <c:v>2.4900000000000002</c:v>
                </c:pt>
                <c:pt idx="211">
                  <c:v>2.76</c:v>
                </c:pt>
                <c:pt idx="212">
                  <c:v>2.93</c:v>
                </c:pt>
                <c:pt idx="213">
                  <c:v>2.94</c:v>
                </c:pt>
                <c:pt idx="214">
                  <c:v>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9-49AB-B4C6-300C422E9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79344"/>
        <c:axId val="1132540512"/>
      </c:scatterChart>
      <c:valAx>
        <c:axId val="49447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y-coordinate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40512"/>
        <c:crosses val="autoZero"/>
        <c:crossBetween val="midCat"/>
      </c:valAx>
      <c:valAx>
        <c:axId val="11325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Residuals for x-magnitude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7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Residuals for y-magnitude with x-coordinate inputs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'Residual Plot Original'!$F$11:$F$225</c:f>
              <c:numCache>
                <c:formatCode>General</c:formatCode>
                <c:ptCount val="215"/>
                <c:pt idx="0">
                  <c:v>-18</c:v>
                </c:pt>
                <c:pt idx="1">
                  <c:v>-16</c:v>
                </c:pt>
                <c:pt idx="2">
                  <c:v>-14</c:v>
                </c:pt>
                <c:pt idx="3">
                  <c:v>-12</c:v>
                </c:pt>
                <c:pt idx="4">
                  <c:v>-10</c:v>
                </c:pt>
                <c:pt idx="5">
                  <c:v>-8</c:v>
                </c:pt>
                <c:pt idx="6">
                  <c:v>-6</c:v>
                </c:pt>
                <c:pt idx="7">
                  <c:v>-4</c:v>
                </c:pt>
                <c:pt idx="8">
                  <c:v>-2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18</c:v>
                </c:pt>
                <c:pt idx="19">
                  <c:v>-18</c:v>
                </c:pt>
                <c:pt idx="20">
                  <c:v>-16</c:v>
                </c:pt>
                <c:pt idx="21">
                  <c:v>-14</c:v>
                </c:pt>
                <c:pt idx="22">
                  <c:v>-12</c:v>
                </c:pt>
                <c:pt idx="23">
                  <c:v>-10</c:v>
                </c:pt>
                <c:pt idx="24">
                  <c:v>-8</c:v>
                </c:pt>
                <c:pt idx="25">
                  <c:v>-6</c:v>
                </c:pt>
                <c:pt idx="26">
                  <c:v>-4</c:v>
                </c:pt>
                <c:pt idx="27">
                  <c:v>-2</c:v>
                </c:pt>
                <c:pt idx="28">
                  <c:v>0</c:v>
                </c:pt>
                <c:pt idx="29">
                  <c:v>2</c:v>
                </c:pt>
                <c:pt idx="30">
                  <c:v>4</c:v>
                </c:pt>
                <c:pt idx="31">
                  <c:v>6</c:v>
                </c:pt>
                <c:pt idx="32">
                  <c:v>8</c:v>
                </c:pt>
                <c:pt idx="33">
                  <c:v>10</c:v>
                </c:pt>
                <c:pt idx="34">
                  <c:v>12</c:v>
                </c:pt>
                <c:pt idx="35">
                  <c:v>14</c:v>
                </c:pt>
                <c:pt idx="36">
                  <c:v>16</c:v>
                </c:pt>
                <c:pt idx="37">
                  <c:v>18</c:v>
                </c:pt>
                <c:pt idx="38">
                  <c:v>-18</c:v>
                </c:pt>
                <c:pt idx="39">
                  <c:v>-16</c:v>
                </c:pt>
                <c:pt idx="40">
                  <c:v>-14</c:v>
                </c:pt>
                <c:pt idx="41">
                  <c:v>-12</c:v>
                </c:pt>
                <c:pt idx="42">
                  <c:v>-10</c:v>
                </c:pt>
                <c:pt idx="43">
                  <c:v>-8</c:v>
                </c:pt>
                <c:pt idx="44">
                  <c:v>-6</c:v>
                </c:pt>
                <c:pt idx="45">
                  <c:v>-4</c:v>
                </c:pt>
                <c:pt idx="46">
                  <c:v>-2</c:v>
                </c:pt>
                <c:pt idx="47">
                  <c:v>0</c:v>
                </c:pt>
                <c:pt idx="48">
                  <c:v>2</c:v>
                </c:pt>
                <c:pt idx="49">
                  <c:v>4</c:v>
                </c:pt>
                <c:pt idx="50">
                  <c:v>6</c:v>
                </c:pt>
                <c:pt idx="51">
                  <c:v>8</c:v>
                </c:pt>
                <c:pt idx="52">
                  <c:v>10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18</c:v>
                </c:pt>
                <c:pt idx="57">
                  <c:v>-18</c:v>
                </c:pt>
                <c:pt idx="58">
                  <c:v>-16</c:v>
                </c:pt>
                <c:pt idx="59">
                  <c:v>-14</c:v>
                </c:pt>
                <c:pt idx="60">
                  <c:v>-12</c:v>
                </c:pt>
                <c:pt idx="61">
                  <c:v>-10</c:v>
                </c:pt>
                <c:pt idx="62">
                  <c:v>-8</c:v>
                </c:pt>
                <c:pt idx="63">
                  <c:v>-6</c:v>
                </c:pt>
                <c:pt idx="64">
                  <c:v>-4</c:v>
                </c:pt>
                <c:pt idx="65">
                  <c:v>-2</c:v>
                </c:pt>
                <c:pt idx="66">
                  <c:v>0</c:v>
                </c:pt>
                <c:pt idx="67">
                  <c:v>2</c:v>
                </c:pt>
                <c:pt idx="68">
                  <c:v>4</c:v>
                </c:pt>
                <c:pt idx="69">
                  <c:v>6</c:v>
                </c:pt>
                <c:pt idx="70">
                  <c:v>8</c:v>
                </c:pt>
                <c:pt idx="71">
                  <c:v>10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18</c:v>
                </c:pt>
                <c:pt idx="76">
                  <c:v>-18</c:v>
                </c:pt>
                <c:pt idx="77">
                  <c:v>-16</c:v>
                </c:pt>
                <c:pt idx="78">
                  <c:v>-14</c:v>
                </c:pt>
                <c:pt idx="79">
                  <c:v>-12</c:v>
                </c:pt>
                <c:pt idx="80">
                  <c:v>-10</c:v>
                </c:pt>
                <c:pt idx="81">
                  <c:v>-8</c:v>
                </c:pt>
                <c:pt idx="82">
                  <c:v>-6</c:v>
                </c:pt>
                <c:pt idx="83">
                  <c:v>-4</c:v>
                </c:pt>
                <c:pt idx="84">
                  <c:v>-2</c:v>
                </c:pt>
                <c:pt idx="85">
                  <c:v>0</c:v>
                </c:pt>
                <c:pt idx="86">
                  <c:v>2</c:v>
                </c:pt>
                <c:pt idx="87">
                  <c:v>4</c:v>
                </c:pt>
                <c:pt idx="88">
                  <c:v>6</c:v>
                </c:pt>
                <c:pt idx="89">
                  <c:v>8</c:v>
                </c:pt>
                <c:pt idx="90">
                  <c:v>10</c:v>
                </c:pt>
                <c:pt idx="91">
                  <c:v>12</c:v>
                </c:pt>
                <c:pt idx="92">
                  <c:v>14</c:v>
                </c:pt>
                <c:pt idx="93">
                  <c:v>16</c:v>
                </c:pt>
                <c:pt idx="94">
                  <c:v>18</c:v>
                </c:pt>
                <c:pt idx="95">
                  <c:v>-18</c:v>
                </c:pt>
                <c:pt idx="96">
                  <c:v>-16</c:v>
                </c:pt>
                <c:pt idx="97">
                  <c:v>-14</c:v>
                </c:pt>
                <c:pt idx="98">
                  <c:v>-12</c:v>
                </c:pt>
                <c:pt idx="99">
                  <c:v>-10</c:v>
                </c:pt>
                <c:pt idx="100">
                  <c:v>-8</c:v>
                </c:pt>
                <c:pt idx="101">
                  <c:v>-6</c:v>
                </c:pt>
                <c:pt idx="102">
                  <c:v>-4</c:v>
                </c:pt>
                <c:pt idx="103">
                  <c:v>-2</c:v>
                </c:pt>
                <c:pt idx="104">
                  <c:v>0</c:v>
                </c:pt>
                <c:pt idx="105">
                  <c:v>2</c:v>
                </c:pt>
                <c:pt idx="106">
                  <c:v>4</c:v>
                </c:pt>
                <c:pt idx="107">
                  <c:v>6</c:v>
                </c:pt>
                <c:pt idx="108">
                  <c:v>8</c:v>
                </c:pt>
                <c:pt idx="109">
                  <c:v>10</c:v>
                </c:pt>
                <c:pt idx="110">
                  <c:v>12</c:v>
                </c:pt>
                <c:pt idx="111">
                  <c:v>14</c:v>
                </c:pt>
                <c:pt idx="112">
                  <c:v>16</c:v>
                </c:pt>
                <c:pt idx="113">
                  <c:v>18</c:v>
                </c:pt>
                <c:pt idx="114">
                  <c:v>-18</c:v>
                </c:pt>
                <c:pt idx="115">
                  <c:v>-16</c:v>
                </c:pt>
                <c:pt idx="116">
                  <c:v>-14</c:v>
                </c:pt>
                <c:pt idx="117">
                  <c:v>-12</c:v>
                </c:pt>
                <c:pt idx="118">
                  <c:v>-10</c:v>
                </c:pt>
                <c:pt idx="119">
                  <c:v>-8</c:v>
                </c:pt>
                <c:pt idx="120">
                  <c:v>-6</c:v>
                </c:pt>
                <c:pt idx="121">
                  <c:v>-4</c:v>
                </c:pt>
                <c:pt idx="122">
                  <c:v>-2</c:v>
                </c:pt>
                <c:pt idx="123">
                  <c:v>0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8</c:v>
                </c:pt>
                <c:pt idx="128">
                  <c:v>10</c:v>
                </c:pt>
                <c:pt idx="129">
                  <c:v>12</c:v>
                </c:pt>
                <c:pt idx="130">
                  <c:v>14</c:v>
                </c:pt>
                <c:pt idx="131">
                  <c:v>16</c:v>
                </c:pt>
                <c:pt idx="132">
                  <c:v>18</c:v>
                </c:pt>
                <c:pt idx="133">
                  <c:v>-18</c:v>
                </c:pt>
                <c:pt idx="134">
                  <c:v>-16</c:v>
                </c:pt>
                <c:pt idx="135">
                  <c:v>-14</c:v>
                </c:pt>
                <c:pt idx="136">
                  <c:v>-12</c:v>
                </c:pt>
                <c:pt idx="137">
                  <c:v>-10</c:v>
                </c:pt>
                <c:pt idx="138">
                  <c:v>-8</c:v>
                </c:pt>
                <c:pt idx="139">
                  <c:v>-6</c:v>
                </c:pt>
                <c:pt idx="140">
                  <c:v>-4</c:v>
                </c:pt>
                <c:pt idx="141">
                  <c:v>-2</c:v>
                </c:pt>
                <c:pt idx="142">
                  <c:v>0</c:v>
                </c:pt>
                <c:pt idx="143">
                  <c:v>2</c:v>
                </c:pt>
                <c:pt idx="144">
                  <c:v>4</c:v>
                </c:pt>
                <c:pt idx="145">
                  <c:v>6</c:v>
                </c:pt>
                <c:pt idx="146">
                  <c:v>8</c:v>
                </c:pt>
                <c:pt idx="147">
                  <c:v>10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18</c:v>
                </c:pt>
                <c:pt idx="152">
                  <c:v>-18</c:v>
                </c:pt>
                <c:pt idx="153">
                  <c:v>-16</c:v>
                </c:pt>
                <c:pt idx="154">
                  <c:v>-14</c:v>
                </c:pt>
                <c:pt idx="155">
                  <c:v>-12</c:v>
                </c:pt>
                <c:pt idx="156">
                  <c:v>-10</c:v>
                </c:pt>
                <c:pt idx="157">
                  <c:v>-8</c:v>
                </c:pt>
                <c:pt idx="158">
                  <c:v>-6</c:v>
                </c:pt>
                <c:pt idx="159">
                  <c:v>-4</c:v>
                </c:pt>
                <c:pt idx="160">
                  <c:v>-2</c:v>
                </c:pt>
                <c:pt idx="161">
                  <c:v>0</c:v>
                </c:pt>
                <c:pt idx="162">
                  <c:v>2</c:v>
                </c:pt>
                <c:pt idx="163">
                  <c:v>4</c:v>
                </c:pt>
                <c:pt idx="164">
                  <c:v>6</c:v>
                </c:pt>
                <c:pt idx="165">
                  <c:v>8</c:v>
                </c:pt>
                <c:pt idx="166">
                  <c:v>10</c:v>
                </c:pt>
                <c:pt idx="167">
                  <c:v>12</c:v>
                </c:pt>
                <c:pt idx="168">
                  <c:v>14</c:v>
                </c:pt>
                <c:pt idx="169">
                  <c:v>16</c:v>
                </c:pt>
                <c:pt idx="170">
                  <c:v>18</c:v>
                </c:pt>
                <c:pt idx="171">
                  <c:v>-8</c:v>
                </c:pt>
                <c:pt idx="172">
                  <c:v>-6</c:v>
                </c:pt>
                <c:pt idx="173">
                  <c:v>-4</c:v>
                </c:pt>
                <c:pt idx="174">
                  <c:v>-2</c:v>
                </c:pt>
                <c:pt idx="175">
                  <c:v>0</c:v>
                </c:pt>
                <c:pt idx="176">
                  <c:v>2</c:v>
                </c:pt>
                <c:pt idx="177">
                  <c:v>4</c:v>
                </c:pt>
                <c:pt idx="178">
                  <c:v>6</c:v>
                </c:pt>
                <c:pt idx="179">
                  <c:v>8</c:v>
                </c:pt>
                <c:pt idx="180">
                  <c:v>10</c:v>
                </c:pt>
                <c:pt idx="181">
                  <c:v>12</c:v>
                </c:pt>
                <c:pt idx="182">
                  <c:v>14</c:v>
                </c:pt>
                <c:pt idx="183">
                  <c:v>16</c:v>
                </c:pt>
                <c:pt idx="184">
                  <c:v>18</c:v>
                </c:pt>
                <c:pt idx="185">
                  <c:v>-6</c:v>
                </c:pt>
                <c:pt idx="186">
                  <c:v>-4</c:v>
                </c:pt>
                <c:pt idx="187">
                  <c:v>-2</c:v>
                </c:pt>
                <c:pt idx="188">
                  <c:v>0</c:v>
                </c:pt>
                <c:pt idx="189">
                  <c:v>2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10</c:v>
                </c:pt>
                <c:pt idx="194">
                  <c:v>12</c:v>
                </c:pt>
                <c:pt idx="195">
                  <c:v>14</c:v>
                </c:pt>
                <c:pt idx="196">
                  <c:v>16</c:v>
                </c:pt>
                <c:pt idx="197">
                  <c:v>18</c:v>
                </c:pt>
                <c:pt idx="198">
                  <c:v>-2</c:v>
                </c:pt>
                <c:pt idx="199">
                  <c:v>2</c:v>
                </c:pt>
                <c:pt idx="200">
                  <c:v>4</c:v>
                </c:pt>
                <c:pt idx="201">
                  <c:v>6</c:v>
                </c:pt>
                <c:pt idx="202">
                  <c:v>8</c:v>
                </c:pt>
                <c:pt idx="203">
                  <c:v>10</c:v>
                </c:pt>
                <c:pt idx="204">
                  <c:v>12</c:v>
                </c:pt>
                <c:pt idx="205">
                  <c:v>14</c:v>
                </c:pt>
                <c:pt idx="206">
                  <c:v>16</c:v>
                </c:pt>
                <c:pt idx="207">
                  <c:v>18</c:v>
                </c:pt>
                <c:pt idx="208">
                  <c:v>6</c:v>
                </c:pt>
                <c:pt idx="209">
                  <c:v>8</c:v>
                </c:pt>
                <c:pt idx="210">
                  <c:v>10</c:v>
                </c:pt>
                <c:pt idx="211">
                  <c:v>12</c:v>
                </c:pt>
                <c:pt idx="212">
                  <c:v>14</c:v>
                </c:pt>
                <c:pt idx="213">
                  <c:v>16</c:v>
                </c:pt>
                <c:pt idx="214">
                  <c:v>18</c:v>
                </c:pt>
              </c:numCache>
            </c:numRef>
          </c:xVal>
          <c:yVal>
            <c:numRef>
              <c:f>'Residual Plot Original'!$Q$11:$Q$225</c:f>
              <c:numCache>
                <c:formatCode>General</c:formatCode>
                <c:ptCount val="215"/>
                <c:pt idx="0">
                  <c:v>0.84999999999999987</c:v>
                </c:pt>
                <c:pt idx="1">
                  <c:v>1.3230249339160558</c:v>
                </c:pt>
                <c:pt idx="2">
                  <c:v>1.743093685884753</c:v>
                </c:pt>
                <c:pt idx="3">
                  <c:v>1.6050687519686972</c:v>
                </c:pt>
                <c:pt idx="4">
                  <c:v>1.0749312480313034</c:v>
                </c:pt>
                <c:pt idx="5">
                  <c:v>0.25690631411524745</c:v>
                </c:pt>
                <c:pt idx="6">
                  <c:v>-0.28302493391605577</c:v>
                </c:pt>
                <c:pt idx="7">
                  <c:v>-0.72999999999999987</c:v>
                </c:pt>
                <c:pt idx="8">
                  <c:v>-0.88302493391605608</c:v>
                </c:pt>
                <c:pt idx="9">
                  <c:v>-0.48309368588475332</c:v>
                </c:pt>
                <c:pt idx="10">
                  <c:v>-0.89506875196869762</c:v>
                </c:pt>
                <c:pt idx="11">
                  <c:v>-0.63493124803130363</c:v>
                </c:pt>
                <c:pt idx="12">
                  <c:v>-0.17690631411524738</c:v>
                </c:pt>
                <c:pt idx="13">
                  <c:v>0.90302493391605587</c:v>
                </c:pt>
                <c:pt idx="14">
                  <c:v>1.6799999999999997</c:v>
                </c:pt>
                <c:pt idx="15">
                  <c:v>2.0930249339160558</c:v>
                </c:pt>
                <c:pt idx="16">
                  <c:v>2.0830936858847533</c:v>
                </c:pt>
                <c:pt idx="17">
                  <c:v>1.7250687519686978</c:v>
                </c:pt>
                <c:pt idx="18">
                  <c:v>1.1749312480313037</c:v>
                </c:pt>
                <c:pt idx="19">
                  <c:v>0.71999999999999975</c:v>
                </c:pt>
                <c:pt idx="20">
                  <c:v>0.98302493391605572</c:v>
                </c:pt>
                <c:pt idx="21">
                  <c:v>1.5530936858847531</c:v>
                </c:pt>
                <c:pt idx="22">
                  <c:v>1.4450687519686973</c:v>
                </c:pt>
                <c:pt idx="23">
                  <c:v>0.89493124803130319</c:v>
                </c:pt>
                <c:pt idx="24">
                  <c:v>7.6906314115247287E-2</c:v>
                </c:pt>
                <c:pt idx="25">
                  <c:v>-0.44302493391605569</c:v>
                </c:pt>
                <c:pt idx="26">
                  <c:v>-0.60999999999999988</c:v>
                </c:pt>
                <c:pt idx="27">
                  <c:v>-0.65302493391605609</c:v>
                </c:pt>
                <c:pt idx="28">
                  <c:v>-0.30309368588475327</c:v>
                </c:pt>
                <c:pt idx="29">
                  <c:v>-0.45506875196869762</c:v>
                </c:pt>
                <c:pt idx="30">
                  <c:v>-0.3549312480313036</c:v>
                </c:pt>
                <c:pt idx="31">
                  <c:v>-0.19690631411524739</c:v>
                </c:pt>
                <c:pt idx="32">
                  <c:v>0.44302493391605591</c:v>
                </c:pt>
                <c:pt idx="33">
                  <c:v>1.7199999999999998</c:v>
                </c:pt>
                <c:pt idx="34">
                  <c:v>2.0530249339160558</c:v>
                </c:pt>
                <c:pt idx="35">
                  <c:v>2.1830936858847534</c:v>
                </c:pt>
                <c:pt idx="36">
                  <c:v>2.0050687519686976</c:v>
                </c:pt>
                <c:pt idx="37">
                  <c:v>1.3249312480313038</c:v>
                </c:pt>
                <c:pt idx="38">
                  <c:v>0.36999999999999966</c:v>
                </c:pt>
                <c:pt idx="39">
                  <c:v>2.1330249339160559</c:v>
                </c:pt>
                <c:pt idx="40">
                  <c:v>1.1830936858847529</c:v>
                </c:pt>
                <c:pt idx="41">
                  <c:v>1.4750687519686974</c:v>
                </c:pt>
                <c:pt idx="42">
                  <c:v>0.74493124803130317</c:v>
                </c:pt>
                <c:pt idx="43">
                  <c:v>6.6906314115247389E-2</c:v>
                </c:pt>
                <c:pt idx="44">
                  <c:v>-0.5830249339160557</c:v>
                </c:pt>
                <c:pt idx="45">
                  <c:v>-0.69</c:v>
                </c:pt>
                <c:pt idx="46">
                  <c:v>-0.62302493391605618</c:v>
                </c:pt>
                <c:pt idx="47">
                  <c:v>-0.70309368588475329</c:v>
                </c:pt>
                <c:pt idx="48">
                  <c:v>-1.0050687519686976</c:v>
                </c:pt>
                <c:pt idx="49">
                  <c:v>-0.95493124803130369</c:v>
                </c:pt>
                <c:pt idx="50">
                  <c:v>-0.39690631411524757</c:v>
                </c:pt>
                <c:pt idx="51">
                  <c:v>0.64302493391605586</c:v>
                </c:pt>
                <c:pt idx="52">
                  <c:v>1.9</c:v>
                </c:pt>
                <c:pt idx="53">
                  <c:v>1.7930249339160558</c:v>
                </c:pt>
                <c:pt idx="54">
                  <c:v>2.1330936858847536</c:v>
                </c:pt>
                <c:pt idx="55">
                  <c:v>1.9150687519686977</c:v>
                </c:pt>
                <c:pt idx="56">
                  <c:v>1.5649312480313038</c:v>
                </c:pt>
                <c:pt idx="57">
                  <c:v>0.1599999999999997</c:v>
                </c:pt>
                <c:pt idx="58">
                  <c:v>0.83302493391605581</c:v>
                </c:pt>
                <c:pt idx="59">
                  <c:v>1.3430936858847531</c:v>
                </c:pt>
                <c:pt idx="60">
                  <c:v>1.6350687519686973</c:v>
                </c:pt>
                <c:pt idx="61">
                  <c:v>0.86493124803130317</c:v>
                </c:pt>
                <c:pt idx="62">
                  <c:v>-0.13309368588475268</c:v>
                </c:pt>
                <c:pt idx="63">
                  <c:v>-0.30302493391605578</c:v>
                </c:pt>
                <c:pt idx="64">
                  <c:v>-0.96999999999999986</c:v>
                </c:pt>
                <c:pt idx="65">
                  <c:v>-1.7430249339160562</c:v>
                </c:pt>
                <c:pt idx="66">
                  <c:v>-1.2130936858847532</c:v>
                </c:pt>
                <c:pt idx="67">
                  <c:v>-0.92506875196869764</c:v>
                </c:pt>
                <c:pt idx="68">
                  <c:v>-0.8549312480313036</c:v>
                </c:pt>
                <c:pt idx="69">
                  <c:v>-0.17690631411524738</c:v>
                </c:pt>
                <c:pt idx="70">
                  <c:v>0.70302493391605569</c:v>
                </c:pt>
                <c:pt idx="71">
                  <c:v>1.63</c:v>
                </c:pt>
                <c:pt idx="72">
                  <c:v>2.1130249339160558</c:v>
                </c:pt>
                <c:pt idx="73">
                  <c:v>2.1030936858847533</c:v>
                </c:pt>
                <c:pt idx="74">
                  <c:v>1.7650687519686978</c:v>
                </c:pt>
                <c:pt idx="75">
                  <c:v>1.4949312480313037</c:v>
                </c:pt>
                <c:pt idx="76">
                  <c:v>0</c:v>
                </c:pt>
                <c:pt idx="77">
                  <c:v>0.77302493391605576</c:v>
                </c:pt>
                <c:pt idx="78">
                  <c:v>1.753093685884753</c:v>
                </c:pt>
                <c:pt idx="79">
                  <c:v>1.7550687519686972</c:v>
                </c:pt>
                <c:pt idx="80">
                  <c:v>1.0149312480313033</c:v>
                </c:pt>
                <c:pt idx="81">
                  <c:v>-1.3093685884752682E-2</c:v>
                </c:pt>
                <c:pt idx="82">
                  <c:v>-0.84302493391605571</c:v>
                </c:pt>
                <c:pt idx="83">
                  <c:v>-1.1599999999999999</c:v>
                </c:pt>
                <c:pt idx="84">
                  <c:v>-1.7530249339160562</c:v>
                </c:pt>
                <c:pt idx="85">
                  <c:v>-2.013093685884753</c:v>
                </c:pt>
                <c:pt idx="86">
                  <c:v>-1.5250687519686976</c:v>
                </c:pt>
                <c:pt idx="87">
                  <c:v>-0.77493124803130353</c:v>
                </c:pt>
                <c:pt idx="88">
                  <c:v>-4.6906314115247483E-2</c:v>
                </c:pt>
                <c:pt idx="89">
                  <c:v>0.78302493391605577</c:v>
                </c:pt>
                <c:pt idx="90">
                  <c:v>1.4299999999999997</c:v>
                </c:pt>
                <c:pt idx="91">
                  <c:v>1.8330249339160558</c:v>
                </c:pt>
                <c:pt idx="92">
                  <c:v>2.0530936858847535</c:v>
                </c:pt>
                <c:pt idx="93">
                  <c:v>1.6450687519686977</c:v>
                </c:pt>
                <c:pt idx="94">
                  <c:v>1.3049312480313038</c:v>
                </c:pt>
                <c:pt idx="95">
                  <c:v>0.42999999999999972</c:v>
                </c:pt>
                <c:pt idx="96">
                  <c:v>1.2830249339160558</c:v>
                </c:pt>
                <c:pt idx="97">
                  <c:v>1.5530936858847531</c:v>
                </c:pt>
                <c:pt idx="98">
                  <c:v>1.8150687519686972</c:v>
                </c:pt>
                <c:pt idx="99">
                  <c:v>1.0449312480313031</c:v>
                </c:pt>
                <c:pt idx="100">
                  <c:v>0.18690631411524739</c:v>
                </c:pt>
                <c:pt idx="101">
                  <c:v>-2.0030249339160555</c:v>
                </c:pt>
                <c:pt idx="102">
                  <c:v>-1.5</c:v>
                </c:pt>
                <c:pt idx="103">
                  <c:v>-2.3930249339160561</c:v>
                </c:pt>
                <c:pt idx="104">
                  <c:v>-2.0830936858847533</c:v>
                </c:pt>
                <c:pt idx="105">
                  <c:v>-1.6650687519686975</c:v>
                </c:pt>
                <c:pt idx="106">
                  <c:v>-0.68493124803130367</c:v>
                </c:pt>
                <c:pt idx="107">
                  <c:v>0.47309368588475254</c:v>
                </c:pt>
                <c:pt idx="108">
                  <c:v>1.3330249339160558</c:v>
                </c:pt>
                <c:pt idx="109">
                  <c:v>1.5699999999999998</c:v>
                </c:pt>
                <c:pt idx="110">
                  <c:v>1.8530249339160558</c:v>
                </c:pt>
                <c:pt idx="111">
                  <c:v>1.4930936858847534</c:v>
                </c:pt>
                <c:pt idx="112">
                  <c:v>1.5150687519686978</c:v>
                </c:pt>
                <c:pt idx="113">
                  <c:v>1.2949312480313038</c:v>
                </c:pt>
                <c:pt idx="114">
                  <c:v>1.4699999999999998</c:v>
                </c:pt>
                <c:pt idx="115">
                  <c:v>1.7030249339160557</c:v>
                </c:pt>
                <c:pt idx="116">
                  <c:v>2.6430936858847529</c:v>
                </c:pt>
                <c:pt idx="117">
                  <c:v>2.3350687519686972</c:v>
                </c:pt>
                <c:pt idx="118">
                  <c:v>1.6249312480313032</c:v>
                </c:pt>
                <c:pt idx="119">
                  <c:v>0.32690631411524729</c:v>
                </c:pt>
                <c:pt idx="120">
                  <c:v>-1.2530249339160557</c:v>
                </c:pt>
                <c:pt idx="121">
                  <c:v>-2.3899999999999997</c:v>
                </c:pt>
                <c:pt idx="122">
                  <c:v>-2.773024933916056</c:v>
                </c:pt>
                <c:pt idx="123">
                  <c:v>-2.2930936858847533</c:v>
                </c:pt>
                <c:pt idx="124">
                  <c:v>-1.6250687519686977</c:v>
                </c:pt>
                <c:pt idx="125">
                  <c:v>-0.74493124803130351</c:v>
                </c:pt>
                <c:pt idx="126">
                  <c:v>0.53309368588475259</c:v>
                </c:pt>
                <c:pt idx="127">
                  <c:v>1.2330249339160557</c:v>
                </c:pt>
                <c:pt idx="128">
                  <c:v>1.4899999999999998</c:v>
                </c:pt>
                <c:pt idx="129">
                  <c:v>1.5130249339160557</c:v>
                </c:pt>
                <c:pt idx="130">
                  <c:v>1.3030936858847535</c:v>
                </c:pt>
                <c:pt idx="131">
                  <c:v>0.60506875196869769</c:v>
                </c:pt>
                <c:pt idx="132">
                  <c:v>0.56493124803130357</c:v>
                </c:pt>
                <c:pt idx="133">
                  <c:v>2.5299999999999998</c:v>
                </c:pt>
                <c:pt idx="134">
                  <c:v>2.4830249339160559</c:v>
                </c:pt>
                <c:pt idx="135">
                  <c:v>2.4030936858847531</c:v>
                </c:pt>
                <c:pt idx="136">
                  <c:v>2.0550687519686974</c:v>
                </c:pt>
                <c:pt idx="137">
                  <c:v>1.2049312480313032</c:v>
                </c:pt>
                <c:pt idx="138">
                  <c:v>5.6906314115247381E-2</c:v>
                </c:pt>
                <c:pt idx="139">
                  <c:v>-1.3430249339160556</c:v>
                </c:pt>
                <c:pt idx="140">
                  <c:v>-2.23</c:v>
                </c:pt>
                <c:pt idx="141">
                  <c:v>-2.3930249339160561</c:v>
                </c:pt>
                <c:pt idx="142">
                  <c:v>-2.0730936858847535</c:v>
                </c:pt>
                <c:pt idx="143">
                  <c:v>-1.4950687519686976</c:v>
                </c:pt>
                <c:pt idx="144">
                  <c:v>-0.4649312480313037</c:v>
                </c:pt>
                <c:pt idx="145">
                  <c:v>0.17309368588475249</c:v>
                </c:pt>
                <c:pt idx="146">
                  <c:v>1.2630249339160557</c:v>
                </c:pt>
                <c:pt idx="147">
                  <c:v>1.67</c:v>
                </c:pt>
                <c:pt idx="148">
                  <c:v>1.5230249339160558</c:v>
                </c:pt>
                <c:pt idx="149">
                  <c:v>1.0030936858847534</c:v>
                </c:pt>
                <c:pt idx="150">
                  <c:v>0.33506875196869779</c:v>
                </c:pt>
                <c:pt idx="151">
                  <c:v>0.23493124803130366</c:v>
                </c:pt>
                <c:pt idx="152">
                  <c:v>3.1999999999999997</c:v>
                </c:pt>
                <c:pt idx="153">
                  <c:v>3.0930249339160558</c:v>
                </c:pt>
                <c:pt idx="154">
                  <c:v>2.5830936858847529</c:v>
                </c:pt>
                <c:pt idx="155">
                  <c:v>2.2250687519686974</c:v>
                </c:pt>
                <c:pt idx="156">
                  <c:v>1.1049312480313032</c:v>
                </c:pt>
                <c:pt idx="157">
                  <c:v>-0.44309368588475267</c:v>
                </c:pt>
                <c:pt idx="158">
                  <c:v>-1.4630249339160557</c:v>
                </c:pt>
                <c:pt idx="159">
                  <c:v>-1.94</c:v>
                </c:pt>
                <c:pt idx="160">
                  <c:v>-2.1330249339160563</c:v>
                </c:pt>
                <c:pt idx="161">
                  <c:v>-2.1030936858847533</c:v>
                </c:pt>
                <c:pt idx="162">
                  <c:v>-1.5650687519686977</c:v>
                </c:pt>
                <c:pt idx="163">
                  <c:v>-0.6049312480313036</c:v>
                </c:pt>
                <c:pt idx="164">
                  <c:v>0.35309368588475265</c:v>
                </c:pt>
                <c:pt idx="165">
                  <c:v>1.1930249339160559</c:v>
                </c:pt>
                <c:pt idx="166">
                  <c:v>1.6099999999999999</c:v>
                </c:pt>
                <c:pt idx="167">
                  <c:v>1.5630249339160558</c:v>
                </c:pt>
                <c:pt idx="168">
                  <c:v>1.1030936858847533</c:v>
                </c:pt>
                <c:pt idx="169">
                  <c:v>0.44506875196869772</c:v>
                </c:pt>
                <c:pt idx="170">
                  <c:v>-0.25506875196869638</c:v>
                </c:pt>
                <c:pt idx="171">
                  <c:v>-0.51309368588475268</c:v>
                </c:pt>
                <c:pt idx="172">
                  <c:v>-1.4930249339160557</c:v>
                </c:pt>
                <c:pt idx="173">
                  <c:v>-1.7</c:v>
                </c:pt>
                <c:pt idx="174">
                  <c:v>-2.3430249339160563</c:v>
                </c:pt>
                <c:pt idx="175">
                  <c:v>-2.1630936858847534</c:v>
                </c:pt>
                <c:pt idx="176">
                  <c:v>-1.5250687519686976</c:v>
                </c:pt>
                <c:pt idx="177">
                  <c:v>-0.41493124803130366</c:v>
                </c:pt>
                <c:pt idx="178">
                  <c:v>0.34309368588475264</c:v>
                </c:pt>
                <c:pt idx="179">
                  <c:v>1.1730249339160559</c:v>
                </c:pt>
                <c:pt idx="180">
                  <c:v>1.7399999999999998</c:v>
                </c:pt>
                <c:pt idx="181">
                  <c:v>1.6730249339160559</c:v>
                </c:pt>
                <c:pt idx="182">
                  <c:v>1.0930936858847535</c:v>
                </c:pt>
                <c:pt idx="183">
                  <c:v>0.43506875196869776</c:v>
                </c:pt>
                <c:pt idx="184">
                  <c:v>-0.27506875196869635</c:v>
                </c:pt>
                <c:pt idx="185">
                  <c:v>-1.1330249339160556</c:v>
                </c:pt>
                <c:pt idx="186">
                  <c:v>-1.3099999999999998</c:v>
                </c:pt>
                <c:pt idx="187">
                  <c:v>-1.8930249339160561</c:v>
                </c:pt>
                <c:pt idx="188">
                  <c:v>-1.7730936858847532</c:v>
                </c:pt>
                <c:pt idx="189">
                  <c:v>-1.3050687519686976</c:v>
                </c:pt>
                <c:pt idx="190">
                  <c:v>-0.36493124803130361</c:v>
                </c:pt>
                <c:pt idx="191">
                  <c:v>0.73309368588475254</c:v>
                </c:pt>
                <c:pt idx="192">
                  <c:v>1.4130249339160557</c:v>
                </c:pt>
                <c:pt idx="193">
                  <c:v>1.9099999999999997</c:v>
                </c:pt>
                <c:pt idx="194">
                  <c:v>1.7730249339160558</c:v>
                </c:pt>
                <c:pt idx="195">
                  <c:v>1.1530936858847536</c:v>
                </c:pt>
                <c:pt idx="196">
                  <c:v>0.24506875196869771</c:v>
                </c:pt>
                <c:pt idx="197">
                  <c:v>-0.36506875196869637</c:v>
                </c:pt>
                <c:pt idx="198">
                  <c:v>-1.2330249339160562</c:v>
                </c:pt>
                <c:pt idx="199">
                  <c:v>-0.9950687519686976</c:v>
                </c:pt>
                <c:pt idx="200">
                  <c:v>4.5068751968696419E-2</c:v>
                </c:pt>
                <c:pt idx="201">
                  <c:v>1.0930936858847526</c:v>
                </c:pt>
                <c:pt idx="202">
                  <c:v>1.8630249339160558</c:v>
                </c:pt>
                <c:pt idx="203">
                  <c:v>2.1199999999999997</c:v>
                </c:pt>
                <c:pt idx="204">
                  <c:v>1.9130249339160559</c:v>
                </c:pt>
                <c:pt idx="205">
                  <c:v>1.2530936858847534</c:v>
                </c:pt>
                <c:pt idx="206">
                  <c:v>0.45506875196869773</c:v>
                </c:pt>
                <c:pt idx="207">
                  <c:v>-0.43506875196869632</c:v>
                </c:pt>
                <c:pt idx="208">
                  <c:v>1.6930936858847525</c:v>
                </c:pt>
                <c:pt idx="209">
                  <c:v>2.293024933916056</c:v>
                </c:pt>
                <c:pt idx="210">
                  <c:v>2.2599999999999998</c:v>
                </c:pt>
                <c:pt idx="211">
                  <c:v>1.9630249339160559</c:v>
                </c:pt>
                <c:pt idx="212">
                  <c:v>1.2430936858847534</c:v>
                </c:pt>
                <c:pt idx="213">
                  <c:v>0.45506875196869773</c:v>
                </c:pt>
                <c:pt idx="214">
                  <c:v>-0.31506875196869633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3-440A-AD54-9A39AF579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506976"/>
        <c:axId val="1138557376"/>
      </c:scatterChart>
      <c:valAx>
        <c:axId val="11355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x-coordinate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57376"/>
        <c:crosses val="autoZero"/>
        <c:crossBetween val="midCat"/>
      </c:valAx>
      <c:valAx>
        <c:axId val="11385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Residuals for x-magnitdue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50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Magnitude of x-component of vectors against the y-coordinate of the vectors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'Residual Plot GRG'!$G$11:$G$225</c:f>
              <c:numCache>
                <c:formatCode>General</c:formatCode>
                <c:ptCount val="215"/>
                <c:pt idx="0">
                  <c:v>-12</c:v>
                </c:pt>
                <c:pt idx="1">
                  <c:v>-12</c:v>
                </c:pt>
                <c:pt idx="2">
                  <c:v>-12</c:v>
                </c:pt>
                <c:pt idx="3">
                  <c:v>-12</c:v>
                </c:pt>
                <c:pt idx="4">
                  <c:v>-12</c:v>
                </c:pt>
                <c:pt idx="5">
                  <c:v>-12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-12</c:v>
                </c:pt>
                <c:pt idx="12">
                  <c:v>-12</c:v>
                </c:pt>
                <c:pt idx="13">
                  <c:v>-12</c:v>
                </c:pt>
                <c:pt idx="14">
                  <c:v>-12</c:v>
                </c:pt>
                <c:pt idx="15">
                  <c:v>-12</c:v>
                </c:pt>
                <c:pt idx="16">
                  <c:v>-12</c:v>
                </c:pt>
                <c:pt idx="17">
                  <c:v>-12</c:v>
                </c:pt>
                <c:pt idx="18">
                  <c:v>-12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-6</c:v>
                </c:pt>
                <c:pt idx="62">
                  <c:v>-6</c:v>
                </c:pt>
                <c:pt idx="63">
                  <c:v>-6</c:v>
                </c:pt>
                <c:pt idx="64">
                  <c:v>-6</c:v>
                </c:pt>
                <c:pt idx="65">
                  <c:v>-6</c:v>
                </c:pt>
                <c:pt idx="66">
                  <c:v>-6</c:v>
                </c:pt>
                <c:pt idx="67">
                  <c:v>-6</c:v>
                </c:pt>
                <c:pt idx="68">
                  <c:v>-6</c:v>
                </c:pt>
                <c:pt idx="69">
                  <c:v>-6</c:v>
                </c:pt>
                <c:pt idx="70">
                  <c:v>-6</c:v>
                </c:pt>
                <c:pt idx="71">
                  <c:v>-6</c:v>
                </c:pt>
                <c:pt idx="72">
                  <c:v>-6</c:v>
                </c:pt>
                <c:pt idx="73">
                  <c:v>-6</c:v>
                </c:pt>
                <c:pt idx="74">
                  <c:v>-6</c:v>
                </c:pt>
                <c:pt idx="75">
                  <c:v>-6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-4</c:v>
                </c:pt>
                <c:pt idx="92">
                  <c:v>-4</c:v>
                </c:pt>
                <c:pt idx="93">
                  <c:v>-4</c:v>
                </c:pt>
                <c:pt idx="94">
                  <c:v>-4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</c:numCache>
            </c:numRef>
          </c:xVal>
          <c:yVal>
            <c:numRef>
              <c:f>'Residual Plot GRG'!$J$11:$J$225</c:f>
              <c:numCache>
                <c:formatCode>General</c:formatCode>
                <c:ptCount val="215"/>
                <c:pt idx="0">
                  <c:v>-0.25</c:v>
                </c:pt>
                <c:pt idx="1">
                  <c:v>-0.7</c:v>
                </c:pt>
                <c:pt idx="2">
                  <c:v>-1</c:v>
                </c:pt>
                <c:pt idx="3">
                  <c:v>-0.99</c:v>
                </c:pt>
                <c:pt idx="4">
                  <c:v>-0.83</c:v>
                </c:pt>
                <c:pt idx="5">
                  <c:v>-1.08</c:v>
                </c:pt>
                <c:pt idx="6">
                  <c:v>-0.77</c:v>
                </c:pt>
                <c:pt idx="7">
                  <c:v>-0.65</c:v>
                </c:pt>
                <c:pt idx="8">
                  <c:v>-0.66</c:v>
                </c:pt>
                <c:pt idx="9">
                  <c:v>-0.68</c:v>
                </c:pt>
                <c:pt idx="10">
                  <c:v>-0.82</c:v>
                </c:pt>
                <c:pt idx="11">
                  <c:v>-1</c:v>
                </c:pt>
                <c:pt idx="12">
                  <c:v>-1.1499999999999999</c:v>
                </c:pt>
                <c:pt idx="13">
                  <c:v>-1.45</c:v>
                </c:pt>
                <c:pt idx="14">
                  <c:v>-1.6</c:v>
                </c:pt>
                <c:pt idx="15">
                  <c:v>-1.76</c:v>
                </c:pt>
                <c:pt idx="16">
                  <c:v>-1.76</c:v>
                </c:pt>
                <c:pt idx="17">
                  <c:v>-1.74</c:v>
                </c:pt>
                <c:pt idx="18">
                  <c:v>-1.65</c:v>
                </c:pt>
                <c:pt idx="19">
                  <c:v>-0.14000000000000001</c:v>
                </c:pt>
                <c:pt idx="20">
                  <c:v>-0.49</c:v>
                </c:pt>
                <c:pt idx="21">
                  <c:v>-0.67</c:v>
                </c:pt>
                <c:pt idx="22">
                  <c:v>-0.62</c:v>
                </c:pt>
                <c:pt idx="23">
                  <c:v>-0.76</c:v>
                </c:pt>
                <c:pt idx="24">
                  <c:v>-0.75</c:v>
                </c:pt>
                <c:pt idx="25">
                  <c:v>-0.83</c:v>
                </c:pt>
                <c:pt idx="26">
                  <c:v>-0.78</c:v>
                </c:pt>
                <c:pt idx="27">
                  <c:v>-0.77</c:v>
                </c:pt>
                <c:pt idx="28">
                  <c:v>-0.94</c:v>
                </c:pt>
                <c:pt idx="29">
                  <c:v>-1.02</c:v>
                </c:pt>
                <c:pt idx="30">
                  <c:v>-1.19</c:v>
                </c:pt>
                <c:pt idx="31">
                  <c:v>-1.55</c:v>
                </c:pt>
                <c:pt idx="32">
                  <c:v>-1.49</c:v>
                </c:pt>
                <c:pt idx="33">
                  <c:v>-1.8</c:v>
                </c:pt>
                <c:pt idx="34">
                  <c:v>-1.74</c:v>
                </c:pt>
                <c:pt idx="35">
                  <c:v>-1.76</c:v>
                </c:pt>
                <c:pt idx="36">
                  <c:v>-1.64</c:v>
                </c:pt>
                <c:pt idx="37">
                  <c:v>-1.61</c:v>
                </c:pt>
                <c:pt idx="38">
                  <c:v>0.22</c:v>
                </c:pt>
                <c:pt idx="39">
                  <c:v>-0.67</c:v>
                </c:pt>
                <c:pt idx="40">
                  <c:v>-0.56000000000000005</c:v>
                </c:pt>
                <c:pt idx="41">
                  <c:v>-0.42</c:v>
                </c:pt>
                <c:pt idx="42">
                  <c:v>-0.39</c:v>
                </c:pt>
                <c:pt idx="43">
                  <c:v>-0.51</c:v>
                </c:pt>
                <c:pt idx="44">
                  <c:v>-0.56999999999999995</c:v>
                </c:pt>
                <c:pt idx="45">
                  <c:v>-0.72</c:v>
                </c:pt>
                <c:pt idx="46">
                  <c:v>-0.63</c:v>
                </c:pt>
                <c:pt idx="47">
                  <c:v>-0.96</c:v>
                </c:pt>
                <c:pt idx="48">
                  <c:v>-1.41</c:v>
                </c:pt>
                <c:pt idx="49">
                  <c:v>-1.39</c:v>
                </c:pt>
                <c:pt idx="50">
                  <c:v>-1.3</c:v>
                </c:pt>
                <c:pt idx="51">
                  <c:v>-1.46</c:v>
                </c:pt>
                <c:pt idx="52">
                  <c:v>-1.79</c:v>
                </c:pt>
                <c:pt idx="53">
                  <c:v>-1.55</c:v>
                </c:pt>
                <c:pt idx="54">
                  <c:v>-1.56</c:v>
                </c:pt>
                <c:pt idx="55">
                  <c:v>-1.48</c:v>
                </c:pt>
                <c:pt idx="56">
                  <c:v>-1.51</c:v>
                </c:pt>
                <c:pt idx="57">
                  <c:v>0.35</c:v>
                </c:pt>
                <c:pt idx="58">
                  <c:v>0.23</c:v>
                </c:pt>
                <c:pt idx="59">
                  <c:v>0.44</c:v>
                </c:pt>
                <c:pt idx="60">
                  <c:v>0.41</c:v>
                </c:pt>
                <c:pt idx="61">
                  <c:v>0.43</c:v>
                </c:pt>
                <c:pt idx="62">
                  <c:v>0.33</c:v>
                </c:pt>
                <c:pt idx="63">
                  <c:v>0.37</c:v>
                </c:pt>
                <c:pt idx="64">
                  <c:v>0.08</c:v>
                </c:pt>
                <c:pt idx="65">
                  <c:v>-0.14000000000000001</c:v>
                </c:pt>
                <c:pt idx="66">
                  <c:v>-0.67</c:v>
                </c:pt>
                <c:pt idx="67">
                  <c:v>-1.05</c:v>
                </c:pt>
                <c:pt idx="68">
                  <c:v>-1.18</c:v>
                </c:pt>
                <c:pt idx="69">
                  <c:v>-1.22</c:v>
                </c:pt>
                <c:pt idx="70">
                  <c:v>-0.77</c:v>
                </c:pt>
                <c:pt idx="71">
                  <c:v>-0.79</c:v>
                </c:pt>
                <c:pt idx="72">
                  <c:v>-0.83</c:v>
                </c:pt>
                <c:pt idx="73">
                  <c:v>-0.9</c:v>
                </c:pt>
                <c:pt idx="74">
                  <c:v>-0.68</c:v>
                </c:pt>
                <c:pt idx="75">
                  <c:v>-0.76</c:v>
                </c:pt>
                <c:pt idx="76">
                  <c:v>0.69</c:v>
                </c:pt>
                <c:pt idx="77">
                  <c:v>0.91</c:v>
                </c:pt>
                <c:pt idx="78">
                  <c:v>1.1299999999999999</c:v>
                </c:pt>
                <c:pt idx="79">
                  <c:v>1.31</c:v>
                </c:pt>
                <c:pt idx="80">
                  <c:v>1.46</c:v>
                </c:pt>
                <c:pt idx="81">
                  <c:v>1.61</c:v>
                </c:pt>
                <c:pt idx="82">
                  <c:v>1.39</c:v>
                </c:pt>
                <c:pt idx="83">
                  <c:v>1.34</c:v>
                </c:pt>
                <c:pt idx="84">
                  <c:v>0.89</c:v>
                </c:pt>
                <c:pt idx="85">
                  <c:v>0.32</c:v>
                </c:pt>
                <c:pt idx="86">
                  <c:v>7.0000000000000007E-2</c:v>
                </c:pt>
                <c:pt idx="87">
                  <c:v>-0.01</c:v>
                </c:pt>
                <c:pt idx="88">
                  <c:v>0.1</c:v>
                </c:pt>
                <c:pt idx="89">
                  <c:v>0.48</c:v>
                </c:pt>
                <c:pt idx="90">
                  <c:v>0.48</c:v>
                </c:pt>
                <c:pt idx="91">
                  <c:v>0.4</c:v>
                </c:pt>
                <c:pt idx="92">
                  <c:v>0.02</c:v>
                </c:pt>
                <c:pt idx="93">
                  <c:v>-0.28000000000000003</c:v>
                </c:pt>
                <c:pt idx="94">
                  <c:v>-0.46</c:v>
                </c:pt>
                <c:pt idx="95">
                  <c:v>1.37</c:v>
                </c:pt>
                <c:pt idx="96">
                  <c:v>1.83</c:v>
                </c:pt>
                <c:pt idx="97">
                  <c:v>2</c:v>
                </c:pt>
                <c:pt idx="98">
                  <c:v>1.88</c:v>
                </c:pt>
                <c:pt idx="99">
                  <c:v>2.39</c:v>
                </c:pt>
                <c:pt idx="100">
                  <c:v>2.4900000000000002</c:v>
                </c:pt>
                <c:pt idx="101">
                  <c:v>2.46</c:v>
                </c:pt>
                <c:pt idx="102">
                  <c:v>2.09</c:v>
                </c:pt>
                <c:pt idx="103">
                  <c:v>1.34</c:v>
                </c:pt>
                <c:pt idx="104">
                  <c:v>1.21</c:v>
                </c:pt>
                <c:pt idx="105">
                  <c:v>0.84</c:v>
                </c:pt>
                <c:pt idx="106">
                  <c:v>0.92</c:v>
                </c:pt>
                <c:pt idx="107">
                  <c:v>1.34</c:v>
                </c:pt>
                <c:pt idx="108">
                  <c:v>1.42</c:v>
                </c:pt>
                <c:pt idx="109">
                  <c:v>1.44</c:v>
                </c:pt>
                <c:pt idx="110">
                  <c:v>1.21</c:v>
                </c:pt>
                <c:pt idx="111">
                  <c:v>0.75</c:v>
                </c:pt>
                <c:pt idx="112">
                  <c:v>0.46</c:v>
                </c:pt>
                <c:pt idx="113">
                  <c:v>-0.14000000000000001</c:v>
                </c:pt>
                <c:pt idx="114">
                  <c:v>1.34</c:v>
                </c:pt>
                <c:pt idx="115">
                  <c:v>1.93</c:v>
                </c:pt>
                <c:pt idx="116">
                  <c:v>2.13</c:v>
                </c:pt>
                <c:pt idx="117">
                  <c:v>2.2999999999999998</c:v>
                </c:pt>
                <c:pt idx="118">
                  <c:v>2.39</c:v>
                </c:pt>
                <c:pt idx="119">
                  <c:v>2.35</c:v>
                </c:pt>
                <c:pt idx="120">
                  <c:v>2.48</c:v>
                </c:pt>
                <c:pt idx="121">
                  <c:v>2.1</c:v>
                </c:pt>
                <c:pt idx="122">
                  <c:v>1.77</c:v>
                </c:pt>
                <c:pt idx="123">
                  <c:v>1.91</c:v>
                </c:pt>
                <c:pt idx="124">
                  <c:v>1.72</c:v>
                </c:pt>
                <c:pt idx="125">
                  <c:v>1.77</c:v>
                </c:pt>
                <c:pt idx="126">
                  <c:v>1.85</c:v>
                </c:pt>
                <c:pt idx="127">
                  <c:v>1.69</c:v>
                </c:pt>
                <c:pt idx="128">
                  <c:v>1.56</c:v>
                </c:pt>
                <c:pt idx="129">
                  <c:v>1.55</c:v>
                </c:pt>
                <c:pt idx="130">
                  <c:v>1.1599999999999999</c:v>
                </c:pt>
                <c:pt idx="131">
                  <c:v>1.0900000000000001</c:v>
                </c:pt>
                <c:pt idx="132">
                  <c:v>0.6</c:v>
                </c:pt>
                <c:pt idx="133">
                  <c:v>0</c:v>
                </c:pt>
                <c:pt idx="134">
                  <c:v>0.91</c:v>
                </c:pt>
                <c:pt idx="135">
                  <c:v>1.33</c:v>
                </c:pt>
                <c:pt idx="136">
                  <c:v>1.64</c:v>
                </c:pt>
                <c:pt idx="137">
                  <c:v>1.59</c:v>
                </c:pt>
                <c:pt idx="138">
                  <c:v>1.44</c:v>
                </c:pt>
                <c:pt idx="139">
                  <c:v>1.1100000000000001</c:v>
                </c:pt>
                <c:pt idx="140">
                  <c:v>0.8</c:v>
                </c:pt>
                <c:pt idx="141">
                  <c:v>1.04</c:v>
                </c:pt>
                <c:pt idx="142">
                  <c:v>1.1000000000000001</c:v>
                </c:pt>
                <c:pt idx="143">
                  <c:v>1.28</c:v>
                </c:pt>
                <c:pt idx="144">
                  <c:v>1.45</c:v>
                </c:pt>
                <c:pt idx="145">
                  <c:v>1.0900000000000001</c:v>
                </c:pt>
                <c:pt idx="146">
                  <c:v>1.1399999999999999</c:v>
                </c:pt>
                <c:pt idx="147">
                  <c:v>1.07</c:v>
                </c:pt>
                <c:pt idx="148">
                  <c:v>1.06</c:v>
                </c:pt>
                <c:pt idx="149">
                  <c:v>1.1499999999999999</c:v>
                </c:pt>
                <c:pt idx="150">
                  <c:v>1.19</c:v>
                </c:pt>
                <c:pt idx="151">
                  <c:v>0.8</c:v>
                </c:pt>
                <c:pt idx="152">
                  <c:v>-0.7</c:v>
                </c:pt>
                <c:pt idx="153">
                  <c:v>-0.23</c:v>
                </c:pt>
                <c:pt idx="154">
                  <c:v>0.39</c:v>
                </c:pt>
                <c:pt idx="155">
                  <c:v>1.02</c:v>
                </c:pt>
                <c:pt idx="156">
                  <c:v>0.68</c:v>
                </c:pt>
                <c:pt idx="157">
                  <c:v>0.43</c:v>
                </c:pt>
                <c:pt idx="158">
                  <c:v>0.25</c:v>
                </c:pt>
                <c:pt idx="159">
                  <c:v>0.26</c:v>
                </c:pt>
                <c:pt idx="160">
                  <c:v>0.47</c:v>
                </c:pt>
                <c:pt idx="161">
                  <c:v>0.48</c:v>
                </c:pt>
                <c:pt idx="162">
                  <c:v>0.74</c:v>
                </c:pt>
                <c:pt idx="163">
                  <c:v>0.99</c:v>
                </c:pt>
                <c:pt idx="164">
                  <c:v>0.96</c:v>
                </c:pt>
                <c:pt idx="165">
                  <c:v>0.92</c:v>
                </c:pt>
                <c:pt idx="166">
                  <c:v>0.93</c:v>
                </c:pt>
                <c:pt idx="167">
                  <c:v>1</c:v>
                </c:pt>
                <c:pt idx="168">
                  <c:v>0.94</c:v>
                </c:pt>
                <c:pt idx="169">
                  <c:v>0.72</c:v>
                </c:pt>
                <c:pt idx="170">
                  <c:v>0.59</c:v>
                </c:pt>
                <c:pt idx="171">
                  <c:v>-0.4</c:v>
                </c:pt>
                <c:pt idx="172">
                  <c:v>-0.76</c:v>
                </c:pt>
                <c:pt idx="173">
                  <c:v>-0.63</c:v>
                </c:pt>
                <c:pt idx="174">
                  <c:v>-0.1</c:v>
                </c:pt>
                <c:pt idx="175">
                  <c:v>0.09</c:v>
                </c:pt>
                <c:pt idx="176">
                  <c:v>0.25</c:v>
                </c:pt>
                <c:pt idx="177">
                  <c:v>0.39</c:v>
                </c:pt>
                <c:pt idx="178">
                  <c:v>0.5</c:v>
                </c:pt>
                <c:pt idx="179">
                  <c:v>1.1200000000000001</c:v>
                </c:pt>
                <c:pt idx="180">
                  <c:v>1.27</c:v>
                </c:pt>
                <c:pt idx="181">
                  <c:v>1.03</c:v>
                </c:pt>
                <c:pt idx="182">
                  <c:v>0.98</c:v>
                </c:pt>
                <c:pt idx="183">
                  <c:v>0.74</c:v>
                </c:pt>
                <c:pt idx="184">
                  <c:v>0.8</c:v>
                </c:pt>
                <c:pt idx="185">
                  <c:v>-1.08</c:v>
                </c:pt>
                <c:pt idx="186">
                  <c:v>-0.99</c:v>
                </c:pt>
                <c:pt idx="187">
                  <c:v>-0.37</c:v>
                </c:pt>
                <c:pt idx="188">
                  <c:v>-7.0000000000000007E-2</c:v>
                </c:pt>
                <c:pt idx="189">
                  <c:v>0.19</c:v>
                </c:pt>
                <c:pt idx="190">
                  <c:v>0.25</c:v>
                </c:pt>
                <c:pt idx="191">
                  <c:v>0.81</c:v>
                </c:pt>
                <c:pt idx="192">
                  <c:v>1.35</c:v>
                </c:pt>
                <c:pt idx="193">
                  <c:v>1.25</c:v>
                </c:pt>
                <c:pt idx="194">
                  <c:v>1.1200000000000001</c:v>
                </c:pt>
                <c:pt idx="195">
                  <c:v>1.58</c:v>
                </c:pt>
                <c:pt idx="196">
                  <c:v>1.52</c:v>
                </c:pt>
                <c:pt idx="197">
                  <c:v>1.4</c:v>
                </c:pt>
                <c:pt idx="198">
                  <c:v>-0.52</c:v>
                </c:pt>
                <c:pt idx="199">
                  <c:v>0.35</c:v>
                </c:pt>
                <c:pt idx="200">
                  <c:v>0.92</c:v>
                </c:pt>
                <c:pt idx="201">
                  <c:v>1.42</c:v>
                </c:pt>
                <c:pt idx="202">
                  <c:v>1.61</c:v>
                </c:pt>
                <c:pt idx="203">
                  <c:v>1.72</c:v>
                </c:pt>
                <c:pt idx="204">
                  <c:v>1.67</c:v>
                </c:pt>
                <c:pt idx="205">
                  <c:v>1.9</c:v>
                </c:pt>
                <c:pt idx="206">
                  <c:v>1.85</c:v>
                </c:pt>
                <c:pt idx="207">
                  <c:v>2</c:v>
                </c:pt>
                <c:pt idx="208">
                  <c:v>1.1399999999999999</c:v>
                </c:pt>
                <c:pt idx="209">
                  <c:v>1.83</c:v>
                </c:pt>
                <c:pt idx="210">
                  <c:v>2.4900000000000002</c:v>
                </c:pt>
                <c:pt idx="211">
                  <c:v>2.76</c:v>
                </c:pt>
                <c:pt idx="212">
                  <c:v>2.93</c:v>
                </c:pt>
                <c:pt idx="213">
                  <c:v>2.94</c:v>
                </c:pt>
                <c:pt idx="214">
                  <c:v>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4-49A5-9D48-CAFCACA8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99135"/>
        <c:axId val="33491855"/>
      </c:scatterChart>
      <c:valAx>
        <c:axId val="52949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y-coordinate</a:t>
                </a:r>
              </a:p>
            </c:rich>
          </c:tx>
          <c:layout>
            <c:manualLayout>
              <c:xMode val="edge"/>
              <c:yMode val="edge"/>
              <c:x val="0.48633762736286507"/>
              <c:y val="0.95227919916086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1855"/>
        <c:crosses val="autoZero"/>
        <c:crossBetween val="midCat"/>
      </c:valAx>
      <c:valAx>
        <c:axId val="3349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Magnitude of x-component</a:t>
                </a:r>
              </a:p>
            </c:rich>
          </c:tx>
          <c:layout>
            <c:manualLayout>
              <c:xMode val="edge"/>
              <c:yMode val="edge"/>
              <c:x val="6.4796729838832792E-3"/>
              <c:y val="0.42427509556715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9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Magnitude of y-component of vectors against the x-coordinate</a:t>
            </a:r>
            <a:r>
              <a:rPr lang="en-GB" baseline="0"/>
              <a:t> of the vectors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'Residual Plot GRG'!$F$11:$F$225</c:f>
              <c:numCache>
                <c:formatCode>General</c:formatCode>
                <c:ptCount val="215"/>
                <c:pt idx="0">
                  <c:v>-18</c:v>
                </c:pt>
                <c:pt idx="1">
                  <c:v>-16</c:v>
                </c:pt>
                <c:pt idx="2">
                  <c:v>-14</c:v>
                </c:pt>
                <c:pt idx="3">
                  <c:v>-12</c:v>
                </c:pt>
                <c:pt idx="4">
                  <c:v>-10</c:v>
                </c:pt>
                <c:pt idx="5">
                  <c:v>-8</c:v>
                </c:pt>
                <c:pt idx="6">
                  <c:v>-6</c:v>
                </c:pt>
                <c:pt idx="7">
                  <c:v>-4</c:v>
                </c:pt>
                <c:pt idx="8">
                  <c:v>-2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18</c:v>
                </c:pt>
                <c:pt idx="19">
                  <c:v>-18</c:v>
                </c:pt>
                <c:pt idx="20">
                  <c:v>-16</c:v>
                </c:pt>
                <c:pt idx="21">
                  <c:v>-14</c:v>
                </c:pt>
                <c:pt idx="22">
                  <c:v>-12</c:v>
                </c:pt>
                <c:pt idx="23">
                  <c:v>-10</c:v>
                </c:pt>
                <c:pt idx="24">
                  <c:v>-8</c:v>
                </c:pt>
                <c:pt idx="25">
                  <c:v>-6</c:v>
                </c:pt>
                <c:pt idx="26">
                  <c:v>-4</c:v>
                </c:pt>
                <c:pt idx="27">
                  <c:v>-2</c:v>
                </c:pt>
                <c:pt idx="28">
                  <c:v>0</c:v>
                </c:pt>
                <c:pt idx="29">
                  <c:v>2</c:v>
                </c:pt>
                <c:pt idx="30">
                  <c:v>4</c:v>
                </c:pt>
                <c:pt idx="31">
                  <c:v>6</c:v>
                </c:pt>
                <c:pt idx="32">
                  <c:v>8</c:v>
                </c:pt>
                <c:pt idx="33">
                  <c:v>10</c:v>
                </c:pt>
                <c:pt idx="34">
                  <c:v>12</c:v>
                </c:pt>
                <c:pt idx="35">
                  <c:v>14</c:v>
                </c:pt>
                <c:pt idx="36">
                  <c:v>16</c:v>
                </c:pt>
                <c:pt idx="37">
                  <c:v>18</c:v>
                </c:pt>
                <c:pt idx="38">
                  <c:v>-18</c:v>
                </c:pt>
                <c:pt idx="39">
                  <c:v>-16</c:v>
                </c:pt>
                <c:pt idx="40">
                  <c:v>-14</c:v>
                </c:pt>
                <c:pt idx="41">
                  <c:v>-12</c:v>
                </c:pt>
                <c:pt idx="42">
                  <c:v>-10</c:v>
                </c:pt>
                <c:pt idx="43">
                  <c:v>-8</c:v>
                </c:pt>
                <c:pt idx="44">
                  <c:v>-6</c:v>
                </c:pt>
                <c:pt idx="45">
                  <c:v>-4</c:v>
                </c:pt>
                <c:pt idx="46">
                  <c:v>-2</c:v>
                </c:pt>
                <c:pt idx="47">
                  <c:v>0</c:v>
                </c:pt>
                <c:pt idx="48">
                  <c:v>2</c:v>
                </c:pt>
                <c:pt idx="49">
                  <c:v>4</c:v>
                </c:pt>
                <c:pt idx="50">
                  <c:v>6</c:v>
                </c:pt>
                <c:pt idx="51">
                  <c:v>8</c:v>
                </c:pt>
                <c:pt idx="52">
                  <c:v>10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18</c:v>
                </c:pt>
                <c:pt idx="57">
                  <c:v>-18</c:v>
                </c:pt>
                <c:pt idx="58">
                  <c:v>-16</c:v>
                </c:pt>
                <c:pt idx="59">
                  <c:v>-14</c:v>
                </c:pt>
                <c:pt idx="60">
                  <c:v>-12</c:v>
                </c:pt>
                <c:pt idx="61">
                  <c:v>-10</c:v>
                </c:pt>
                <c:pt idx="62">
                  <c:v>-8</c:v>
                </c:pt>
                <c:pt idx="63">
                  <c:v>-6</c:v>
                </c:pt>
                <c:pt idx="64">
                  <c:v>-4</c:v>
                </c:pt>
                <c:pt idx="65">
                  <c:v>-2</c:v>
                </c:pt>
                <c:pt idx="66">
                  <c:v>0</c:v>
                </c:pt>
                <c:pt idx="67">
                  <c:v>2</c:v>
                </c:pt>
                <c:pt idx="68">
                  <c:v>4</c:v>
                </c:pt>
                <c:pt idx="69">
                  <c:v>6</c:v>
                </c:pt>
                <c:pt idx="70">
                  <c:v>8</c:v>
                </c:pt>
                <c:pt idx="71">
                  <c:v>10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18</c:v>
                </c:pt>
                <c:pt idx="76">
                  <c:v>-18</c:v>
                </c:pt>
                <c:pt idx="77">
                  <c:v>-16</c:v>
                </c:pt>
                <c:pt idx="78">
                  <c:v>-14</c:v>
                </c:pt>
                <c:pt idx="79">
                  <c:v>-12</c:v>
                </c:pt>
                <c:pt idx="80">
                  <c:v>-10</c:v>
                </c:pt>
                <c:pt idx="81">
                  <c:v>-8</c:v>
                </c:pt>
                <c:pt idx="82">
                  <c:v>-6</c:v>
                </c:pt>
                <c:pt idx="83">
                  <c:v>-4</c:v>
                </c:pt>
                <c:pt idx="84">
                  <c:v>-2</c:v>
                </c:pt>
                <c:pt idx="85">
                  <c:v>0</c:v>
                </c:pt>
                <c:pt idx="86">
                  <c:v>2</c:v>
                </c:pt>
                <c:pt idx="87">
                  <c:v>4</c:v>
                </c:pt>
                <c:pt idx="88">
                  <c:v>6</c:v>
                </c:pt>
                <c:pt idx="89">
                  <c:v>8</c:v>
                </c:pt>
                <c:pt idx="90">
                  <c:v>10</c:v>
                </c:pt>
                <c:pt idx="91">
                  <c:v>12</c:v>
                </c:pt>
                <c:pt idx="92">
                  <c:v>14</c:v>
                </c:pt>
                <c:pt idx="93">
                  <c:v>16</c:v>
                </c:pt>
                <c:pt idx="94">
                  <c:v>18</c:v>
                </c:pt>
                <c:pt idx="95">
                  <c:v>-18</c:v>
                </c:pt>
                <c:pt idx="96">
                  <c:v>-16</c:v>
                </c:pt>
                <c:pt idx="97">
                  <c:v>-14</c:v>
                </c:pt>
                <c:pt idx="98">
                  <c:v>-12</c:v>
                </c:pt>
                <c:pt idx="99">
                  <c:v>-10</c:v>
                </c:pt>
                <c:pt idx="100">
                  <c:v>-8</c:v>
                </c:pt>
                <c:pt idx="101">
                  <c:v>-6</c:v>
                </c:pt>
                <c:pt idx="102">
                  <c:v>-4</c:v>
                </c:pt>
                <c:pt idx="103">
                  <c:v>-2</c:v>
                </c:pt>
                <c:pt idx="104">
                  <c:v>0</c:v>
                </c:pt>
                <c:pt idx="105">
                  <c:v>2</c:v>
                </c:pt>
                <c:pt idx="106">
                  <c:v>4</c:v>
                </c:pt>
                <c:pt idx="107">
                  <c:v>6</c:v>
                </c:pt>
                <c:pt idx="108">
                  <c:v>8</c:v>
                </c:pt>
                <c:pt idx="109">
                  <c:v>10</c:v>
                </c:pt>
                <c:pt idx="110">
                  <c:v>12</c:v>
                </c:pt>
                <c:pt idx="111">
                  <c:v>14</c:v>
                </c:pt>
                <c:pt idx="112">
                  <c:v>16</c:v>
                </c:pt>
                <c:pt idx="113">
                  <c:v>18</c:v>
                </c:pt>
                <c:pt idx="114">
                  <c:v>-18</c:v>
                </c:pt>
                <c:pt idx="115">
                  <c:v>-16</c:v>
                </c:pt>
                <c:pt idx="116">
                  <c:v>-14</c:v>
                </c:pt>
                <c:pt idx="117">
                  <c:v>-12</c:v>
                </c:pt>
                <c:pt idx="118">
                  <c:v>-10</c:v>
                </c:pt>
                <c:pt idx="119">
                  <c:v>-8</c:v>
                </c:pt>
                <c:pt idx="120">
                  <c:v>-6</c:v>
                </c:pt>
                <c:pt idx="121">
                  <c:v>-4</c:v>
                </c:pt>
                <c:pt idx="122">
                  <c:v>-2</c:v>
                </c:pt>
                <c:pt idx="123">
                  <c:v>0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8</c:v>
                </c:pt>
                <c:pt idx="128">
                  <c:v>10</c:v>
                </c:pt>
                <c:pt idx="129">
                  <c:v>12</c:v>
                </c:pt>
                <c:pt idx="130">
                  <c:v>14</c:v>
                </c:pt>
                <c:pt idx="131">
                  <c:v>16</c:v>
                </c:pt>
                <c:pt idx="132">
                  <c:v>18</c:v>
                </c:pt>
                <c:pt idx="133">
                  <c:v>-18</c:v>
                </c:pt>
                <c:pt idx="134">
                  <c:v>-16</c:v>
                </c:pt>
                <c:pt idx="135">
                  <c:v>-14</c:v>
                </c:pt>
                <c:pt idx="136">
                  <c:v>-12</c:v>
                </c:pt>
                <c:pt idx="137">
                  <c:v>-10</c:v>
                </c:pt>
                <c:pt idx="138">
                  <c:v>-8</c:v>
                </c:pt>
                <c:pt idx="139">
                  <c:v>-6</c:v>
                </c:pt>
                <c:pt idx="140">
                  <c:v>-4</c:v>
                </c:pt>
                <c:pt idx="141">
                  <c:v>-2</c:v>
                </c:pt>
                <c:pt idx="142">
                  <c:v>0</c:v>
                </c:pt>
                <c:pt idx="143">
                  <c:v>2</c:v>
                </c:pt>
                <c:pt idx="144">
                  <c:v>4</c:v>
                </c:pt>
                <c:pt idx="145">
                  <c:v>6</c:v>
                </c:pt>
                <c:pt idx="146">
                  <c:v>8</c:v>
                </c:pt>
                <c:pt idx="147">
                  <c:v>10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18</c:v>
                </c:pt>
                <c:pt idx="152">
                  <c:v>-18</c:v>
                </c:pt>
                <c:pt idx="153">
                  <c:v>-16</c:v>
                </c:pt>
                <c:pt idx="154">
                  <c:v>-14</c:v>
                </c:pt>
                <c:pt idx="155">
                  <c:v>-12</c:v>
                </c:pt>
                <c:pt idx="156">
                  <c:v>-10</c:v>
                </c:pt>
                <c:pt idx="157">
                  <c:v>-8</c:v>
                </c:pt>
                <c:pt idx="158">
                  <c:v>-6</c:v>
                </c:pt>
                <c:pt idx="159">
                  <c:v>-4</c:v>
                </c:pt>
                <c:pt idx="160">
                  <c:v>-2</c:v>
                </c:pt>
                <c:pt idx="161">
                  <c:v>0</c:v>
                </c:pt>
                <c:pt idx="162">
                  <c:v>2</c:v>
                </c:pt>
                <c:pt idx="163">
                  <c:v>4</c:v>
                </c:pt>
                <c:pt idx="164">
                  <c:v>6</c:v>
                </c:pt>
                <c:pt idx="165">
                  <c:v>8</c:v>
                </c:pt>
                <c:pt idx="166">
                  <c:v>10</c:v>
                </c:pt>
                <c:pt idx="167">
                  <c:v>12</c:v>
                </c:pt>
                <c:pt idx="168">
                  <c:v>14</c:v>
                </c:pt>
                <c:pt idx="169">
                  <c:v>16</c:v>
                </c:pt>
                <c:pt idx="170">
                  <c:v>18</c:v>
                </c:pt>
                <c:pt idx="171">
                  <c:v>-8</c:v>
                </c:pt>
                <c:pt idx="172">
                  <c:v>-6</c:v>
                </c:pt>
                <c:pt idx="173">
                  <c:v>-4</c:v>
                </c:pt>
                <c:pt idx="174">
                  <c:v>-2</c:v>
                </c:pt>
                <c:pt idx="175">
                  <c:v>0</c:v>
                </c:pt>
                <c:pt idx="176">
                  <c:v>2</c:v>
                </c:pt>
                <c:pt idx="177">
                  <c:v>4</c:v>
                </c:pt>
                <c:pt idx="178">
                  <c:v>6</c:v>
                </c:pt>
                <c:pt idx="179">
                  <c:v>8</c:v>
                </c:pt>
                <c:pt idx="180">
                  <c:v>10</c:v>
                </c:pt>
                <c:pt idx="181">
                  <c:v>12</c:v>
                </c:pt>
                <c:pt idx="182">
                  <c:v>14</c:v>
                </c:pt>
                <c:pt idx="183">
                  <c:v>16</c:v>
                </c:pt>
                <c:pt idx="184">
                  <c:v>18</c:v>
                </c:pt>
                <c:pt idx="185">
                  <c:v>-6</c:v>
                </c:pt>
                <c:pt idx="186">
                  <c:v>-4</c:v>
                </c:pt>
                <c:pt idx="187">
                  <c:v>-2</c:v>
                </c:pt>
                <c:pt idx="188">
                  <c:v>0</c:v>
                </c:pt>
                <c:pt idx="189">
                  <c:v>2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10</c:v>
                </c:pt>
                <c:pt idx="194">
                  <c:v>12</c:v>
                </c:pt>
                <c:pt idx="195">
                  <c:v>14</c:v>
                </c:pt>
                <c:pt idx="196">
                  <c:v>16</c:v>
                </c:pt>
                <c:pt idx="197">
                  <c:v>18</c:v>
                </c:pt>
                <c:pt idx="198">
                  <c:v>-2</c:v>
                </c:pt>
                <c:pt idx="199">
                  <c:v>2</c:v>
                </c:pt>
                <c:pt idx="200">
                  <c:v>4</c:v>
                </c:pt>
                <c:pt idx="201">
                  <c:v>6</c:v>
                </c:pt>
                <c:pt idx="202">
                  <c:v>8</c:v>
                </c:pt>
                <c:pt idx="203">
                  <c:v>10</c:v>
                </c:pt>
                <c:pt idx="204">
                  <c:v>12</c:v>
                </c:pt>
                <c:pt idx="205">
                  <c:v>14</c:v>
                </c:pt>
                <c:pt idx="206">
                  <c:v>16</c:v>
                </c:pt>
                <c:pt idx="207">
                  <c:v>18</c:v>
                </c:pt>
                <c:pt idx="208">
                  <c:v>6</c:v>
                </c:pt>
                <c:pt idx="209">
                  <c:v>8</c:v>
                </c:pt>
                <c:pt idx="210">
                  <c:v>10</c:v>
                </c:pt>
                <c:pt idx="211">
                  <c:v>12</c:v>
                </c:pt>
                <c:pt idx="212">
                  <c:v>14</c:v>
                </c:pt>
                <c:pt idx="213">
                  <c:v>16</c:v>
                </c:pt>
                <c:pt idx="214">
                  <c:v>18</c:v>
                </c:pt>
              </c:numCache>
            </c:numRef>
          </c:xVal>
          <c:yVal>
            <c:numRef>
              <c:f>'Residual Plot GRG'!$K$11:$K$225</c:f>
              <c:numCache>
                <c:formatCode>General</c:formatCode>
                <c:ptCount val="215"/>
                <c:pt idx="0">
                  <c:v>1.68</c:v>
                </c:pt>
                <c:pt idx="1">
                  <c:v>1</c:v>
                </c:pt>
                <c:pt idx="2">
                  <c:v>0</c:v>
                </c:pt>
                <c:pt idx="3">
                  <c:v>-0.7</c:v>
                </c:pt>
                <c:pt idx="4">
                  <c:v>-1.1000000000000001</c:v>
                </c:pt>
                <c:pt idx="5">
                  <c:v>-1.1200000000000001</c:v>
                </c:pt>
                <c:pt idx="6">
                  <c:v>-1.1599999999999999</c:v>
                </c:pt>
                <c:pt idx="7">
                  <c:v>-0.92</c:v>
                </c:pt>
                <c:pt idx="8">
                  <c:v>-0.56000000000000005</c:v>
                </c:pt>
                <c:pt idx="9">
                  <c:v>-0.38</c:v>
                </c:pt>
                <c:pt idx="10">
                  <c:v>0.87</c:v>
                </c:pt>
                <c:pt idx="11">
                  <c:v>1.54</c:v>
                </c:pt>
                <c:pt idx="12">
                  <c:v>1.92</c:v>
                </c:pt>
                <c:pt idx="13">
                  <c:v>1.42</c:v>
                </c:pt>
                <c:pt idx="14">
                  <c:v>0.85</c:v>
                </c:pt>
                <c:pt idx="15">
                  <c:v>0.23</c:v>
                </c:pt>
                <c:pt idx="16">
                  <c:v>-0.34</c:v>
                </c:pt>
                <c:pt idx="17">
                  <c:v>-0.82</c:v>
                </c:pt>
                <c:pt idx="18">
                  <c:v>-1.2</c:v>
                </c:pt>
                <c:pt idx="19">
                  <c:v>1.81</c:v>
                </c:pt>
                <c:pt idx="20">
                  <c:v>1.34</c:v>
                </c:pt>
                <c:pt idx="21">
                  <c:v>0.19</c:v>
                </c:pt>
                <c:pt idx="22">
                  <c:v>-0.54</c:v>
                </c:pt>
                <c:pt idx="23">
                  <c:v>-0.92</c:v>
                </c:pt>
                <c:pt idx="24">
                  <c:v>-0.94</c:v>
                </c:pt>
                <c:pt idx="25">
                  <c:v>-1</c:v>
                </c:pt>
                <c:pt idx="26">
                  <c:v>-1.04</c:v>
                </c:pt>
                <c:pt idx="27">
                  <c:v>-0.79</c:v>
                </c:pt>
                <c:pt idx="28">
                  <c:v>-0.56000000000000005</c:v>
                </c:pt>
                <c:pt idx="29">
                  <c:v>0.43</c:v>
                </c:pt>
                <c:pt idx="30">
                  <c:v>1.26</c:v>
                </c:pt>
                <c:pt idx="31">
                  <c:v>1.94</c:v>
                </c:pt>
                <c:pt idx="32">
                  <c:v>1.88</c:v>
                </c:pt>
                <c:pt idx="33">
                  <c:v>0.81</c:v>
                </c:pt>
                <c:pt idx="34">
                  <c:v>0.27</c:v>
                </c:pt>
                <c:pt idx="35">
                  <c:v>-0.44</c:v>
                </c:pt>
                <c:pt idx="36">
                  <c:v>-1.1000000000000001</c:v>
                </c:pt>
                <c:pt idx="37">
                  <c:v>-1.35</c:v>
                </c:pt>
                <c:pt idx="38">
                  <c:v>2.16</c:v>
                </c:pt>
                <c:pt idx="39">
                  <c:v>0.19</c:v>
                </c:pt>
                <c:pt idx="40">
                  <c:v>0.56000000000000005</c:v>
                </c:pt>
                <c:pt idx="41">
                  <c:v>-0.56999999999999995</c:v>
                </c:pt>
                <c:pt idx="42">
                  <c:v>-0.77</c:v>
                </c:pt>
                <c:pt idx="43">
                  <c:v>-0.93</c:v>
                </c:pt>
                <c:pt idx="44">
                  <c:v>-0.86</c:v>
                </c:pt>
                <c:pt idx="45">
                  <c:v>-0.96</c:v>
                </c:pt>
                <c:pt idx="46">
                  <c:v>-0.82</c:v>
                </c:pt>
                <c:pt idx="47">
                  <c:v>-0.16</c:v>
                </c:pt>
                <c:pt idx="48">
                  <c:v>0.98</c:v>
                </c:pt>
                <c:pt idx="49">
                  <c:v>1.86</c:v>
                </c:pt>
                <c:pt idx="50">
                  <c:v>2.14</c:v>
                </c:pt>
                <c:pt idx="51">
                  <c:v>1.68</c:v>
                </c:pt>
                <c:pt idx="52">
                  <c:v>0.63</c:v>
                </c:pt>
                <c:pt idx="53">
                  <c:v>0.53</c:v>
                </c:pt>
                <c:pt idx="54">
                  <c:v>-0.39</c:v>
                </c:pt>
                <c:pt idx="55">
                  <c:v>-1.01</c:v>
                </c:pt>
                <c:pt idx="56">
                  <c:v>-1.59</c:v>
                </c:pt>
                <c:pt idx="57">
                  <c:v>2.37</c:v>
                </c:pt>
                <c:pt idx="58">
                  <c:v>1.49</c:v>
                </c:pt>
                <c:pt idx="59">
                  <c:v>0.4</c:v>
                </c:pt>
                <c:pt idx="60">
                  <c:v>-0.73</c:v>
                </c:pt>
                <c:pt idx="61">
                  <c:v>-0.89</c:v>
                </c:pt>
                <c:pt idx="62">
                  <c:v>-0.73</c:v>
                </c:pt>
                <c:pt idx="63">
                  <c:v>-1.1399999999999999</c:v>
                </c:pt>
                <c:pt idx="64">
                  <c:v>-0.68</c:v>
                </c:pt>
                <c:pt idx="65">
                  <c:v>0.3</c:v>
                </c:pt>
                <c:pt idx="66">
                  <c:v>0.35</c:v>
                </c:pt>
                <c:pt idx="67">
                  <c:v>0.9</c:v>
                </c:pt>
                <c:pt idx="68">
                  <c:v>1.76</c:v>
                </c:pt>
                <c:pt idx="69">
                  <c:v>1.92</c:v>
                </c:pt>
                <c:pt idx="70">
                  <c:v>1.62</c:v>
                </c:pt>
                <c:pt idx="71">
                  <c:v>0.9</c:v>
                </c:pt>
                <c:pt idx="72">
                  <c:v>0.21</c:v>
                </c:pt>
                <c:pt idx="73">
                  <c:v>-0.36</c:v>
                </c:pt>
                <c:pt idx="74">
                  <c:v>-0.86</c:v>
                </c:pt>
                <c:pt idx="75">
                  <c:v>-1.52</c:v>
                </c:pt>
                <c:pt idx="76">
                  <c:v>2.5299999999999998</c:v>
                </c:pt>
                <c:pt idx="77">
                  <c:v>1.55</c:v>
                </c:pt>
                <c:pt idx="78">
                  <c:v>-0.01</c:v>
                </c:pt>
                <c:pt idx="79">
                  <c:v>-0.85</c:v>
                </c:pt>
                <c:pt idx="80">
                  <c:v>-1.04</c:v>
                </c:pt>
                <c:pt idx="81">
                  <c:v>-0.85</c:v>
                </c:pt>
                <c:pt idx="82">
                  <c:v>-0.6</c:v>
                </c:pt>
                <c:pt idx="83">
                  <c:v>-0.49</c:v>
                </c:pt>
                <c:pt idx="84">
                  <c:v>0.31</c:v>
                </c:pt>
                <c:pt idx="85">
                  <c:v>1.1499999999999999</c:v>
                </c:pt>
                <c:pt idx="86">
                  <c:v>1.5</c:v>
                </c:pt>
                <c:pt idx="87">
                  <c:v>1.68</c:v>
                </c:pt>
                <c:pt idx="88">
                  <c:v>1.79</c:v>
                </c:pt>
                <c:pt idx="89">
                  <c:v>1.54</c:v>
                </c:pt>
                <c:pt idx="90">
                  <c:v>1.1000000000000001</c:v>
                </c:pt>
                <c:pt idx="91">
                  <c:v>0.49</c:v>
                </c:pt>
                <c:pt idx="92">
                  <c:v>-0.31</c:v>
                </c:pt>
                <c:pt idx="93">
                  <c:v>-0.74</c:v>
                </c:pt>
                <c:pt idx="94">
                  <c:v>-1.33</c:v>
                </c:pt>
                <c:pt idx="95">
                  <c:v>2.1</c:v>
                </c:pt>
                <c:pt idx="96">
                  <c:v>1.04</c:v>
                </c:pt>
                <c:pt idx="97">
                  <c:v>0.19</c:v>
                </c:pt>
                <c:pt idx="98">
                  <c:v>-0.91</c:v>
                </c:pt>
                <c:pt idx="99">
                  <c:v>-1.07</c:v>
                </c:pt>
                <c:pt idx="100">
                  <c:v>-1.05</c:v>
                </c:pt>
                <c:pt idx="101">
                  <c:v>0.56000000000000005</c:v>
                </c:pt>
                <c:pt idx="102">
                  <c:v>-0.15</c:v>
                </c:pt>
                <c:pt idx="103">
                  <c:v>0.95</c:v>
                </c:pt>
                <c:pt idx="104">
                  <c:v>1.22</c:v>
                </c:pt>
                <c:pt idx="105">
                  <c:v>1.64</c:v>
                </c:pt>
                <c:pt idx="106">
                  <c:v>1.59</c:v>
                </c:pt>
                <c:pt idx="107">
                  <c:v>1.27</c:v>
                </c:pt>
                <c:pt idx="108">
                  <c:v>0.99</c:v>
                </c:pt>
                <c:pt idx="109">
                  <c:v>0.96</c:v>
                </c:pt>
                <c:pt idx="110">
                  <c:v>0.47</c:v>
                </c:pt>
                <c:pt idx="111">
                  <c:v>0.25</c:v>
                </c:pt>
                <c:pt idx="112">
                  <c:v>-0.61</c:v>
                </c:pt>
                <c:pt idx="113">
                  <c:v>-1.32</c:v>
                </c:pt>
                <c:pt idx="114">
                  <c:v>1.06</c:v>
                </c:pt>
                <c:pt idx="115">
                  <c:v>0.62</c:v>
                </c:pt>
                <c:pt idx="116">
                  <c:v>-0.9</c:v>
                </c:pt>
                <c:pt idx="117">
                  <c:v>-1.43</c:v>
                </c:pt>
                <c:pt idx="118">
                  <c:v>-1.65</c:v>
                </c:pt>
                <c:pt idx="119">
                  <c:v>-1.19</c:v>
                </c:pt>
                <c:pt idx="120">
                  <c:v>-0.19</c:v>
                </c:pt>
                <c:pt idx="121">
                  <c:v>0.74</c:v>
                </c:pt>
                <c:pt idx="122">
                  <c:v>1.33</c:v>
                </c:pt>
                <c:pt idx="123">
                  <c:v>1.43</c:v>
                </c:pt>
                <c:pt idx="124">
                  <c:v>1.6</c:v>
                </c:pt>
                <c:pt idx="125">
                  <c:v>1.65</c:v>
                </c:pt>
                <c:pt idx="126">
                  <c:v>1.21</c:v>
                </c:pt>
                <c:pt idx="127">
                  <c:v>1.0900000000000001</c:v>
                </c:pt>
                <c:pt idx="128">
                  <c:v>1.04</c:v>
                </c:pt>
                <c:pt idx="129">
                  <c:v>0.81</c:v>
                </c:pt>
                <c:pt idx="130">
                  <c:v>0.44</c:v>
                </c:pt>
                <c:pt idx="131">
                  <c:v>0.3</c:v>
                </c:pt>
                <c:pt idx="132">
                  <c:v>-0.59</c:v>
                </c:pt>
                <c:pt idx="133">
                  <c:v>0</c:v>
                </c:pt>
                <c:pt idx="134">
                  <c:v>-0.16</c:v>
                </c:pt>
                <c:pt idx="135">
                  <c:v>-0.66</c:v>
                </c:pt>
                <c:pt idx="136">
                  <c:v>-1.1499999999999999</c:v>
                </c:pt>
                <c:pt idx="137">
                  <c:v>-1.23</c:v>
                </c:pt>
                <c:pt idx="138">
                  <c:v>-0.92</c:v>
                </c:pt>
                <c:pt idx="139">
                  <c:v>-0.1</c:v>
                </c:pt>
                <c:pt idx="140">
                  <c:v>0.57999999999999996</c:v>
                </c:pt>
                <c:pt idx="141">
                  <c:v>0.95</c:v>
                </c:pt>
                <c:pt idx="142">
                  <c:v>1.21</c:v>
                </c:pt>
                <c:pt idx="143">
                  <c:v>1.47</c:v>
                </c:pt>
                <c:pt idx="144">
                  <c:v>1.37</c:v>
                </c:pt>
                <c:pt idx="145">
                  <c:v>1.57</c:v>
                </c:pt>
                <c:pt idx="146">
                  <c:v>1.06</c:v>
                </c:pt>
                <c:pt idx="147">
                  <c:v>0.86</c:v>
                </c:pt>
                <c:pt idx="148">
                  <c:v>0.8</c:v>
                </c:pt>
                <c:pt idx="149">
                  <c:v>0.74</c:v>
                </c:pt>
                <c:pt idx="150">
                  <c:v>0.56999999999999995</c:v>
                </c:pt>
                <c:pt idx="151">
                  <c:v>-0.26</c:v>
                </c:pt>
                <c:pt idx="152">
                  <c:v>-0.67</c:v>
                </c:pt>
                <c:pt idx="153">
                  <c:v>-0.77</c:v>
                </c:pt>
                <c:pt idx="154">
                  <c:v>-0.84</c:v>
                </c:pt>
                <c:pt idx="155">
                  <c:v>-1.32</c:v>
                </c:pt>
                <c:pt idx="156">
                  <c:v>-1.1299999999999999</c:v>
                </c:pt>
                <c:pt idx="157">
                  <c:v>-0.42</c:v>
                </c:pt>
                <c:pt idx="158">
                  <c:v>0.02</c:v>
                </c:pt>
                <c:pt idx="159">
                  <c:v>0.28999999999999998</c:v>
                </c:pt>
                <c:pt idx="160">
                  <c:v>0.69</c:v>
                </c:pt>
                <c:pt idx="161">
                  <c:v>1.24</c:v>
                </c:pt>
                <c:pt idx="162">
                  <c:v>1.54</c:v>
                </c:pt>
                <c:pt idx="163">
                  <c:v>1.51</c:v>
                </c:pt>
                <c:pt idx="164">
                  <c:v>1.39</c:v>
                </c:pt>
                <c:pt idx="165">
                  <c:v>1.1299999999999999</c:v>
                </c:pt>
                <c:pt idx="166">
                  <c:v>0.92</c:v>
                </c:pt>
                <c:pt idx="167">
                  <c:v>0.76</c:v>
                </c:pt>
                <c:pt idx="168">
                  <c:v>0.64</c:v>
                </c:pt>
                <c:pt idx="169">
                  <c:v>0.46</c:v>
                </c:pt>
                <c:pt idx="170">
                  <c:v>0.23</c:v>
                </c:pt>
                <c:pt idx="171">
                  <c:v>-0.35</c:v>
                </c:pt>
                <c:pt idx="172">
                  <c:v>0.05</c:v>
                </c:pt>
                <c:pt idx="173">
                  <c:v>0.05</c:v>
                </c:pt>
                <c:pt idx="174">
                  <c:v>0.9</c:v>
                </c:pt>
                <c:pt idx="175">
                  <c:v>1.3</c:v>
                </c:pt>
                <c:pt idx="176">
                  <c:v>1.5</c:v>
                </c:pt>
                <c:pt idx="177">
                  <c:v>1.32</c:v>
                </c:pt>
                <c:pt idx="178">
                  <c:v>1.4</c:v>
                </c:pt>
                <c:pt idx="179">
                  <c:v>1.1499999999999999</c:v>
                </c:pt>
                <c:pt idx="180">
                  <c:v>0.79</c:v>
                </c:pt>
                <c:pt idx="181">
                  <c:v>0.65</c:v>
                </c:pt>
                <c:pt idx="182">
                  <c:v>0.65</c:v>
                </c:pt>
                <c:pt idx="183">
                  <c:v>0.47</c:v>
                </c:pt>
                <c:pt idx="184">
                  <c:v>0.25</c:v>
                </c:pt>
                <c:pt idx="185">
                  <c:v>-0.31</c:v>
                </c:pt>
                <c:pt idx="186">
                  <c:v>-0.34</c:v>
                </c:pt>
                <c:pt idx="187">
                  <c:v>0.45</c:v>
                </c:pt>
                <c:pt idx="188">
                  <c:v>0.91</c:v>
                </c:pt>
                <c:pt idx="189">
                  <c:v>1.28</c:v>
                </c:pt>
                <c:pt idx="190">
                  <c:v>1.27</c:v>
                </c:pt>
                <c:pt idx="191">
                  <c:v>1.01</c:v>
                </c:pt>
                <c:pt idx="192">
                  <c:v>0.91</c:v>
                </c:pt>
                <c:pt idx="193">
                  <c:v>0.62</c:v>
                </c:pt>
                <c:pt idx="194">
                  <c:v>0.55000000000000004</c:v>
                </c:pt>
                <c:pt idx="195">
                  <c:v>0.59</c:v>
                </c:pt>
                <c:pt idx="196">
                  <c:v>0.66</c:v>
                </c:pt>
                <c:pt idx="197">
                  <c:v>0.34</c:v>
                </c:pt>
                <c:pt idx="198">
                  <c:v>-0.21</c:v>
                </c:pt>
                <c:pt idx="199">
                  <c:v>0.97</c:v>
                </c:pt>
                <c:pt idx="200">
                  <c:v>0.86</c:v>
                </c:pt>
                <c:pt idx="201">
                  <c:v>0.65</c:v>
                </c:pt>
                <c:pt idx="202">
                  <c:v>0.46</c:v>
                </c:pt>
                <c:pt idx="203">
                  <c:v>0.41</c:v>
                </c:pt>
                <c:pt idx="204">
                  <c:v>0.41</c:v>
                </c:pt>
                <c:pt idx="205">
                  <c:v>0.49</c:v>
                </c:pt>
                <c:pt idx="206">
                  <c:v>0.45</c:v>
                </c:pt>
                <c:pt idx="207">
                  <c:v>0.41</c:v>
                </c:pt>
                <c:pt idx="208">
                  <c:v>0.05</c:v>
                </c:pt>
                <c:pt idx="209">
                  <c:v>0.03</c:v>
                </c:pt>
                <c:pt idx="210">
                  <c:v>0.27</c:v>
                </c:pt>
                <c:pt idx="211">
                  <c:v>0.36</c:v>
                </c:pt>
                <c:pt idx="212">
                  <c:v>0.5</c:v>
                </c:pt>
                <c:pt idx="213">
                  <c:v>0.45</c:v>
                </c:pt>
                <c:pt idx="214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5-45C4-B73F-00B032F1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76623"/>
        <c:axId val="1087701647"/>
      </c:scatterChart>
      <c:valAx>
        <c:axId val="31487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x-coordinate</a:t>
                </a:r>
              </a:p>
            </c:rich>
          </c:tx>
          <c:layout>
            <c:manualLayout>
              <c:xMode val="edge"/>
              <c:yMode val="edge"/>
              <c:x val="0.48722218699636216"/>
              <c:y val="0.96303089955893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01647"/>
        <c:crosses val="autoZero"/>
        <c:crossBetween val="midCat"/>
      </c:valAx>
      <c:valAx>
        <c:axId val="10877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Magnitude of y-component</a:t>
                </a:r>
              </a:p>
            </c:rich>
          </c:tx>
          <c:layout>
            <c:manualLayout>
              <c:xMode val="edge"/>
              <c:yMode val="edge"/>
              <c:x val="3.9329092139778997E-3"/>
              <c:y val="0.45909518338076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7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Residuals for y-magnitude with x-coordinate inputs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368162819888833E-2"/>
          <c:y val="7.5867604683518136E-2"/>
          <c:w val="0.91722716515065661"/>
          <c:h val="0.846043856893512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'Residual Plot GRG'!$F$11:$F$225</c:f>
              <c:numCache>
                <c:formatCode>General</c:formatCode>
                <c:ptCount val="215"/>
                <c:pt idx="0">
                  <c:v>-18</c:v>
                </c:pt>
                <c:pt idx="1">
                  <c:v>-16</c:v>
                </c:pt>
                <c:pt idx="2">
                  <c:v>-14</c:v>
                </c:pt>
                <c:pt idx="3">
                  <c:v>-12</c:v>
                </c:pt>
                <c:pt idx="4">
                  <c:v>-10</c:v>
                </c:pt>
                <c:pt idx="5">
                  <c:v>-8</c:v>
                </c:pt>
                <c:pt idx="6">
                  <c:v>-6</c:v>
                </c:pt>
                <c:pt idx="7">
                  <c:v>-4</c:v>
                </c:pt>
                <c:pt idx="8">
                  <c:v>-2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18</c:v>
                </c:pt>
                <c:pt idx="19">
                  <c:v>-18</c:v>
                </c:pt>
                <c:pt idx="20">
                  <c:v>-16</c:v>
                </c:pt>
                <c:pt idx="21">
                  <c:v>-14</c:v>
                </c:pt>
                <c:pt idx="22">
                  <c:v>-12</c:v>
                </c:pt>
                <c:pt idx="23">
                  <c:v>-10</c:v>
                </c:pt>
                <c:pt idx="24">
                  <c:v>-8</c:v>
                </c:pt>
                <c:pt idx="25">
                  <c:v>-6</c:v>
                </c:pt>
                <c:pt idx="26">
                  <c:v>-4</c:v>
                </c:pt>
                <c:pt idx="27">
                  <c:v>-2</c:v>
                </c:pt>
                <c:pt idx="28">
                  <c:v>0</c:v>
                </c:pt>
                <c:pt idx="29">
                  <c:v>2</c:v>
                </c:pt>
                <c:pt idx="30">
                  <c:v>4</c:v>
                </c:pt>
                <c:pt idx="31">
                  <c:v>6</c:v>
                </c:pt>
                <c:pt idx="32">
                  <c:v>8</c:v>
                </c:pt>
                <c:pt idx="33">
                  <c:v>10</c:v>
                </c:pt>
                <c:pt idx="34">
                  <c:v>12</c:v>
                </c:pt>
                <c:pt idx="35">
                  <c:v>14</c:v>
                </c:pt>
                <c:pt idx="36">
                  <c:v>16</c:v>
                </c:pt>
                <c:pt idx="37">
                  <c:v>18</c:v>
                </c:pt>
                <c:pt idx="38">
                  <c:v>-18</c:v>
                </c:pt>
                <c:pt idx="39">
                  <c:v>-16</c:v>
                </c:pt>
                <c:pt idx="40">
                  <c:v>-14</c:v>
                </c:pt>
                <c:pt idx="41">
                  <c:v>-12</c:v>
                </c:pt>
                <c:pt idx="42">
                  <c:v>-10</c:v>
                </c:pt>
                <c:pt idx="43">
                  <c:v>-8</c:v>
                </c:pt>
                <c:pt idx="44">
                  <c:v>-6</c:v>
                </c:pt>
                <c:pt idx="45">
                  <c:v>-4</c:v>
                </c:pt>
                <c:pt idx="46">
                  <c:v>-2</c:v>
                </c:pt>
                <c:pt idx="47">
                  <c:v>0</c:v>
                </c:pt>
                <c:pt idx="48">
                  <c:v>2</c:v>
                </c:pt>
                <c:pt idx="49">
                  <c:v>4</c:v>
                </c:pt>
                <c:pt idx="50">
                  <c:v>6</c:v>
                </c:pt>
                <c:pt idx="51">
                  <c:v>8</c:v>
                </c:pt>
                <c:pt idx="52">
                  <c:v>10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18</c:v>
                </c:pt>
                <c:pt idx="57">
                  <c:v>-18</c:v>
                </c:pt>
                <c:pt idx="58">
                  <c:v>-16</c:v>
                </c:pt>
                <c:pt idx="59">
                  <c:v>-14</c:v>
                </c:pt>
                <c:pt idx="60">
                  <c:v>-12</c:v>
                </c:pt>
                <c:pt idx="61">
                  <c:v>-10</c:v>
                </c:pt>
                <c:pt idx="62">
                  <c:v>-8</c:v>
                </c:pt>
                <c:pt idx="63">
                  <c:v>-6</c:v>
                </c:pt>
                <c:pt idx="64">
                  <c:v>-4</c:v>
                </c:pt>
                <c:pt idx="65">
                  <c:v>-2</c:v>
                </c:pt>
                <c:pt idx="66">
                  <c:v>0</c:v>
                </c:pt>
                <c:pt idx="67">
                  <c:v>2</c:v>
                </c:pt>
                <c:pt idx="68">
                  <c:v>4</c:v>
                </c:pt>
                <c:pt idx="69">
                  <c:v>6</c:v>
                </c:pt>
                <c:pt idx="70">
                  <c:v>8</c:v>
                </c:pt>
                <c:pt idx="71">
                  <c:v>10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18</c:v>
                </c:pt>
                <c:pt idx="76">
                  <c:v>-18</c:v>
                </c:pt>
                <c:pt idx="77">
                  <c:v>-16</c:v>
                </c:pt>
                <c:pt idx="78">
                  <c:v>-14</c:v>
                </c:pt>
                <c:pt idx="79">
                  <c:v>-12</c:v>
                </c:pt>
                <c:pt idx="80">
                  <c:v>-10</c:v>
                </c:pt>
                <c:pt idx="81">
                  <c:v>-8</c:v>
                </c:pt>
                <c:pt idx="82">
                  <c:v>-6</c:v>
                </c:pt>
                <c:pt idx="83">
                  <c:v>-4</c:v>
                </c:pt>
                <c:pt idx="84">
                  <c:v>-2</c:v>
                </c:pt>
                <c:pt idx="85">
                  <c:v>0</c:v>
                </c:pt>
                <c:pt idx="86">
                  <c:v>2</c:v>
                </c:pt>
                <c:pt idx="87">
                  <c:v>4</c:v>
                </c:pt>
                <c:pt idx="88">
                  <c:v>6</c:v>
                </c:pt>
                <c:pt idx="89">
                  <c:v>8</c:v>
                </c:pt>
                <c:pt idx="90">
                  <c:v>10</c:v>
                </c:pt>
                <c:pt idx="91">
                  <c:v>12</c:v>
                </c:pt>
                <c:pt idx="92">
                  <c:v>14</c:v>
                </c:pt>
                <c:pt idx="93">
                  <c:v>16</c:v>
                </c:pt>
                <c:pt idx="94">
                  <c:v>18</c:v>
                </c:pt>
                <c:pt idx="95">
                  <c:v>-18</c:v>
                </c:pt>
                <c:pt idx="96">
                  <c:v>-16</c:v>
                </c:pt>
                <c:pt idx="97">
                  <c:v>-14</c:v>
                </c:pt>
                <c:pt idx="98">
                  <c:v>-12</c:v>
                </c:pt>
                <c:pt idx="99">
                  <c:v>-10</c:v>
                </c:pt>
                <c:pt idx="100">
                  <c:v>-8</c:v>
                </c:pt>
                <c:pt idx="101">
                  <c:v>-6</c:v>
                </c:pt>
                <c:pt idx="102">
                  <c:v>-4</c:v>
                </c:pt>
                <c:pt idx="103">
                  <c:v>-2</c:v>
                </c:pt>
                <c:pt idx="104">
                  <c:v>0</c:v>
                </c:pt>
                <c:pt idx="105">
                  <c:v>2</c:v>
                </c:pt>
                <c:pt idx="106">
                  <c:v>4</c:v>
                </c:pt>
                <c:pt idx="107">
                  <c:v>6</c:v>
                </c:pt>
                <c:pt idx="108">
                  <c:v>8</c:v>
                </c:pt>
                <c:pt idx="109">
                  <c:v>10</c:v>
                </c:pt>
                <c:pt idx="110">
                  <c:v>12</c:v>
                </c:pt>
                <c:pt idx="111">
                  <c:v>14</c:v>
                </c:pt>
                <c:pt idx="112">
                  <c:v>16</c:v>
                </c:pt>
                <c:pt idx="113">
                  <c:v>18</c:v>
                </c:pt>
                <c:pt idx="114">
                  <c:v>-18</c:v>
                </c:pt>
                <c:pt idx="115">
                  <c:v>-16</c:v>
                </c:pt>
                <c:pt idx="116">
                  <c:v>-14</c:v>
                </c:pt>
                <c:pt idx="117">
                  <c:v>-12</c:v>
                </c:pt>
                <c:pt idx="118">
                  <c:v>-10</c:v>
                </c:pt>
                <c:pt idx="119">
                  <c:v>-8</c:v>
                </c:pt>
                <c:pt idx="120">
                  <c:v>-6</c:v>
                </c:pt>
                <c:pt idx="121">
                  <c:v>-4</c:v>
                </c:pt>
                <c:pt idx="122">
                  <c:v>-2</c:v>
                </c:pt>
                <c:pt idx="123">
                  <c:v>0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8</c:v>
                </c:pt>
                <c:pt idx="128">
                  <c:v>10</c:v>
                </c:pt>
                <c:pt idx="129">
                  <c:v>12</c:v>
                </c:pt>
                <c:pt idx="130">
                  <c:v>14</c:v>
                </c:pt>
                <c:pt idx="131">
                  <c:v>16</c:v>
                </c:pt>
                <c:pt idx="132">
                  <c:v>18</c:v>
                </c:pt>
                <c:pt idx="133">
                  <c:v>-18</c:v>
                </c:pt>
                <c:pt idx="134">
                  <c:v>-16</c:v>
                </c:pt>
                <c:pt idx="135">
                  <c:v>-14</c:v>
                </c:pt>
                <c:pt idx="136">
                  <c:v>-12</c:v>
                </c:pt>
                <c:pt idx="137">
                  <c:v>-10</c:v>
                </c:pt>
                <c:pt idx="138">
                  <c:v>-8</c:v>
                </c:pt>
                <c:pt idx="139">
                  <c:v>-6</c:v>
                </c:pt>
                <c:pt idx="140">
                  <c:v>-4</c:v>
                </c:pt>
                <c:pt idx="141">
                  <c:v>-2</c:v>
                </c:pt>
                <c:pt idx="142">
                  <c:v>0</c:v>
                </c:pt>
                <c:pt idx="143">
                  <c:v>2</c:v>
                </c:pt>
                <c:pt idx="144">
                  <c:v>4</c:v>
                </c:pt>
                <c:pt idx="145">
                  <c:v>6</c:v>
                </c:pt>
                <c:pt idx="146">
                  <c:v>8</c:v>
                </c:pt>
                <c:pt idx="147">
                  <c:v>10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18</c:v>
                </c:pt>
                <c:pt idx="152">
                  <c:v>-18</c:v>
                </c:pt>
                <c:pt idx="153">
                  <c:v>-16</c:v>
                </c:pt>
                <c:pt idx="154">
                  <c:v>-14</c:v>
                </c:pt>
                <c:pt idx="155">
                  <c:v>-12</c:v>
                </c:pt>
                <c:pt idx="156">
                  <c:v>-10</c:v>
                </c:pt>
                <c:pt idx="157">
                  <c:v>-8</c:v>
                </c:pt>
                <c:pt idx="158">
                  <c:v>-6</c:v>
                </c:pt>
                <c:pt idx="159">
                  <c:v>-4</c:v>
                </c:pt>
                <c:pt idx="160">
                  <c:v>-2</c:v>
                </c:pt>
                <c:pt idx="161">
                  <c:v>0</c:v>
                </c:pt>
                <c:pt idx="162">
                  <c:v>2</c:v>
                </c:pt>
                <c:pt idx="163">
                  <c:v>4</c:v>
                </c:pt>
                <c:pt idx="164">
                  <c:v>6</c:v>
                </c:pt>
                <c:pt idx="165">
                  <c:v>8</c:v>
                </c:pt>
                <c:pt idx="166">
                  <c:v>10</c:v>
                </c:pt>
                <c:pt idx="167">
                  <c:v>12</c:v>
                </c:pt>
                <c:pt idx="168">
                  <c:v>14</c:v>
                </c:pt>
                <c:pt idx="169">
                  <c:v>16</c:v>
                </c:pt>
                <c:pt idx="170">
                  <c:v>18</c:v>
                </c:pt>
                <c:pt idx="171">
                  <c:v>-8</c:v>
                </c:pt>
                <c:pt idx="172">
                  <c:v>-6</c:v>
                </c:pt>
                <c:pt idx="173">
                  <c:v>-4</c:v>
                </c:pt>
                <c:pt idx="174">
                  <c:v>-2</c:v>
                </c:pt>
                <c:pt idx="175">
                  <c:v>0</c:v>
                </c:pt>
                <c:pt idx="176">
                  <c:v>2</c:v>
                </c:pt>
                <c:pt idx="177">
                  <c:v>4</c:v>
                </c:pt>
                <c:pt idx="178">
                  <c:v>6</c:v>
                </c:pt>
                <c:pt idx="179">
                  <c:v>8</c:v>
                </c:pt>
                <c:pt idx="180">
                  <c:v>10</c:v>
                </c:pt>
                <c:pt idx="181">
                  <c:v>12</c:v>
                </c:pt>
                <c:pt idx="182">
                  <c:v>14</c:v>
                </c:pt>
                <c:pt idx="183">
                  <c:v>16</c:v>
                </c:pt>
                <c:pt idx="184">
                  <c:v>18</c:v>
                </c:pt>
                <c:pt idx="185">
                  <c:v>-6</c:v>
                </c:pt>
                <c:pt idx="186">
                  <c:v>-4</c:v>
                </c:pt>
                <c:pt idx="187">
                  <c:v>-2</c:v>
                </c:pt>
                <c:pt idx="188">
                  <c:v>0</c:v>
                </c:pt>
                <c:pt idx="189">
                  <c:v>2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10</c:v>
                </c:pt>
                <c:pt idx="194">
                  <c:v>12</c:v>
                </c:pt>
                <c:pt idx="195">
                  <c:v>14</c:v>
                </c:pt>
                <c:pt idx="196">
                  <c:v>16</c:v>
                </c:pt>
                <c:pt idx="197">
                  <c:v>18</c:v>
                </c:pt>
                <c:pt idx="198">
                  <c:v>-2</c:v>
                </c:pt>
                <c:pt idx="199">
                  <c:v>2</c:v>
                </c:pt>
                <c:pt idx="200">
                  <c:v>4</c:v>
                </c:pt>
                <c:pt idx="201">
                  <c:v>6</c:v>
                </c:pt>
                <c:pt idx="202">
                  <c:v>8</c:v>
                </c:pt>
                <c:pt idx="203">
                  <c:v>10</c:v>
                </c:pt>
                <c:pt idx="204">
                  <c:v>12</c:v>
                </c:pt>
                <c:pt idx="205">
                  <c:v>14</c:v>
                </c:pt>
                <c:pt idx="206">
                  <c:v>16</c:v>
                </c:pt>
                <c:pt idx="207">
                  <c:v>18</c:v>
                </c:pt>
                <c:pt idx="208">
                  <c:v>6</c:v>
                </c:pt>
                <c:pt idx="209">
                  <c:v>8</c:v>
                </c:pt>
                <c:pt idx="210">
                  <c:v>10</c:v>
                </c:pt>
                <c:pt idx="211">
                  <c:v>12</c:v>
                </c:pt>
                <c:pt idx="212">
                  <c:v>14</c:v>
                </c:pt>
                <c:pt idx="213">
                  <c:v>16</c:v>
                </c:pt>
                <c:pt idx="214">
                  <c:v>18</c:v>
                </c:pt>
              </c:numCache>
            </c:numRef>
          </c:xVal>
          <c:yVal>
            <c:numRef>
              <c:f>'Residual Plot GRG'!$R$11:$R$225</c:f>
              <c:numCache>
                <c:formatCode>General</c:formatCode>
                <c:ptCount val="215"/>
                <c:pt idx="0">
                  <c:v>-0.72446401379592529</c:v>
                </c:pt>
                <c:pt idx="1">
                  <c:v>-0.52151091558532925</c:v>
                </c:pt>
                <c:pt idx="2">
                  <c:v>-2.0056389612295666E-2</c:v>
                </c:pt>
                <c:pt idx="3">
                  <c:v>0.25719624410838909</c:v>
                </c:pt>
                <c:pt idx="4">
                  <c:v>0.39275082395124605</c:v>
                </c:pt>
                <c:pt idx="5">
                  <c:v>0.35821680734601591</c:v>
                </c:pt>
                <c:pt idx="6">
                  <c:v>0.56423711261886167</c:v>
                </c:pt>
                <c:pt idx="7">
                  <c:v>0.6784110354113575</c:v>
                </c:pt>
                <c:pt idx="8">
                  <c:v>0.79161760558069738</c:v>
                </c:pt>
                <c:pt idx="9">
                  <c:v>1.1115053113324405</c:v>
                </c:pt>
                <c:pt idx="10">
                  <c:v>0.29051552126992808</c:v>
                </c:pt>
                <c:pt idx="11">
                  <c:v>-0.10507786639955041</c:v>
                </c:pt>
                <c:pt idx="12">
                  <c:v>-0.41882834626514609</c:v>
                </c:pt>
                <c:pt idx="13">
                  <c:v>-7.3665247135372702E-2</c:v>
                </c:pt>
                <c:pt idx="14">
                  <c:v>0.15062956991335652</c:v>
                </c:pt>
                <c:pt idx="15">
                  <c:v>0.30152430649392215</c:v>
                </c:pt>
                <c:pt idx="16">
                  <c:v>0.37057005888972744</c:v>
                </c:pt>
                <c:pt idx="17">
                  <c:v>0.41553360597186623</c:v>
                </c:pt>
                <c:pt idx="18">
                  <c:v>0.51131713770418097</c:v>
                </c:pt>
                <c:pt idx="19">
                  <c:v>-0.8544640137959254</c:v>
                </c:pt>
                <c:pt idx="20">
                  <c:v>-0.86151091558532933</c:v>
                </c:pt>
                <c:pt idx="21">
                  <c:v>-0.21005638961229567</c:v>
                </c:pt>
                <c:pt idx="22">
                  <c:v>9.7196244108389174E-2</c:v>
                </c:pt>
                <c:pt idx="23">
                  <c:v>0.212750823951246</c:v>
                </c:pt>
                <c:pt idx="24">
                  <c:v>0.17821680734601575</c:v>
                </c:pt>
                <c:pt idx="25">
                  <c:v>0.40423711261886175</c:v>
                </c:pt>
                <c:pt idx="26">
                  <c:v>0.79841103541135761</c:v>
                </c:pt>
                <c:pt idx="27">
                  <c:v>1.0216176055806974</c:v>
                </c:pt>
                <c:pt idx="28">
                  <c:v>1.2915053113324406</c:v>
                </c:pt>
                <c:pt idx="29">
                  <c:v>0.73051552126992814</c:v>
                </c:pt>
                <c:pt idx="30">
                  <c:v>0.17492213360044961</c:v>
                </c:pt>
                <c:pt idx="31">
                  <c:v>-0.43882834626514611</c:v>
                </c:pt>
                <c:pt idx="32">
                  <c:v>-0.53366524713537267</c:v>
                </c:pt>
                <c:pt idx="33">
                  <c:v>0.19062956991335644</c:v>
                </c:pt>
                <c:pt idx="34">
                  <c:v>0.26152430649392211</c:v>
                </c:pt>
                <c:pt idx="35">
                  <c:v>0.47057005888972742</c:v>
                </c:pt>
                <c:pt idx="36">
                  <c:v>0.69553360597186642</c:v>
                </c:pt>
                <c:pt idx="37">
                  <c:v>0.6613171377041811</c:v>
                </c:pt>
                <c:pt idx="38">
                  <c:v>-1.2044640137959255</c:v>
                </c:pt>
                <c:pt idx="39">
                  <c:v>0.28848908441467069</c:v>
                </c:pt>
                <c:pt idx="40">
                  <c:v>-0.58005638961229566</c:v>
                </c:pt>
                <c:pt idx="41">
                  <c:v>0.12719624410838909</c:v>
                </c:pt>
                <c:pt idx="42">
                  <c:v>6.2750823951245982E-2</c:v>
                </c:pt>
                <c:pt idx="43">
                  <c:v>0.16821680734601585</c:v>
                </c:pt>
                <c:pt idx="44">
                  <c:v>0.26423711261886174</c:v>
                </c:pt>
                <c:pt idx="45">
                  <c:v>0.71841103541135753</c:v>
                </c:pt>
                <c:pt idx="46">
                  <c:v>1.0516176055806974</c:v>
                </c:pt>
                <c:pt idx="47">
                  <c:v>0.8915053113324406</c:v>
                </c:pt>
                <c:pt idx="48">
                  <c:v>0.18051552126992809</c:v>
                </c:pt>
                <c:pt idx="49">
                  <c:v>-0.42507786639955047</c:v>
                </c:pt>
                <c:pt idx="50">
                  <c:v>-0.63882834626514629</c:v>
                </c:pt>
                <c:pt idx="51">
                  <c:v>-0.33366524713537271</c:v>
                </c:pt>
                <c:pt idx="52">
                  <c:v>0.37062956991335649</c:v>
                </c:pt>
                <c:pt idx="53">
                  <c:v>1.5243064939221007E-3</c:v>
                </c:pt>
                <c:pt idx="54">
                  <c:v>0.42057005888972743</c:v>
                </c:pt>
                <c:pt idx="55">
                  <c:v>0.60553360597186634</c:v>
                </c:pt>
                <c:pt idx="56">
                  <c:v>0.90131713770418109</c:v>
                </c:pt>
                <c:pt idx="57">
                  <c:v>-1.4144640137959255</c:v>
                </c:pt>
                <c:pt idx="58">
                  <c:v>-1.0115109155853292</c:v>
                </c:pt>
                <c:pt idx="59">
                  <c:v>-0.42005638961229569</c:v>
                </c:pt>
                <c:pt idx="60">
                  <c:v>0.28719624410838912</c:v>
                </c:pt>
                <c:pt idx="61">
                  <c:v>0.18275082395124598</c:v>
                </c:pt>
                <c:pt idx="62">
                  <c:v>-3.1783192653984216E-2</c:v>
                </c:pt>
                <c:pt idx="63">
                  <c:v>0.54423711261886165</c:v>
                </c:pt>
                <c:pt idx="64">
                  <c:v>0.43841103541135756</c:v>
                </c:pt>
                <c:pt idx="65">
                  <c:v>-6.8382394419302606E-2</c:v>
                </c:pt>
                <c:pt idx="66">
                  <c:v>0.38150531133244059</c:v>
                </c:pt>
                <c:pt idx="67">
                  <c:v>0.26051552126992805</c:v>
                </c:pt>
                <c:pt idx="68">
                  <c:v>-0.32507786639955039</c:v>
                </c:pt>
                <c:pt idx="69">
                  <c:v>-0.41882834626514609</c:v>
                </c:pt>
                <c:pt idx="70">
                  <c:v>-0.27366524713537288</c:v>
                </c:pt>
                <c:pt idx="71">
                  <c:v>0.10062956991335648</c:v>
                </c:pt>
                <c:pt idx="72">
                  <c:v>0.32152430649392216</c:v>
                </c:pt>
                <c:pt idx="73">
                  <c:v>0.3905700588897274</c:v>
                </c:pt>
                <c:pt idx="74">
                  <c:v>0.45553360597186626</c:v>
                </c:pt>
                <c:pt idx="75">
                  <c:v>0.83131713770418103</c:v>
                </c:pt>
                <c:pt idx="76">
                  <c:v>-1.5744640137959252</c:v>
                </c:pt>
                <c:pt idx="77">
                  <c:v>-1.0715109155853293</c:v>
                </c:pt>
                <c:pt idx="78">
                  <c:v>-1.0056389612295666E-2</c:v>
                </c:pt>
                <c:pt idx="79">
                  <c:v>0.40719624410838912</c:v>
                </c:pt>
                <c:pt idx="80">
                  <c:v>0.332750823951246</c:v>
                </c:pt>
                <c:pt idx="81">
                  <c:v>8.821680734601578E-2</c:v>
                </c:pt>
                <c:pt idx="82">
                  <c:v>4.237112618861727E-3</c:v>
                </c:pt>
                <c:pt idx="83">
                  <c:v>0.24841103541135751</c:v>
                </c:pt>
                <c:pt idx="84">
                  <c:v>-7.8382394419302615E-2</c:v>
                </c:pt>
                <c:pt idx="85">
                  <c:v>-0.41849468866755934</c:v>
                </c:pt>
                <c:pt idx="86">
                  <c:v>-0.33948447873007193</c:v>
                </c:pt>
                <c:pt idx="87">
                  <c:v>-0.24507786639955031</c:v>
                </c:pt>
                <c:pt idx="88">
                  <c:v>-0.2888283462651462</c:v>
                </c:pt>
                <c:pt idx="89">
                  <c:v>-0.19366524713537281</c:v>
                </c:pt>
                <c:pt idx="90">
                  <c:v>-9.9370430086643591E-2</c:v>
                </c:pt>
                <c:pt idx="91">
                  <c:v>4.1524306493922136E-2</c:v>
                </c:pt>
                <c:pt idx="92">
                  <c:v>0.34057005888972741</c:v>
                </c:pt>
                <c:pt idx="93">
                  <c:v>0.33553360597186627</c:v>
                </c:pt>
                <c:pt idx="94">
                  <c:v>0.64131713770418108</c:v>
                </c:pt>
                <c:pt idx="95">
                  <c:v>-1.1444640137959254</c:v>
                </c:pt>
                <c:pt idx="96">
                  <c:v>-0.56151091558532928</c:v>
                </c:pt>
                <c:pt idx="97">
                  <c:v>-0.21005638961229567</c:v>
                </c:pt>
                <c:pt idx="98">
                  <c:v>0.46719624410838917</c:v>
                </c:pt>
                <c:pt idx="99">
                  <c:v>0.36275082395124603</c:v>
                </c:pt>
                <c:pt idx="100">
                  <c:v>0.28821680734601585</c:v>
                </c:pt>
                <c:pt idx="101">
                  <c:v>-1.1557628873811383</c:v>
                </c:pt>
                <c:pt idx="102">
                  <c:v>-9.1588964588642491E-2</c:v>
                </c:pt>
                <c:pt idx="103">
                  <c:v>-0.71838239441930263</c:v>
                </c:pt>
                <c:pt idx="104">
                  <c:v>-0.48849468866755941</c:v>
                </c:pt>
                <c:pt idx="105">
                  <c:v>-0.47948447873007183</c:v>
                </c:pt>
                <c:pt idx="106">
                  <c:v>-0.15507786639955046</c:v>
                </c:pt>
                <c:pt idx="107">
                  <c:v>0.23117165373485382</c:v>
                </c:pt>
                <c:pt idx="108">
                  <c:v>0.35633475286462724</c:v>
                </c:pt>
                <c:pt idx="109">
                  <c:v>4.0629569913356534E-2</c:v>
                </c:pt>
                <c:pt idx="110">
                  <c:v>6.1524306493922154E-2</c:v>
                </c:pt>
                <c:pt idx="111">
                  <c:v>-0.21942994111027259</c:v>
                </c:pt>
                <c:pt idx="112">
                  <c:v>0.20553360597186626</c:v>
                </c:pt>
                <c:pt idx="113">
                  <c:v>0.63131713770418108</c:v>
                </c:pt>
                <c:pt idx="114">
                  <c:v>-0.1044640137959254</c:v>
                </c:pt>
                <c:pt idx="115">
                  <c:v>-0.1415109155853293</c:v>
                </c:pt>
                <c:pt idx="116">
                  <c:v>0.8799436103877043</c:v>
                </c:pt>
                <c:pt idx="117">
                  <c:v>0.98719624410838902</c:v>
                </c:pt>
                <c:pt idx="118">
                  <c:v>0.94275082395124588</c:v>
                </c:pt>
                <c:pt idx="119">
                  <c:v>0.42821680734601575</c:v>
                </c:pt>
                <c:pt idx="120">
                  <c:v>-0.40576288738113825</c:v>
                </c:pt>
                <c:pt idx="121">
                  <c:v>-0.98158896458864242</c:v>
                </c:pt>
                <c:pt idx="122">
                  <c:v>-1.0983823944193027</c:v>
                </c:pt>
                <c:pt idx="123">
                  <c:v>-0.69849468866755937</c:v>
                </c:pt>
                <c:pt idx="124">
                  <c:v>-0.43948447873007201</c:v>
                </c:pt>
                <c:pt idx="125">
                  <c:v>-0.21507786639955029</c:v>
                </c:pt>
                <c:pt idx="126">
                  <c:v>0.29117165373485387</c:v>
                </c:pt>
                <c:pt idx="127">
                  <c:v>0.25633475286462715</c:v>
                </c:pt>
                <c:pt idx="128">
                  <c:v>-3.9370430086643537E-2</c:v>
                </c:pt>
                <c:pt idx="129">
                  <c:v>-0.27847569350607793</c:v>
                </c:pt>
                <c:pt idx="130">
                  <c:v>-0.40942994111027259</c:v>
                </c:pt>
                <c:pt idx="131">
                  <c:v>-0.70446639402813371</c:v>
                </c:pt>
                <c:pt idx="132">
                  <c:v>-9.8682862295819018E-2</c:v>
                </c:pt>
                <c:pt idx="133">
                  <c:v>0.95553598620407465</c:v>
                </c:pt>
                <c:pt idx="134">
                  <c:v>0.63848908441467067</c:v>
                </c:pt>
                <c:pt idx="135">
                  <c:v>0.63994361038770431</c:v>
                </c:pt>
                <c:pt idx="136">
                  <c:v>0.70719624410838899</c:v>
                </c:pt>
                <c:pt idx="137">
                  <c:v>0.52275082395124595</c:v>
                </c:pt>
                <c:pt idx="138">
                  <c:v>0.15821680734601584</c:v>
                </c:pt>
                <c:pt idx="139">
                  <c:v>-0.49576288738113827</c:v>
                </c:pt>
                <c:pt idx="140">
                  <c:v>-0.8215889645886425</c:v>
                </c:pt>
                <c:pt idx="141">
                  <c:v>-0.71838239441930263</c:v>
                </c:pt>
                <c:pt idx="142">
                  <c:v>-0.4784946886675594</c:v>
                </c:pt>
                <c:pt idx="143">
                  <c:v>-0.3094844787300719</c:v>
                </c:pt>
                <c:pt idx="144">
                  <c:v>6.4922133600449516E-2</c:v>
                </c:pt>
                <c:pt idx="145">
                  <c:v>-6.8828346265146223E-2</c:v>
                </c:pt>
                <c:pt idx="146">
                  <c:v>0.28633475286462717</c:v>
                </c:pt>
                <c:pt idx="147">
                  <c:v>0.14062956991335651</c:v>
                </c:pt>
                <c:pt idx="148">
                  <c:v>-0.26847569350607792</c:v>
                </c:pt>
                <c:pt idx="149">
                  <c:v>-0.70942994111027258</c:v>
                </c:pt>
                <c:pt idx="150">
                  <c:v>-0.97446639402813373</c:v>
                </c:pt>
                <c:pt idx="151">
                  <c:v>-0.42868286229581898</c:v>
                </c:pt>
                <c:pt idx="152">
                  <c:v>1.6255359862040746</c:v>
                </c:pt>
                <c:pt idx="153">
                  <c:v>1.2484890844146708</c:v>
                </c:pt>
                <c:pt idx="154">
                  <c:v>0.81994361038770425</c:v>
                </c:pt>
                <c:pt idx="155">
                  <c:v>0.87719624410838914</c:v>
                </c:pt>
                <c:pt idx="156">
                  <c:v>0.42275082395124586</c:v>
                </c:pt>
                <c:pt idx="157">
                  <c:v>-0.34178319265398421</c:v>
                </c:pt>
                <c:pt idx="158">
                  <c:v>-0.61576288738113827</c:v>
                </c:pt>
                <c:pt idx="159">
                  <c:v>-0.53158896458864247</c:v>
                </c:pt>
                <c:pt idx="160">
                  <c:v>-0.45838239441930256</c:v>
                </c:pt>
                <c:pt idx="161">
                  <c:v>-0.50849468866755942</c:v>
                </c:pt>
                <c:pt idx="162">
                  <c:v>-0.37948447873007196</c:v>
                </c:pt>
                <c:pt idx="163">
                  <c:v>-7.5077866399550386E-2</c:v>
                </c:pt>
                <c:pt idx="164">
                  <c:v>0.11117165373485394</c:v>
                </c:pt>
                <c:pt idx="165">
                  <c:v>0.21633475286462733</c:v>
                </c:pt>
                <c:pt idx="166">
                  <c:v>8.0629569913356458E-2</c:v>
                </c:pt>
                <c:pt idx="167">
                  <c:v>-0.22847569350607788</c:v>
                </c:pt>
                <c:pt idx="168">
                  <c:v>-0.6094299411102726</c:v>
                </c:pt>
                <c:pt idx="169">
                  <c:v>-0.86446639402813374</c:v>
                </c:pt>
                <c:pt idx="170">
                  <c:v>-0.91868286229581897</c:v>
                </c:pt>
                <c:pt idx="171">
                  <c:v>-0.41178319265398422</c:v>
                </c:pt>
                <c:pt idx="172">
                  <c:v>-0.6457628873811383</c:v>
                </c:pt>
                <c:pt idx="173">
                  <c:v>-0.29158896458864247</c:v>
                </c:pt>
                <c:pt idx="174">
                  <c:v>-0.66838239441930258</c:v>
                </c:pt>
                <c:pt idx="175">
                  <c:v>-0.56849468866755948</c:v>
                </c:pt>
                <c:pt idx="176">
                  <c:v>-0.33948447873007193</c:v>
                </c:pt>
                <c:pt idx="177">
                  <c:v>0.11492213360044956</c:v>
                </c:pt>
                <c:pt idx="178">
                  <c:v>0.10117165373485393</c:v>
                </c:pt>
                <c:pt idx="179">
                  <c:v>0.19633475286462732</c:v>
                </c:pt>
                <c:pt idx="180">
                  <c:v>0.21062956991335646</c:v>
                </c:pt>
                <c:pt idx="181">
                  <c:v>-0.11847569350607789</c:v>
                </c:pt>
                <c:pt idx="182">
                  <c:v>-0.61942994111027261</c:v>
                </c:pt>
                <c:pt idx="183">
                  <c:v>-0.87446639402813364</c:v>
                </c:pt>
                <c:pt idx="184">
                  <c:v>-0.93868286229581899</c:v>
                </c:pt>
                <c:pt idx="185">
                  <c:v>-0.28576288738113825</c:v>
                </c:pt>
                <c:pt idx="186">
                  <c:v>9.8411035411357539E-2</c:v>
                </c:pt>
                <c:pt idx="187">
                  <c:v>-0.21838239441930263</c:v>
                </c:pt>
                <c:pt idx="188">
                  <c:v>-0.17849468866755946</c:v>
                </c:pt>
                <c:pt idx="189">
                  <c:v>-0.11948447873007195</c:v>
                </c:pt>
                <c:pt idx="190">
                  <c:v>0.16492213360044961</c:v>
                </c:pt>
                <c:pt idx="191">
                  <c:v>0.49117165373485383</c:v>
                </c:pt>
                <c:pt idx="192">
                  <c:v>0.4363347528646272</c:v>
                </c:pt>
                <c:pt idx="193">
                  <c:v>0.3806295699133565</c:v>
                </c:pt>
                <c:pt idx="194">
                  <c:v>-1.8475693506077917E-2</c:v>
                </c:pt>
                <c:pt idx="195">
                  <c:v>-0.55942994111027255</c:v>
                </c:pt>
                <c:pt idx="196">
                  <c:v>-1.0644663940281338</c:v>
                </c:pt>
                <c:pt idx="197">
                  <c:v>-1.0286828622958191</c:v>
                </c:pt>
                <c:pt idx="198">
                  <c:v>0.4416176055806974</c:v>
                </c:pt>
                <c:pt idx="199">
                  <c:v>0.1905155212699281</c:v>
                </c:pt>
                <c:pt idx="200">
                  <c:v>0.57492213360044964</c:v>
                </c:pt>
                <c:pt idx="201">
                  <c:v>0.85117165373485382</c:v>
                </c:pt>
                <c:pt idx="202">
                  <c:v>0.88633475286462726</c:v>
                </c:pt>
                <c:pt idx="203">
                  <c:v>0.59062956991335658</c:v>
                </c:pt>
                <c:pt idx="204">
                  <c:v>0.12152430649392215</c:v>
                </c:pt>
                <c:pt idx="205">
                  <c:v>-0.45942994111027258</c:v>
                </c:pt>
                <c:pt idx="206">
                  <c:v>-0.85446639402813374</c:v>
                </c:pt>
                <c:pt idx="207">
                  <c:v>-1.0986828622958189</c:v>
                </c:pt>
                <c:pt idx="208">
                  <c:v>1.4511716537348538</c:v>
                </c:pt>
                <c:pt idx="209">
                  <c:v>1.3163347528646272</c:v>
                </c:pt>
                <c:pt idx="210">
                  <c:v>0.73062956991335648</c:v>
                </c:pt>
                <c:pt idx="211">
                  <c:v>0.17152430649392214</c:v>
                </c:pt>
                <c:pt idx="212">
                  <c:v>-0.46942994111027259</c:v>
                </c:pt>
                <c:pt idx="213">
                  <c:v>-0.85446639402813374</c:v>
                </c:pt>
                <c:pt idx="214">
                  <c:v>-0.97868286229581902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B-4398-ACEF-5CC8AF4D0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06911"/>
        <c:axId val="1430317647"/>
      </c:scatterChart>
      <c:valAx>
        <c:axId val="184310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x-coordinate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17647"/>
        <c:crosses val="autoZero"/>
        <c:crossBetween val="midCat"/>
      </c:valAx>
      <c:valAx>
        <c:axId val="14303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Residuals for y-magnitude</a:t>
                </a:r>
              </a:p>
            </c:rich>
          </c:tx>
          <c:layout>
            <c:manualLayout>
              <c:xMode val="edge"/>
              <c:yMode val="edge"/>
              <c:x val="8.4084083089970875E-3"/>
              <c:y val="0.39888634938937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0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absolute difference in vector bearing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absolute difference in vector bearing</a:t>
          </a:r>
        </a:p>
      </cx:txPr>
    </cx:title>
    <cx:plotArea>
      <cx:plotAreaRegion>
        <cx:series layoutId="clusteredColumn" uniqueId="{B6498D87-3A74-4DA9-9D7D-9F7A82C95861}">
          <cx:dataId val="0"/>
          <cx:layoutPr>
            <cx:binning intervalClosed="r">
              <cx:binCount val="35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Absolute Difference / </a:t>
                </a:r>
                <a:r>
                  <a:rPr lang="en-GB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°</a:t>
                </a:r>
                <a:r>
                  <a:rPr 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 </a:t>
                </a:r>
              </a:p>
            </cx:rich>
          </cx:tx>
        </cx:title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percentage error in vector magnitude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percentage error in vector magnitude</a:t>
          </a:r>
        </a:p>
      </cx:txPr>
    </cx:title>
    <cx:plotArea>
      <cx:plotAreaRegion>
        <cx:series layoutId="clusteredColumn" uniqueId="{0D77BCF2-AF17-4FFD-B3D6-2B653AC4BA39}">
          <cx:dataId val="0"/>
          <cx:layoutPr>
            <cx:binning intervalClosed="r" overflow="auto">
              <cx:binCount val="30"/>
            </cx:binning>
          </cx:layoutPr>
        </cx:series>
      </cx:plotAreaRegion>
      <cx:axis id="0">
        <cx:catScaling gapWidth="0"/>
        <cx:title>
          <cx:tx>
            <cx:txData>
              <cx:v>Percentage Error /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Percentage Error / %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 of percentage error in vector magnitude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percentage error in vector magnitude</a:t>
          </a:r>
        </a:p>
      </cx:txPr>
    </cx:title>
    <cx:plotArea>
      <cx:plotAreaRegion>
        <cx:series layoutId="clusteredColumn" uniqueId="{38DAE861-689C-4052-9C38-27ED6D0D1A28}">
          <cx:dataId val="0"/>
          <cx:layoutPr>
            <cx:binning intervalClosed="r" overflow="auto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Percentage Error /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Percentage Error / %</a:t>
              </a:r>
            </a:p>
          </cx:txPr>
        </cx:title>
        <cx:tickLabels/>
        <cx:numFmt formatCode="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absolute difference in vector bearing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absolute difference in vector bearing</a:t>
          </a:r>
        </a:p>
      </cx:txPr>
    </cx:title>
    <cx:plotArea>
      <cx:plotAreaRegion>
        <cx:series layoutId="clusteredColumn" uniqueId="{E372BDD9-3FD5-4066-8131-D39755CF0A3F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Absolute Difference / 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Absolute Difference /  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3</xdr:col>
      <xdr:colOff>76200</xdr:colOff>
      <xdr:row>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164952-A5AE-BB65-81F9-C3564907F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27100"/>
          <a:ext cx="76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82550</xdr:colOff>
      <xdr:row>5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76AE32-B14F-973B-67A7-BDE6DA789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27100"/>
          <a:ext cx="825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184727</xdr:colOff>
      <xdr:row>19</xdr:row>
      <xdr:rowOff>118343</xdr:rowOff>
    </xdr:from>
    <xdr:to>
      <xdr:col>15</xdr:col>
      <xdr:colOff>727364</xdr:colOff>
      <xdr:row>53</xdr:row>
      <xdr:rowOff>23092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AB6F9-E8E8-B52E-0AF4-D35DA56DA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200132</xdr:colOff>
      <xdr:row>57</xdr:row>
      <xdr:rowOff>32491</xdr:rowOff>
    </xdr:from>
    <xdr:to>
      <xdr:col>15</xdr:col>
      <xdr:colOff>611909</xdr:colOff>
      <xdr:row>93</xdr:row>
      <xdr:rowOff>46182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11276-BE0D-4B70-D56B-4F6363F47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167821</xdr:colOff>
      <xdr:row>18</xdr:row>
      <xdr:rowOff>25400</xdr:rowOff>
    </xdr:from>
    <xdr:to>
      <xdr:col>73</xdr:col>
      <xdr:colOff>526143</xdr:colOff>
      <xdr:row>44</xdr:row>
      <xdr:rowOff>81643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1E8FD4A-B141-FD47-CCF0-51CD25546F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74221" y="3340100"/>
              <a:ext cx="8892722" cy="48441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59</xdr:col>
      <xdr:colOff>254001</xdr:colOff>
      <xdr:row>46</xdr:row>
      <xdr:rowOff>186016</xdr:rowOff>
    </xdr:from>
    <xdr:to>
      <xdr:col>73</xdr:col>
      <xdr:colOff>478117</xdr:colOff>
      <xdr:row>70</xdr:row>
      <xdr:rowOff>134471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BA755A7-8CC5-1729-B3C3-669655702E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60401" y="8656916"/>
              <a:ext cx="8758516" cy="43680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347125</xdr:colOff>
      <xdr:row>132</xdr:row>
      <xdr:rowOff>106722</xdr:rowOff>
    </xdr:from>
    <xdr:to>
      <xdr:col>44</xdr:col>
      <xdr:colOff>479185</xdr:colOff>
      <xdr:row>165</xdr:row>
      <xdr:rowOff>72953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E4F25B6-4FC1-470B-9C82-0EB3CFE5E6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82125" y="24598672"/>
              <a:ext cx="9885660" cy="60431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483388</xdr:colOff>
      <xdr:row>171</xdr:row>
      <xdr:rowOff>56484</xdr:rowOff>
    </xdr:from>
    <xdr:to>
      <xdr:col>45</xdr:col>
      <xdr:colOff>247911</xdr:colOff>
      <xdr:row>204</xdr:row>
      <xdr:rowOff>116216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25DA8FF-0BFC-4CC3-B89A-3E1B2F5DCF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18388" y="31730284"/>
              <a:ext cx="10127723" cy="61366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780143</xdr:colOff>
      <xdr:row>158</xdr:row>
      <xdr:rowOff>99786</xdr:rowOff>
    </xdr:from>
    <xdr:to>
      <xdr:col>32</xdr:col>
      <xdr:colOff>63499</xdr:colOff>
      <xdr:row>203</xdr:row>
      <xdr:rowOff>27213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1BA8CB-5B1D-80DB-2734-95CA25418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703035</xdr:colOff>
      <xdr:row>204</xdr:row>
      <xdr:rowOff>84362</xdr:rowOff>
    </xdr:from>
    <xdr:to>
      <xdr:col>32</xdr:col>
      <xdr:colOff>9070</xdr:colOff>
      <xdr:row>245</xdr:row>
      <xdr:rowOff>54429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25CEAD-DA4E-F014-DC86-125F01F71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181961</xdr:colOff>
      <xdr:row>20</xdr:row>
      <xdr:rowOff>97651</xdr:rowOff>
    </xdr:from>
    <xdr:to>
      <xdr:col>43</xdr:col>
      <xdr:colOff>443433</xdr:colOff>
      <xdr:row>59</xdr:row>
      <xdr:rowOff>83457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0BD46C-940C-34CB-3FB7-8023487A4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167820</xdr:colOff>
      <xdr:row>60</xdr:row>
      <xdr:rowOff>120650</xdr:rowOff>
    </xdr:from>
    <xdr:to>
      <xdr:col>43</xdr:col>
      <xdr:colOff>462641</xdr:colOff>
      <xdr:row>105</xdr:row>
      <xdr:rowOff>36285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7EF6B0-2E1D-BA21-B479-757BA8DE6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40691</xdr:colOff>
      <xdr:row>8</xdr:row>
      <xdr:rowOff>168302</xdr:rowOff>
    </xdr:from>
    <xdr:to>
      <xdr:col>44</xdr:col>
      <xdr:colOff>135257</xdr:colOff>
      <xdr:row>45</xdr:row>
      <xdr:rowOff>131987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6566F-B3D7-4AAD-B4DC-1A15F387C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11700</xdr:colOff>
      <xdr:row>46</xdr:row>
      <xdr:rowOff>48602</xdr:rowOff>
    </xdr:from>
    <xdr:to>
      <xdr:col>44</xdr:col>
      <xdr:colOff>70123</xdr:colOff>
      <xdr:row>85</xdr:row>
      <xdr:rowOff>29470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46216A-1ABB-4F00-A015-A5AC7F019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381000</xdr:colOff>
      <xdr:row>119</xdr:row>
      <xdr:rowOff>164353</xdr:rowOff>
    </xdr:from>
    <xdr:to>
      <xdr:col>41</xdr:col>
      <xdr:colOff>308429</xdr:colOff>
      <xdr:row>155</xdr:row>
      <xdr:rowOff>9071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6B52B8-C754-951D-5F33-67D4C7ADB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68036</xdr:colOff>
      <xdr:row>160</xdr:row>
      <xdr:rowOff>170543</xdr:rowOff>
    </xdr:from>
    <xdr:to>
      <xdr:col>41</xdr:col>
      <xdr:colOff>272143</xdr:colOff>
      <xdr:row>196</xdr:row>
      <xdr:rowOff>117929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9DE538-B992-A0DE-7CC7-6EB3AB1EF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367392</xdr:colOff>
      <xdr:row>82</xdr:row>
      <xdr:rowOff>152399</xdr:rowOff>
    </xdr:from>
    <xdr:to>
      <xdr:col>42</xdr:col>
      <xdr:colOff>163284</xdr:colOff>
      <xdr:row>118</xdr:row>
      <xdr:rowOff>117929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95829B-FD46-21B9-673F-C7EC45523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536574</xdr:colOff>
      <xdr:row>21</xdr:row>
      <xdr:rowOff>155574</xdr:rowOff>
    </xdr:from>
    <xdr:to>
      <xdr:col>29</xdr:col>
      <xdr:colOff>171449</xdr:colOff>
      <xdr:row>48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CF6B8-C7C1-D005-2D3A-857EC31E1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92074</xdr:colOff>
      <xdr:row>173</xdr:row>
      <xdr:rowOff>158750</xdr:rowOff>
    </xdr:from>
    <xdr:to>
      <xdr:col>25</xdr:col>
      <xdr:colOff>114300</xdr:colOff>
      <xdr:row>205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B6885-CAB9-4AEA-60AC-DD901A2F3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degreesymbol.net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egreesymbol.net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DA27-0598-4FCE-9627-E5516D7C019B}">
  <dimension ref="D5:O226"/>
  <sheetViews>
    <sheetView zoomScaleNormal="100" workbookViewId="0">
      <selection activeCell="I10" sqref="I10"/>
    </sheetView>
  </sheetViews>
  <sheetFormatPr defaultRowHeight="14.5"/>
  <cols>
    <col min="4" max="5" width="10.7265625" bestFit="1" customWidth="1"/>
    <col min="6" max="6" width="9.81640625" customWidth="1"/>
    <col min="7" max="7" width="11.7265625" bestFit="1" customWidth="1"/>
    <col min="11" max="11" width="11.36328125" bestFit="1" customWidth="1"/>
    <col min="14" max="14" width="9.7265625" bestFit="1" customWidth="1"/>
    <col min="15" max="15" width="9.36328125" bestFit="1" customWidth="1"/>
  </cols>
  <sheetData>
    <row r="5" spans="4:15" ht="15" thickBot="1"/>
    <row r="6" spans="4:15" ht="28.5" thickBot="1">
      <c r="D6" s="9" t="s">
        <v>74</v>
      </c>
      <c r="E6" s="10" t="s">
        <v>74</v>
      </c>
      <c r="F6" s="11" t="s">
        <v>64</v>
      </c>
      <c r="G6" s="10" t="s">
        <v>65</v>
      </c>
    </row>
    <row r="7" spans="4:15" ht="15" thickBot="1">
      <c r="D7" s="12">
        <v>-18</v>
      </c>
      <c r="E7" s="13">
        <v>-12</v>
      </c>
      <c r="F7" s="13">
        <v>1.7</v>
      </c>
      <c r="G7" s="13">
        <v>-81.535954000000004</v>
      </c>
    </row>
    <row r="8" spans="4:15" ht="15" thickBot="1">
      <c r="D8" s="12">
        <v>-16</v>
      </c>
      <c r="E8" s="13">
        <v>-12</v>
      </c>
      <c r="F8" s="13">
        <v>1.22</v>
      </c>
      <c r="G8" s="13">
        <v>-55.007980000000003</v>
      </c>
    </row>
    <row r="9" spans="4:15" ht="15" thickBot="1">
      <c r="D9" s="12">
        <v>-14</v>
      </c>
      <c r="E9" s="13">
        <v>-12</v>
      </c>
      <c r="F9" s="13">
        <v>1</v>
      </c>
      <c r="G9" s="13">
        <v>0</v>
      </c>
    </row>
    <row r="10" spans="4:15" ht="15" thickBot="1">
      <c r="D10" s="12">
        <v>-12</v>
      </c>
      <c r="E10" s="13">
        <v>-12</v>
      </c>
      <c r="F10" s="13">
        <v>1.21</v>
      </c>
      <c r="G10" s="13">
        <v>35.2630117</v>
      </c>
    </row>
    <row r="11" spans="4:15" ht="15" thickBot="1">
      <c r="D11" s="12">
        <v>-10</v>
      </c>
      <c r="E11" s="13">
        <v>-12</v>
      </c>
      <c r="F11" s="13">
        <v>1.38</v>
      </c>
      <c r="G11" s="13">
        <v>52.963787099999998</v>
      </c>
      <c r="N11" s="2"/>
      <c r="O11" s="2"/>
    </row>
    <row r="12" spans="4:15" ht="15" thickBot="1">
      <c r="D12" s="12">
        <v>-8</v>
      </c>
      <c r="E12" s="13">
        <v>-12</v>
      </c>
      <c r="F12" s="13">
        <v>1.56</v>
      </c>
      <c r="G12" s="13">
        <v>46.041626700000002</v>
      </c>
      <c r="O12" s="1"/>
    </row>
    <row r="13" spans="4:15" ht="15" thickBot="1">
      <c r="D13" s="12">
        <v>-6</v>
      </c>
      <c r="E13" s="13">
        <v>-12</v>
      </c>
      <c r="F13" s="13">
        <v>1.39</v>
      </c>
      <c r="G13" s="13">
        <v>56.424067299999997</v>
      </c>
      <c r="O13" s="1"/>
    </row>
    <row r="14" spans="4:15" ht="15" thickBot="1">
      <c r="D14" s="12">
        <v>-4</v>
      </c>
      <c r="E14" s="13">
        <v>-12</v>
      </c>
      <c r="F14" s="13">
        <v>1.1299999999999999</v>
      </c>
      <c r="G14" s="13">
        <v>54.757963400000001</v>
      </c>
      <c r="O14" s="1"/>
    </row>
    <row r="15" spans="4:15" ht="15" thickBot="1">
      <c r="D15" s="12">
        <v>-2</v>
      </c>
      <c r="E15" s="13">
        <v>-12</v>
      </c>
      <c r="F15" s="13">
        <v>0.87</v>
      </c>
      <c r="G15" s="13">
        <v>40.314100199999999</v>
      </c>
      <c r="O15" s="1"/>
    </row>
    <row r="16" spans="4:15" ht="15" thickBot="1">
      <c r="D16" s="12">
        <v>0</v>
      </c>
      <c r="E16" s="13">
        <v>-12</v>
      </c>
      <c r="F16" s="13">
        <v>0.78</v>
      </c>
      <c r="G16" s="13">
        <v>29.197486000000001</v>
      </c>
      <c r="O16" s="1"/>
    </row>
    <row r="17" spans="4:15" ht="15" thickBot="1">
      <c r="D17" s="12">
        <v>2</v>
      </c>
      <c r="E17" s="13">
        <v>-12</v>
      </c>
      <c r="F17" s="13">
        <v>1.2</v>
      </c>
      <c r="G17" s="13">
        <v>-46.694647000000003</v>
      </c>
      <c r="O17" s="1"/>
    </row>
    <row r="18" spans="4:15" ht="15" thickBot="1">
      <c r="D18" s="12">
        <v>4</v>
      </c>
      <c r="E18" s="13">
        <v>-12</v>
      </c>
      <c r="F18" s="13">
        <v>1.84</v>
      </c>
      <c r="G18" s="13">
        <v>-57.002294999999997</v>
      </c>
      <c r="O18" s="1"/>
    </row>
    <row r="19" spans="4:15" ht="15" thickBot="1">
      <c r="D19" s="12">
        <v>6</v>
      </c>
      <c r="E19" s="13">
        <v>-12</v>
      </c>
      <c r="F19" s="13">
        <v>2.2400000000000002</v>
      </c>
      <c r="G19" s="13">
        <v>-59.080148000000001</v>
      </c>
      <c r="O19" s="1"/>
    </row>
    <row r="20" spans="4:15" ht="15" thickBot="1">
      <c r="D20" s="12">
        <v>8</v>
      </c>
      <c r="E20" s="13">
        <v>-12</v>
      </c>
      <c r="F20" s="13">
        <v>2.0299999999999998</v>
      </c>
      <c r="G20" s="13">
        <v>-44.401111</v>
      </c>
      <c r="O20" s="1"/>
    </row>
    <row r="21" spans="4:15" ht="15" thickBot="1">
      <c r="D21" s="12">
        <v>10</v>
      </c>
      <c r="E21" s="13">
        <v>-12</v>
      </c>
      <c r="F21" s="13">
        <v>1.81</v>
      </c>
      <c r="G21" s="13">
        <v>-27.979474</v>
      </c>
      <c r="O21" s="1"/>
    </row>
    <row r="22" spans="4:15" ht="15" thickBot="1">
      <c r="D22" s="12">
        <v>12</v>
      </c>
      <c r="E22" s="13">
        <v>-12</v>
      </c>
      <c r="F22" s="13">
        <v>1.77</v>
      </c>
      <c r="G22" s="13">
        <v>-7.4453247999999999</v>
      </c>
      <c r="O22" s="1"/>
    </row>
    <row r="23" spans="4:15" ht="15" thickBot="1">
      <c r="D23" s="12">
        <v>14</v>
      </c>
      <c r="E23" s="13">
        <v>-12</v>
      </c>
      <c r="F23" s="13">
        <v>1.79</v>
      </c>
      <c r="G23" s="13">
        <v>10.933816800000001</v>
      </c>
      <c r="O23" s="1"/>
    </row>
    <row r="24" spans="4:15" ht="15" thickBot="1">
      <c r="D24" s="12">
        <v>16</v>
      </c>
      <c r="E24" s="13">
        <v>-12</v>
      </c>
      <c r="F24" s="13">
        <v>1.92</v>
      </c>
      <c r="G24" s="13">
        <v>25.232831300000001</v>
      </c>
      <c r="O24" s="1"/>
    </row>
    <row r="25" spans="4:15" ht="15" thickBot="1">
      <c r="D25" s="12">
        <v>18</v>
      </c>
      <c r="E25" s="13">
        <v>-12</v>
      </c>
      <c r="F25" s="13">
        <v>2.04</v>
      </c>
      <c r="G25" s="13">
        <v>36.027373400000002</v>
      </c>
      <c r="O25" s="1"/>
    </row>
    <row r="26" spans="4:15" ht="15" thickBot="1">
      <c r="D26" s="12">
        <v>-18</v>
      </c>
      <c r="E26" s="13">
        <v>-10</v>
      </c>
      <c r="F26" s="13">
        <v>1.82</v>
      </c>
      <c r="G26" s="13">
        <v>-85.577089000000001</v>
      </c>
      <c r="O26" s="1"/>
    </row>
    <row r="27" spans="4:15" ht="15" thickBot="1">
      <c r="D27" s="12">
        <v>-16</v>
      </c>
      <c r="E27" s="13">
        <v>-10</v>
      </c>
      <c r="F27" s="13">
        <v>1.43</v>
      </c>
      <c r="G27" s="13">
        <v>-69.913967</v>
      </c>
      <c r="O27" s="1"/>
    </row>
    <row r="28" spans="4:15" ht="15" thickBot="1">
      <c r="D28" s="12">
        <v>-14</v>
      </c>
      <c r="E28" s="13">
        <v>-10</v>
      </c>
      <c r="F28" s="13">
        <v>0.7</v>
      </c>
      <c r="G28" s="13">
        <v>-15.832387000000001</v>
      </c>
      <c r="O28" s="1"/>
    </row>
    <row r="29" spans="4:15" ht="15" thickBot="1">
      <c r="D29" s="12">
        <v>-12</v>
      </c>
      <c r="E29" s="13">
        <v>-10</v>
      </c>
      <c r="F29" s="13">
        <v>0.82</v>
      </c>
      <c r="G29" s="13">
        <v>41.054813799999998</v>
      </c>
      <c r="O29" s="1"/>
    </row>
    <row r="30" spans="4:15" ht="15" thickBot="1">
      <c r="D30" s="12">
        <v>-10</v>
      </c>
      <c r="E30" s="13">
        <v>-10</v>
      </c>
      <c r="F30" s="13">
        <v>1.19</v>
      </c>
      <c r="G30" s="13">
        <v>50.440331999999998</v>
      </c>
      <c r="O30" s="1"/>
    </row>
    <row r="31" spans="4:15" ht="15" thickBot="1">
      <c r="D31" s="12">
        <v>-8</v>
      </c>
      <c r="E31" s="13">
        <v>-10</v>
      </c>
      <c r="F31" s="13">
        <v>1.2</v>
      </c>
      <c r="G31" s="13">
        <v>51.4146018</v>
      </c>
      <c r="O31" s="1"/>
    </row>
    <row r="32" spans="4:15" ht="15" thickBot="1">
      <c r="D32" s="12">
        <v>-6</v>
      </c>
      <c r="E32" s="13">
        <v>-10</v>
      </c>
      <c r="F32" s="13">
        <v>1.3</v>
      </c>
      <c r="G32" s="13">
        <v>50.307326799999998</v>
      </c>
      <c r="O32" s="1"/>
    </row>
    <row r="33" spans="4:15" ht="15" thickBot="1">
      <c r="D33" s="12">
        <v>-4</v>
      </c>
      <c r="E33" s="13">
        <v>-10</v>
      </c>
      <c r="F33" s="13">
        <v>1.3</v>
      </c>
      <c r="G33" s="13">
        <v>53.130102399999998</v>
      </c>
      <c r="O33" s="1"/>
    </row>
    <row r="34" spans="4:15" ht="15" thickBot="1">
      <c r="D34" s="12">
        <v>-2</v>
      </c>
      <c r="E34" s="13">
        <v>-10</v>
      </c>
      <c r="F34" s="13">
        <v>1.1000000000000001</v>
      </c>
      <c r="G34" s="13">
        <v>45.734521000000001</v>
      </c>
      <c r="O34" s="1"/>
    </row>
    <row r="35" spans="4:15" ht="15" thickBot="1">
      <c r="D35" s="12">
        <v>0</v>
      </c>
      <c r="E35" s="13">
        <v>-10</v>
      </c>
      <c r="F35" s="13">
        <v>1.0900000000000001</v>
      </c>
      <c r="G35" s="13">
        <v>30.784146499999999</v>
      </c>
      <c r="O35" s="1"/>
    </row>
    <row r="36" spans="4:15" ht="15" thickBot="1">
      <c r="D36" s="12">
        <v>2</v>
      </c>
      <c r="E36" s="13">
        <v>-10</v>
      </c>
      <c r="F36" s="13">
        <v>1.1100000000000001</v>
      </c>
      <c r="G36" s="13">
        <v>-22.858761999999999</v>
      </c>
      <c r="O36" s="1"/>
    </row>
    <row r="37" spans="4:15" ht="15" thickBot="1">
      <c r="D37" s="12">
        <v>4</v>
      </c>
      <c r="E37" s="13">
        <v>-10</v>
      </c>
      <c r="F37" s="13">
        <v>1.73</v>
      </c>
      <c r="G37" s="13">
        <v>-46.636577000000003</v>
      </c>
      <c r="O37" s="1"/>
    </row>
    <row r="38" spans="4:15" ht="15" thickBot="1">
      <c r="D38" s="12">
        <v>6</v>
      </c>
      <c r="E38" s="13">
        <v>-10</v>
      </c>
      <c r="F38" s="13">
        <v>2.48</v>
      </c>
      <c r="G38" s="13">
        <v>-51.376227</v>
      </c>
      <c r="O38" s="1"/>
    </row>
    <row r="39" spans="4:15" ht="15" thickBot="1">
      <c r="D39" s="12">
        <v>8</v>
      </c>
      <c r="E39" s="13">
        <v>-10</v>
      </c>
      <c r="F39" s="13">
        <v>2.4</v>
      </c>
      <c r="G39" s="13">
        <v>-51.601303999999999</v>
      </c>
      <c r="O39" s="1"/>
    </row>
    <row r="40" spans="4:15" ht="15" thickBot="1">
      <c r="D40" s="12">
        <v>10</v>
      </c>
      <c r="E40" s="13">
        <v>-10</v>
      </c>
      <c r="F40" s="13">
        <v>1.97</v>
      </c>
      <c r="G40" s="13">
        <v>-24.227744999999999</v>
      </c>
      <c r="O40" s="1"/>
    </row>
    <row r="41" spans="4:15" ht="15" thickBot="1">
      <c r="D41" s="12">
        <v>12</v>
      </c>
      <c r="E41" s="13">
        <v>-10</v>
      </c>
      <c r="F41" s="13">
        <v>1.76</v>
      </c>
      <c r="G41" s="13">
        <v>-8.8203796000000008</v>
      </c>
      <c r="O41" s="1"/>
    </row>
    <row r="42" spans="4:15" ht="15" thickBot="1">
      <c r="D42" s="12">
        <v>14</v>
      </c>
      <c r="E42" s="13">
        <v>-10</v>
      </c>
      <c r="F42" s="13">
        <v>1.81</v>
      </c>
      <c r="G42" s="13">
        <v>14.036243499999999</v>
      </c>
      <c r="O42" s="1"/>
    </row>
    <row r="43" spans="4:15" ht="15" thickBot="1">
      <c r="D43" s="12">
        <v>16</v>
      </c>
      <c r="E43" s="13">
        <v>-10</v>
      </c>
      <c r="F43" s="13">
        <v>1.97</v>
      </c>
      <c r="G43" s="13">
        <v>33.851010299999999</v>
      </c>
      <c r="O43" s="1"/>
    </row>
    <row r="44" spans="4:15" ht="15" thickBot="1">
      <c r="D44" s="12">
        <v>18</v>
      </c>
      <c r="E44" s="13">
        <v>-10</v>
      </c>
      <c r="F44" s="13">
        <v>2.1</v>
      </c>
      <c r="G44" s="13">
        <v>39.980146400000002</v>
      </c>
      <c r="O44" s="1"/>
    </row>
    <row r="45" spans="4:15" ht="15" thickBot="1">
      <c r="D45" s="12">
        <v>-18</v>
      </c>
      <c r="E45" s="13">
        <v>-8</v>
      </c>
      <c r="F45" s="13">
        <v>2.17</v>
      </c>
      <c r="G45" s="13">
        <v>84.184373500000007</v>
      </c>
      <c r="O45" s="1"/>
    </row>
    <row r="46" spans="4:15" ht="15" thickBot="1">
      <c r="D46" s="12">
        <v>-16</v>
      </c>
      <c r="E46" s="13">
        <v>-8</v>
      </c>
      <c r="F46" s="13">
        <v>0.7</v>
      </c>
      <c r="G46" s="13">
        <v>-15.832387000000001</v>
      </c>
      <c r="O46" s="1"/>
    </row>
    <row r="47" spans="4:15" ht="15" thickBot="1">
      <c r="D47" s="12">
        <v>-14</v>
      </c>
      <c r="E47" s="13">
        <v>-8</v>
      </c>
      <c r="F47" s="13">
        <v>0.79</v>
      </c>
      <c r="G47" s="13">
        <v>-45</v>
      </c>
      <c r="O47" s="1"/>
    </row>
    <row r="48" spans="4:15" ht="15" thickBot="1">
      <c r="D48" s="12">
        <v>-12</v>
      </c>
      <c r="E48" s="13">
        <v>-8</v>
      </c>
      <c r="F48" s="13">
        <v>0.71</v>
      </c>
      <c r="G48" s="13">
        <v>53.615648200000003</v>
      </c>
      <c r="O48" s="1"/>
    </row>
    <row r="49" spans="4:15" ht="15" thickBot="1">
      <c r="D49" s="12">
        <v>-10</v>
      </c>
      <c r="E49" s="13">
        <v>-8</v>
      </c>
      <c r="F49" s="13">
        <v>0.86</v>
      </c>
      <c r="G49" s="13">
        <v>63.138082199999999</v>
      </c>
      <c r="O49" s="1"/>
    </row>
    <row r="50" spans="4:15" ht="15" thickBot="1">
      <c r="D50" s="12">
        <v>-8</v>
      </c>
      <c r="E50" s="13">
        <v>-8</v>
      </c>
      <c r="F50" s="13">
        <v>1.06</v>
      </c>
      <c r="G50" s="13">
        <v>61.260204700000003</v>
      </c>
      <c r="O50" s="1"/>
    </row>
    <row r="51" spans="4:15" ht="15" thickBot="1">
      <c r="D51" s="12">
        <v>-6</v>
      </c>
      <c r="E51" s="13">
        <v>-8</v>
      </c>
      <c r="F51" s="13">
        <v>1.03</v>
      </c>
      <c r="G51" s="13">
        <v>56.463952999999997</v>
      </c>
      <c r="O51" s="1"/>
    </row>
    <row r="52" spans="4:15" ht="15" thickBot="1">
      <c r="D52" s="12">
        <v>-4</v>
      </c>
      <c r="E52" s="13">
        <v>-8</v>
      </c>
      <c r="F52" s="13">
        <v>1.2</v>
      </c>
      <c r="G52" s="13">
        <v>53.130102399999998</v>
      </c>
      <c r="O52" s="1"/>
    </row>
    <row r="53" spans="4:15" ht="15" thickBot="1">
      <c r="D53" s="12">
        <v>-2</v>
      </c>
      <c r="E53" s="13">
        <v>-8</v>
      </c>
      <c r="F53" s="13">
        <v>1.03</v>
      </c>
      <c r="G53" s="13">
        <v>52.465190900000003</v>
      </c>
      <c r="O53" s="1"/>
    </row>
    <row r="54" spans="4:15" ht="15" thickBot="1">
      <c r="D54" s="12">
        <v>0</v>
      </c>
      <c r="E54" s="13">
        <v>-8</v>
      </c>
      <c r="F54" s="13">
        <v>0.97</v>
      </c>
      <c r="G54" s="13">
        <v>9.46232221</v>
      </c>
      <c r="O54" s="1"/>
    </row>
    <row r="55" spans="4:15" ht="15" thickBot="1">
      <c r="D55" s="12">
        <v>2</v>
      </c>
      <c r="E55" s="13">
        <v>-8</v>
      </c>
      <c r="F55" s="13">
        <v>1.72</v>
      </c>
      <c r="G55" s="13">
        <v>-34.800671000000001</v>
      </c>
      <c r="O55" s="1"/>
    </row>
    <row r="56" spans="4:15" ht="15" thickBot="1">
      <c r="D56" s="12">
        <v>4</v>
      </c>
      <c r="E56" s="13">
        <v>-8</v>
      </c>
      <c r="F56" s="13">
        <v>2.3199999999999998</v>
      </c>
      <c r="G56" s="13">
        <v>-53.228802999999999</v>
      </c>
      <c r="O56" s="1"/>
    </row>
    <row r="57" spans="4:15" ht="15" thickBot="1">
      <c r="D57" s="12">
        <v>6</v>
      </c>
      <c r="E57" s="13">
        <v>-8</v>
      </c>
      <c r="F57" s="13">
        <v>2.5</v>
      </c>
      <c r="G57" s="13">
        <v>-58.722296999999998</v>
      </c>
      <c r="O57" s="1"/>
    </row>
    <row r="58" spans="4:15" ht="15" thickBot="1">
      <c r="D58" s="12">
        <v>8</v>
      </c>
      <c r="E58" s="13">
        <v>-8</v>
      </c>
      <c r="F58" s="13">
        <v>2.23</v>
      </c>
      <c r="G58" s="13">
        <v>-49.007804999999998</v>
      </c>
      <c r="O58" s="1"/>
    </row>
    <row r="59" spans="4:15" ht="15" thickBot="1">
      <c r="D59" s="12">
        <v>10</v>
      </c>
      <c r="E59" s="13">
        <v>-8</v>
      </c>
      <c r="F59" s="13">
        <v>1.9</v>
      </c>
      <c r="G59" s="13">
        <v>-19.389790000000001</v>
      </c>
      <c r="O59" s="1"/>
    </row>
    <row r="60" spans="4:15" ht="15" thickBot="1">
      <c r="D60" s="12">
        <v>12</v>
      </c>
      <c r="E60" s="13">
        <v>-8</v>
      </c>
      <c r="F60" s="13">
        <v>1.64</v>
      </c>
      <c r="G60" s="13">
        <v>-18.877378</v>
      </c>
      <c r="O60" s="1"/>
    </row>
    <row r="61" spans="4:15" ht="15" thickBot="1">
      <c r="D61" s="12">
        <v>14</v>
      </c>
      <c r="E61" s="13">
        <v>-8</v>
      </c>
      <c r="F61" s="13">
        <v>1.61</v>
      </c>
      <c r="G61" s="13">
        <v>14.036243499999999</v>
      </c>
      <c r="O61" s="1"/>
    </row>
    <row r="62" spans="4:15" ht="15" thickBot="1">
      <c r="D62" s="12">
        <v>16</v>
      </c>
      <c r="E62" s="13">
        <v>-8</v>
      </c>
      <c r="F62" s="13">
        <v>1.79</v>
      </c>
      <c r="G62" s="13">
        <v>34.310895299999999</v>
      </c>
      <c r="O62" s="1"/>
    </row>
    <row r="63" spans="4:15" ht="15" thickBot="1">
      <c r="D63" s="12">
        <v>18</v>
      </c>
      <c r="E63" s="13">
        <v>-8</v>
      </c>
      <c r="F63" s="13">
        <v>2.19</v>
      </c>
      <c r="G63" s="13">
        <v>46.478272699999998</v>
      </c>
      <c r="O63" s="1"/>
    </row>
    <row r="64" spans="4:15" ht="15" thickBot="1">
      <c r="D64" s="12">
        <v>-18</v>
      </c>
      <c r="E64" s="13">
        <v>-6</v>
      </c>
      <c r="F64" s="13">
        <v>2.4</v>
      </c>
      <c r="G64" s="13">
        <v>81.599317499999998</v>
      </c>
      <c r="O64" s="1"/>
    </row>
    <row r="65" spans="4:15" ht="15" thickBot="1">
      <c r="D65" s="12">
        <v>-16</v>
      </c>
      <c r="E65" s="13">
        <v>-6</v>
      </c>
      <c r="F65" s="13">
        <v>1.51</v>
      </c>
      <c r="G65" s="13">
        <v>81.224944300000004</v>
      </c>
      <c r="O65" s="1"/>
    </row>
    <row r="66" spans="4:15" ht="15" thickBot="1">
      <c r="D66" s="12">
        <v>-14</v>
      </c>
      <c r="E66" s="13">
        <v>-6</v>
      </c>
      <c r="F66" s="13">
        <v>0.59</v>
      </c>
      <c r="G66" s="13">
        <v>42.273688999999997</v>
      </c>
      <c r="O66" s="1"/>
    </row>
    <row r="67" spans="4:15" ht="15" thickBot="1">
      <c r="D67" s="12">
        <v>-12</v>
      </c>
      <c r="E67" s="13">
        <v>-6</v>
      </c>
      <c r="F67" s="13">
        <v>0.84</v>
      </c>
      <c r="G67" s="13">
        <v>-60.679524000000001</v>
      </c>
      <c r="O67" s="1"/>
    </row>
    <row r="68" spans="4:15" ht="15" thickBot="1">
      <c r="D68" s="12">
        <v>-10</v>
      </c>
      <c r="E68" s="13">
        <v>-6</v>
      </c>
      <c r="F68" s="13">
        <v>0.99</v>
      </c>
      <c r="G68" s="13">
        <v>-64.212671999999998</v>
      </c>
      <c r="O68" s="1"/>
    </row>
    <row r="69" spans="4:15" ht="15" thickBot="1">
      <c r="D69" s="12">
        <v>-8</v>
      </c>
      <c r="E69" s="13">
        <v>-6</v>
      </c>
      <c r="F69" s="13">
        <v>0.8</v>
      </c>
      <c r="G69" s="13">
        <v>-65.674424999999999</v>
      </c>
      <c r="O69" s="1"/>
    </row>
    <row r="70" spans="4:15" ht="15" thickBot="1">
      <c r="D70" s="12">
        <v>-6</v>
      </c>
      <c r="E70" s="13">
        <v>-6</v>
      </c>
      <c r="F70" s="13">
        <v>1.2</v>
      </c>
      <c r="G70" s="13">
        <v>-72.018569999999997</v>
      </c>
      <c r="O70" s="1"/>
    </row>
    <row r="71" spans="4:15" ht="15" thickBot="1">
      <c r="D71" s="12">
        <v>-4</v>
      </c>
      <c r="E71" s="13">
        <v>-6</v>
      </c>
      <c r="F71" s="13">
        <v>0.68</v>
      </c>
      <c r="G71" s="13">
        <v>-83.290163000000007</v>
      </c>
      <c r="O71" s="1"/>
    </row>
    <row r="72" spans="4:15" ht="15" thickBot="1">
      <c r="D72" s="12">
        <v>-2</v>
      </c>
      <c r="E72" s="13">
        <v>-6</v>
      </c>
      <c r="F72" s="13">
        <v>0.33</v>
      </c>
      <c r="G72" s="13">
        <v>-64.983107000000004</v>
      </c>
      <c r="O72" s="1"/>
    </row>
    <row r="73" spans="4:15" ht="15" thickBot="1">
      <c r="D73" s="12">
        <v>0</v>
      </c>
      <c r="E73" s="13">
        <v>-6</v>
      </c>
      <c r="F73" s="13">
        <v>0.76</v>
      </c>
      <c r="G73" s="13">
        <v>-27.582028999999999</v>
      </c>
      <c r="O73" s="1"/>
    </row>
    <row r="74" spans="4:15" ht="15" thickBot="1">
      <c r="D74" s="12">
        <v>2</v>
      </c>
      <c r="E74" s="13">
        <v>-6</v>
      </c>
      <c r="F74" s="13">
        <v>1.38</v>
      </c>
      <c r="G74" s="13">
        <v>-40.601295</v>
      </c>
      <c r="O74" s="1"/>
    </row>
    <row r="75" spans="4:15" ht="15" thickBot="1">
      <c r="D75" s="12">
        <v>4</v>
      </c>
      <c r="E75" s="13">
        <v>-6</v>
      </c>
      <c r="F75" s="13">
        <v>2.12</v>
      </c>
      <c r="G75" s="13">
        <v>-56.159944000000003</v>
      </c>
      <c r="O75" s="1"/>
    </row>
    <row r="76" spans="4:15" ht="15" thickBot="1">
      <c r="D76" s="12">
        <v>6</v>
      </c>
      <c r="E76" s="13">
        <v>-6</v>
      </c>
      <c r="F76" s="13">
        <v>2.27</v>
      </c>
      <c r="G76" s="13">
        <v>-57.567442999999997</v>
      </c>
      <c r="O76" s="1"/>
    </row>
    <row r="77" spans="4:15" ht="15" thickBot="1">
      <c r="D77" s="12">
        <v>8</v>
      </c>
      <c r="E77" s="13">
        <v>-6</v>
      </c>
      <c r="F77" s="13">
        <v>1.79</v>
      </c>
      <c r="G77" s="13">
        <v>-64.577855</v>
      </c>
      <c r="O77" s="1"/>
    </row>
    <row r="78" spans="4:15" ht="15" thickBot="1">
      <c r="D78" s="12">
        <v>10</v>
      </c>
      <c r="E78" s="13">
        <v>-6</v>
      </c>
      <c r="F78" s="13">
        <v>1.2</v>
      </c>
      <c r="G78" s="13">
        <v>-48.724057999999999</v>
      </c>
      <c r="O78" s="1"/>
    </row>
    <row r="79" spans="4:15" ht="15" thickBot="1">
      <c r="D79" s="12">
        <v>12</v>
      </c>
      <c r="E79" s="13">
        <v>-6</v>
      </c>
      <c r="F79" s="13">
        <v>0.86</v>
      </c>
      <c r="G79" s="13">
        <v>-14.198554</v>
      </c>
      <c r="O79" s="1"/>
    </row>
    <row r="80" spans="4:15" ht="15" thickBot="1">
      <c r="D80" s="12">
        <v>14</v>
      </c>
      <c r="E80" s="13">
        <v>-6</v>
      </c>
      <c r="F80" s="13">
        <v>0.97</v>
      </c>
      <c r="G80" s="13">
        <v>21.801409499999998</v>
      </c>
      <c r="O80" s="1"/>
    </row>
    <row r="81" spans="4:15" ht="15" thickBot="1">
      <c r="D81" s="12">
        <v>16</v>
      </c>
      <c r="E81" s="13">
        <v>-6</v>
      </c>
      <c r="F81" s="13">
        <v>1.1000000000000001</v>
      </c>
      <c r="G81" s="13">
        <v>51.666659899999999</v>
      </c>
      <c r="O81" s="1"/>
    </row>
    <row r="82" spans="4:15" ht="15" thickBot="1">
      <c r="D82" s="12">
        <v>18</v>
      </c>
      <c r="E82" s="13">
        <v>-6</v>
      </c>
      <c r="F82" s="13">
        <v>1.7</v>
      </c>
      <c r="G82" s="13">
        <v>63.434948800000001</v>
      </c>
      <c r="O82" s="1"/>
    </row>
    <row r="83" spans="4:15" ht="15" thickBot="1">
      <c r="D83" s="12">
        <v>-18</v>
      </c>
      <c r="E83" s="13">
        <v>-4</v>
      </c>
      <c r="F83" s="13">
        <v>2.62</v>
      </c>
      <c r="G83" s="13">
        <v>74.744881300000003</v>
      </c>
      <c r="O83" s="1"/>
    </row>
    <row r="84" spans="4:15" ht="15" thickBot="1">
      <c r="D84" s="12">
        <v>-16</v>
      </c>
      <c r="E84" s="13">
        <v>-4</v>
      </c>
      <c r="F84" s="13">
        <v>1.8</v>
      </c>
      <c r="G84" s="13">
        <v>59.582942299999999</v>
      </c>
      <c r="O84" s="1"/>
    </row>
    <row r="85" spans="4:15" ht="15" thickBot="1">
      <c r="D85" s="12">
        <v>-14</v>
      </c>
      <c r="E85" s="13">
        <v>-4</v>
      </c>
      <c r="F85" s="13">
        <v>1.1299999999999999</v>
      </c>
      <c r="G85" s="13">
        <v>-0.50702910000000001</v>
      </c>
      <c r="O85" s="1"/>
    </row>
    <row r="86" spans="4:15" ht="15" thickBot="1">
      <c r="D86" s="12">
        <v>-12</v>
      </c>
      <c r="E86" s="13">
        <v>-4</v>
      </c>
      <c r="F86" s="13">
        <v>1.56</v>
      </c>
      <c r="G86" s="13">
        <v>-32.977722999999997</v>
      </c>
      <c r="O86" s="1"/>
    </row>
    <row r="87" spans="4:15" ht="15" thickBot="1">
      <c r="D87" s="12">
        <v>-10</v>
      </c>
      <c r="E87" s="13">
        <v>-4</v>
      </c>
      <c r="F87" s="13">
        <v>1.79</v>
      </c>
      <c r="G87" s="13">
        <v>-35.463363999999999</v>
      </c>
      <c r="O87" s="1"/>
    </row>
    <row r="88" spans="4:15" ht="15" thickBot="1">
      <c r="D88" s="12">
        <v>-8</v>
      </c>
      <c r="E88" s="13">
        <v>-4</v>
      </c>
      <c r="F88" s="13">
        <v>1.82</v>
      </c>
      <c r="G88" s="13">
        <v>-27.831828000000002</v>
      </c>
      <c r="O88" s="1"/>
    </row>
    <row r="89" spans="4:15" ht="15" thickBot="1">
      <c r="D89" s="12">
        <v>-6</v>
      </c>
      <c r="E89" s="13">
        <v>-4</v>
      </c>
      <c r="F89" s="13">
        <v>1.51</v>
      </c>
      <c r="G89" s="13">
        <v>-23.347669</v>
      </c>
      <c r="O89" s="1"/>
    </row>
    <row r="90" spans="4:15" ht="15" thickBot="1">
      <c r="D90" s="12">
        <v>-4</v>
      </c>
      <c r="E90" s="13">
        <v>-4</v>
      </c>
      <c r="F90" s="13">
        <v>1.43</v>
      </c>
      <c r="G90" s="13">
        <v>-20.086033</v>
      </c>
      <c r="O90" s="1"/>
    </row>
    <row r="91" spans="4:15" ht="15" thickBot="1">
      <c r="D91" s="12">
        <v>-2</v>
      </c>
      <c r="E91" s="13">
        <v>-4</v>
      </c>
      <c r="F91" s="13">
        <v>0.94</v>
      </c>
      <c r="G91" s="13">
        <v>19.2039735</v>
      </c>
      <c r="O91" s="1"/>
    </row>
    <row r="92" spans="4:15" ht="15" thickBot="1">
      <c r="D92" s="12">
        <v>0</v>
      </c>
      <c r="E92" s="13">
        <v>-4</v>
      </c>
      <c r="F92" s="13">
        <v>1.19</v>
      </c>
      <c r="G92" s="13">
        <v>74.450195800000003</v>
      </c>
      <c r="O92" s="1"/>
    </row>
    <row r="93" spans="4:15" ht="15" thickBot="1">
      <c r="D93" s="12">
        <v>2</v>
      </c>
      <c r="E93" s="13">
        <v>-4</v>
      </c>
      <c r="F93" s="13">
        <v>1.5</v>
      </c>
      <c r="G93" s="13">
        <v>87.328135399999994</v>
      </c>
      <c r="O93" s="1"/>
    </row>
    <row r="94" spans="4:15" ht="15" thickBot="1">
      <c r="D94" s="12">
        <v>4</v>
      </c>
      <c r="E94" s="13">
        <v>-4</v>
      </c>
      <c r="F94" s="13">
        <v>1.68</v>
      </c>
      <c r="G94" s="13">
        <v>-89.658957999999998</v>
      </c>
      <c r="O94" s="1"/>
    </row>
    <row r="95" spans="4:15" ht="15" thickBot="1">
      <c r="D95" s="12">
        <v>6</v>
      </c>
      <c r="E95" s="13">
        <v>-4</v>
      </c>
      <c r="F95" s="13">
        <v>1.79</v>
      </c>
      <c r="G95" s="13">
        <v>86.802442200000002</v>
      </c>
      <c r="O95" s="1"/>
    </row>
    <row r="96" spans="4:15" ht="15" thickBot="1">
      <c r="D96" s="12">
        <v>8</v>
      </c>
      <c r="E96" s="13">
        <v>-4</v>
      </c>
      <c r="F96" s="13">
        <v>1.61</v>
      </c>
      <c r="G96" s="13">
        <v>72.688353899999996</v>
      </c>
      <c r="O96" s="1"/>
    </row>
    <row r="97" spans="4:15" ht="15" thickBot="1">
      <c r="D97" s="12">
        <v>10</v>
      </c>
      <c r="E97" s="13">
        <v>-4</v>
      </c>
      <c r="F97" s="13">
        <v>1.2</v>
      </c>
      <c r="G97" s="13">
        <v>66.425293800000006</v>
      </c>
      <c r="O97" s="1"/>
    </row>
    <row r="98" spans="4:15" ht="15" thickBot="1">
      <c r="D98" s="12">
        <v>12</v>
      </c>
      <c r="E98" s="13">
        <v>-4</v>
      </c>
      <c r="F98" s="13">
        <v>0.63</v>
      </c>
      <c r="G98" s="13">
        <v>50.774325900000001</v>
      </c>
      <c r="O98" s="1"/>
    </row>
    <row r="99" spans="4:15" ht="15" thickBot="1">
      <c r="D99" s="12">
        <v>14</v>
      </c>
      <c r="E99" s="13">
        <v>-4</v>
      </c>
      <c r="F99" s="13">
        <v>0.31</v>
      </c>
      <c r="G99" s="13">
        <v>-86.308614000000006</v>
      </c>
      <c r="O99" s="1"/>
    </row>
    <row r="100" spans="4:15" ht="15" thickBot="1">
      <c r="D100" s="12">
        <v>16</v>
      </c>
      <c r="E100" s="13">
        <v>-4</v>
      </c>
      <c r="F100" s="13">
        <v>0.79</v>
      </c>
      <c r="G100" s="13">
        <v>69.274441100000004</v>
      </c>
      <c r="O100" s="1"/>
    </row>
    <row r="101" spans="4:15" ht="15" thickBot="1">
      <c r="D101" s="12">
        <v>18</v>
      </c>
      <c r="E101" s="13">
        <v>-4</v>
      </c>
      <c r="F101" s="13">
        <v>1.41</v>
      </c>
      <c r="G101" s="13">
        <v>70.921305500000003</v>
      </c>
      <c r="O101" s="1"/>
    </row>
    <row r="102" spans="4:15" ht="15" thickBot="1">
      <c r="D102" s="12">
        <v>-18</v>
      </c>
      <c r="E102" s="13">
        <v>-2</v>
      </c>
      <c r="F102" s="13">
        <v>2.5099999999999998</v>
      </c>
      <c r="G102" s="13">
        <v>56.880336200000002</v>
      </c>
      <c r="O102" s="1"/>
    </row>
    <row r="103" spans="4:15" ht="15" thickBot="1">
      <c r="D103" s="12">
        <v>-16</v>
      </c>
      <c r="E103" s="13">
        <v>-2</v>
      </c>
      <c r="F103" s="13">
        <v>2.1</v>
      </c>
      <c r="G103" s="13">
        <v>29.609829600000001</v>
      </c>
      <c r="O103" s="1"/>
    </row>
    <row r="104" spans="4:15" ht="15" thickBot="1">
      <c r="D104" s="12">
        <v>-14</v>
      </c>
      <c r="E104" s="13">
        <v>-2</v>
      </c>
      <c r="F104" s="13">
        <v>2.0099999999999998</v>
      </c>
      <c r="G104" s="13">
        <v>5.4268124999999996</v>
      </c>
      <c r="O104" s="1"/>
    </row>
    <row r="105" spans="4:15" ht="15" thickBot="1">
      <c r="D105" s="12">
        <v>-12</v>
      </c>
      <c r="E105" s="13">
        <v>-2</v>
      </c>
      <c r="F105" s="13">
        <v>2.09</v>
      </c>
      <c r="G105" s="13">
        <v>-25.828956999999999</v>
      </c>
      <c r="O105" s="1"/>
    </row>
    <row r="106" spans="4:15" ht="15" thickBot="1">
      <c r="D106" s="12">
        <v>-10</v>
      </c>
      <c r="E106" s="13">
        <v>-2</v>
      </c>
      <c r="F106" s="13">
        <v>2.62</v>
      </c>
      <c r="G106" s="13">
        <v>-24.118003000000002</v>
      </c>
      <c r="O106" s="1"/>
    </row>
    <row r="107" spans="4:15" ht="15" thickBot="1">
      <c r="D107" s="12">
        <v>-8</v>
      </c>
      <c r="E107" s="13">
        <v>-2</v>
      </c>
      <c r="F107" s="13">
        <v>2.7</v>
      </c>
      <c r="G107" s="13">
        <v>-22.864508000000001</v>
      </c>
      <c r="O107" s="1"/>
    </row>
    <row r="108" spans="4:15" ht="15" thickBot="1">
      <c r="D108" s="12">
        <v>-6</v>
      </c>
      <c r="E108" s="13">
        <v>-2</v>
      </c>
      <c r="F108" s="13">
        <v>2.52</v>
      </c>
      <c r="G108" s="13">
        <v>12.8243981</v>
      </c>
      <c r="O108" s="1"/>
    </row>
    <row r="109" spans="4:15" ht="15" thickBot="1">
      <c r="D109" s="12">
        <v>-4</v>
      </c>
      <c r="E109" s="13">
        <v>-2</v>
      </c>
      <c r="F109" s="13">
        <v>2.1</v>
      </c>
      <c r="G109" s="13">
        <v>-4.1050985000000004</v>
      </c>
      <c r="O109" s="1"/>
    </row>
    <row r="110" spans="4:15" ht="15" thickBot="1">
      <c r="D110" s="12">
        <v>-2</v>
      </c>
      <c r="E110" s="13">
        <v>-2</v>
      </c>
      <c r="F110" s="13">
        <v>1.64</v>
      </c>
      <c r="G110" s="13">
        <v>35.334933499999998</v>
      </c>
      <c r="O110" s="1"/>
    </row>
    <row r="111" spans="4:15" ht="15" thickBot="1">
      <c r="D111" s="12">
        <v>0</v>
      </c>
      <c r="E111" s="13">
        <v>-2</v>
      </c>
      <c r="F111" s="13">
        <v>1.72</v>
      </c>
      <c r="G111" s="13">
        <v>45.2357838</v>
      </c>
      <c r="O111" s="1"/>
    </row>
    <row r="112" spans="4:15" ht="15" thickBot="1">
      <c r="D112" s="12">
        <v>2</v>
      </c>
      <c r="E112" s="13">
        <v>-2</v>
      </c>
      <c r="F112" s="13">
        <v>1.84</v>
      </c>
      <c r="G112" s="13">
        <v>62.878696599999998</v>
      </c>
      <c r="O112" s="1"/>
    </row>
    <row r="113" spans="4:15" ht="15" thickBot="1">
      <c r="D113" s="12">
        <v>4</v>
      </c>
      <c r="E113" s="13">
        <v>-2</v>
      </c>
      <c r="F113" s="13">
        <v>1.84</v>
      </c>
      <c r="G113" s="13">
        <v>59.945623900000001</v>
      </c>
      <c r="O113" s="1"/>
    </row>
    <row r="114" spans="4:15" ht="15" thickBot="1">
      <c r="D114" s="12">
        <v>6</v>
      </c>
      <c r="E114" s="13">
        <v>-2</v>
      </c>
      <c r="F114" s="13">
        <v>1.85</v>
      </c>
      <c r="G114" s="13">
        <v>43.463699900000002</v>
      </c>
      <c r="O114" s="1"/>
    </row>
    <row r="115" spans="4:15" ht="15" thickBot="1">
      <c r="D115" s="12">
        <v>8</v>
      </c>
      <c r="E115" s="13">
        <v>-2</v>
      </c>
      <c r="F115" s="13">
        <v>1.73</v>
      </c>
      <c r="G115" s="13">
        <v>34.883556900000002</v>
      </c>
      <c r="O115" s="1"/>
    </row>
    <row r="116" spans="4:15" ht="15" thickBot="1">
      <c r="D116" s="12">
        <v>10</v>
      </c>
      <c r="E116" s="13">
        <v>-2</v>
      </c>
      <c r="F116" s="13">
        <v>1.73</v>
      </c>
      <c r="G116" s="13">
        <v>33.690067499999998</v>
      </c>
      <c r="O116" s="1"/>
    </row>
    <row r="117" spans="4:15" ht="15" thickBot="1">
      <c r="D117" s="12">
        <v>12</v>
      </c>
      <c r="E117" s="13">
        <v>-2</v>
      </c>
      <c r="F117" s="13">
        <v>1.3</v>
      </c>
      <c r="G117" s="13">
        <v>21.2276512</v>
      </c>
      <c r="O117" s="1"/>
    </row>
    <row r="118" spans="4:15" ht="15" thickBot="1">
      <c r="D118" s="12">
        <v>14</v>
      </c>
      <c r="E118" s="13">
        <v>-2</v>
      </c>
      <c r="F118" s="13">
        <v>0.79</v>
      </c>
      <c r="G118" s="13">
        <v>18.434948800000001</v>
      </c>
      <c r="O118" s="1"/>
    </row>
    <row r="119" spans="4:15" ht="15" thickBot="1">
      <c r="D119" s="12">
        <v>16</v>
      </c>
      <c r="E119" s="13">
        <v>-2</v>
      </c>
      <c r="F119" s="13">
        <v>0.76</v>
      </c>
      <c r="G119" s="13">
        <v>-52.980114</v>
      </c>
      <c r="O119" s="1"/>
    </row>
    <row r="120" spans="4:15" ht="15" thickBot="1">
      <c r="D120" s="12">
        <v>18</v>
      </c>
      <c r="E120" s="13">
        <v>-2</v>
      </c>
      <c r="F120" s="13">
        <v>1.33</v>
      </c>
      <c r="G120" s="13">
        <v>83.945808099999994</v>
      </c>
      <c r="O120" s="1"/>
    </row>
    <row r="121" spans="4:15" ht="15" thickBot="1">
      <c r="D121" s="12">
        <v>-18</v>
      </c>
      <c r="E121" s="13">
        <v>0</v>
      </c>
      <c r="F121" s="13">
        <v>1.71</v>
      </c>
      <c r="G121" s="13">
        <v>38.345574999999997</v>
      </c>
      <c r="O121" s="1"/>
    </row>
    <row r="122" spans="4:15" ht="15" thickBot="1">
      <c r="D122" s="12">
        <v>-16</v>
      </c>
      <c r="E122" s="13">
        <v>0</v>
      </c>
      <c r="F122" s="13">
        <v>2.0299999999999998</v>
      </c>
      <c r="G122" s="13">
        <v>17.809278800000001</v>
      </c>
      <c r="O122" s="1"/>
    </row>
    <row r="123" spans="4:15" ht="15" thickBot="1">
      <c r="D123" s="12">
        <v>-14</v>
      </c>
      <c r="E123" s="13">
        <v>0</v>
      </c>
      <c r="F123" s="13">
        <v>2.31</v>
      </c>
      <c r="G123" s="13">
        <v>-22.90577</v>
      </c>
      <c r="O123" s="1"/>
    </row>
    <row r="124" spans="4:15" ht="15" thickBot="1">
      <c r="D124" s="12">
        <v>-12</v>
      </c>
      <c r="E124" s="13">
        <v>0</v>
      </c>
      <c r="F124" s="13">
        <v>2.71</v>
      </c>
      <c r="G124" s="13">
        <v>-31.870833999999999</v>
      </c>
      <c r="O124" s="1"/>
    </row>
    <row r="125" spans="4:15" ht="15" thickBot="1">
      <c r="D125" s="12">
        <v>-10</v>
      </c>
      <c r="E125" s="13">
        <v>0</v>
      </c>
      <c r="F125" s="13">
        <v>2.9</v>
      </c>
      <c r="G125" s="13">
        <v>-34.620289999999997</v>
      </c>
      <c r="O125" s="1"/>
    </row>
    <row r="126" spans="4:15" ht="15" thickBot="1">
      <c r="D126" s="12">
        <v>-8</v>
      </c>
      <c r="E126" s="13">
        <v>0</v>
      </c>
      <c r="F126" s="13">
        <v>2.63</v>
      </c>
      <c r="G126" s="13">
        <v>-26.856877999999998</v>
      </c>
      <c r="O126" s="1"/>
    </row>
    <row r="127" spans="4:15" ht="15" thickBot="1">
      <c r="D127" s="12">
        <v>-6</v>
      </c>
      <c r="E127" s="13">
        <v>0</v>
      </c>
      <c r="F127" s="13">
        <v>2.4900000000000002</v>
      </c>
      <c r="G127" s="13">
        <v>-4.3810377999999996</v>
      </c>
      <c r="O127" s="1"/>
    </row>
    <row r="128" spans="4:15" ht="15" thickBot="1">
      <c r="D128" s="12">
        <v>-4</v>
      </c>
      <c r="E128" s="13">
        <v>0</v>
      </c>
      <c r="F128" s="13">
        <v>2.23</v>
      </c>
      <c r="G128" s="13">
        <v>19.4114869</v>
      </c>
      <c r="O128" s="1"/>
    </row>
    <row r="129" spans="4:15" ht="15" thickBot="1">
      <c r="D129" s="12">
        <v>-2</v>
      </c>
      <c r="E129" s="13">
        <v>0</v>
      </c>
      <c r="F129" s="13">
        <v>2.21</v>
      </c>
      <c r="G129" s="13">
        <v>36.921655299999998</v>
      </c>
      <c r="O129" s="1"/>
    </row>
    <row r="130" spans="4:15" ht="15" thickBot="1">
      <c r="D130" s="12">
        <v>0</v>
      </c>
      <c r="E130" s="13">
        <v>0</v>
      </c>
      <c r="F130" s="13">
        <v>2.39</v>
      </c>
      <c r="G130" s="13">
        <v>36.821871000000002</v>
      </c>
      <c r="O130" s="1"/>
    </row>
    <row r="131" spans="4:15" ht="15" thickBot="1">
      <c r="D131" s="12">
        <v>2</v>
      </c>
      <c r="E131" s="13">
        <v>0</v>
      </c>
      <c r="F131" s="13">
        <v>2.35</v>
      </c>
      <c r="G131" s="13">
        <v>42.929969300000003</v>
      </c>
      <c r="O131" s="1"/>
    </row>
    <row r="132" spans="4:15" ht="15" thickBot="1">
      <c r="D132" s="12">
        <v>4</v>
      </c>
      <c r="E132" s="13">
        <v>0</v>
      </c>
      <c r="F132" s="13">
        <v>2.42</v>
      </c>
      <c r="G132" s="13">
        <v>42.990446200000001</v>
      </c>
      <c r="O132" s="1"/>
    </row>
    <row r="133" spans="4:15" ht="15" thickBot="1">
      <c r="D133" s="12">
        <v>6</v>
      </c>
      <c r="E133" s="13">
        <v>0</v>
      </c>
      <c r="F133" s="13">
        <v>2.21</v>
      </c>
      <c r="G133" s="13">
        <v>33.186855299999998</v>
      </c>
      <c r="O133" s="1"/>
    </row>
    <row r="134" spans="4:15" ht="15" thickBot="1">
      <c r="D134" s="12">
        <v>8</v>
      </c>
      <c r="E134" s="13">
        <v>0</v>
      </c>
      <c r="F134" s="13">
        <v>2.0099999999999998</v>
      </c>
      <c r="G134" s="13">
        <v>32.820818899999999</v>
      </c>
      <c r="O134" s="1"/>
    </row>
    <row r="135" spans="4:15" ht="15" thickBot="1">
      <c r="D135" s="12">
        <v>10</v>
      </c>
      <c r="E135" s="13">
        <v>0</v>
      </c>
      <c r="F135" s="13">
        <v>1.87</v>
      </c>
      <c r="G135" s="13">
        <v>33.690067499999998</v>
      </c>
      <c r="O135" s="1"/>
    </row>
    <row r="136" spans="4:15" ht="15" thickBot="1">
      <c r="D136" s="12">
        <v>12</v>
      </c>
      <c r="E136" s="13">
        <v>0</v>
      </c>
      <c r="F136" s="13">
        <v>1.75</v>
      </c>
      <c r="G136" s="13">
        <v>27.590697299999999</v>
      </c>
      <c r="O136" s="1"/>
    </row>
    <row r="137" spans="4:15" ht="15" thickBot="1">
      <c r="D137" s="12">
        <v>14</v>
      </c>
      <c r="E137" s="13">
        <v>0</v>
      </c>
      <c r="F137" s="13">
        <v>1.24</v>
      </c>
      <c r="G137" s="13">
        <v>20.772254700000001</v>
      </c>
      <c r="O137" s="1"/>
    </row>
    <row r="138" spans="4:15" ht="15" thickBot="1">
      <c r="D138" s="12">
        <v>16</v>
      </c>
      <c r="E138" s="13">
        <v>0</v>
      </c>
      <c r="F138" s="13">
        <v>1.1299999999999999</v>
      </c>
      <c r="G138" s="13">
        <v>15.388467800000001</v>
      </c>
      <c r="O138" s="1"/>
    </row>
    <row r="139" spans="4:15" ht="15" thickBot="1">
      <c r="D139" s="12">
        <v>18</v>
      </c>
      <c r="E139" s="13">
        <v>0</v>
      </c>
      <c r="F139" s="13">
        <v>0.84</v>
      </c>
      <c r="G139" s="13">
        <v>-44.518534000000002</v>
      </c>
      <c r="O139" s="1"/>
    </row>
    <row r="140" spans="4:15" ht="15" thickBot="1">
      <c r="D140" s="12">
        <v>-18</v>
      </c>
      <c r="E140" s="13">
        <v>2</v>
      </c>
      <c r="F140" s="13">
        <v>0</v>
      </c>
      <c r="G140" s="13" t="e">
        <v>#DIV/0!</v>
      </c>
      <c r="O140" s="1"/>
    </row>
    <row r="141" spans="4:15" ht="15" thickBot="1">
      <c r="D141" s="12">
        <v>-16</v>
      </c>
      <c r="E141" s="13">
        <v>2</v>
      </c>
      <c r="F141" s="13">
        <v>0.92</v>
      </c>
      <c r="G141" s="13">
        <v>-9.9720577000000006</v>
      </c>
      <c r="O141" s="1"/>
    </row>
    <row r="142" spans="4:15" ht="15" thickBot="1">
      <c r="D142" s="12">
        <v>-14</v>
      </c>
      <c r="E142" s="13">
        <v>2</v>
      </c>
      <c r="F142" s="13">
        <v>1.48</v>
      </c>
      <c r="G142" s="13">
        <v>-26.392474</v>
      </c>
      <c r="O142" s="1"/>
    </row>
    <row r="143" spans="4:15" ht="15" thickBot="1">
      <c r="D143" s="12">
        <v>-12</v>
      </c>
      <c r="E143" s="13">
        <v>2</v>
      </c>
      <c r="F143" s="13">
        <v>2</v>
      </c>
      <c r="G143" s="13">
        <v>-35.038888</v>
      </c>
      <c r="O143" s="1"/>
    </row>
    <row r="144" spans="4:15" ht="15" thickBot="1">
      <c r="D144" s="12">
        <v>-10</v>
      </c>
      <c r="E144" s="13">
        <v>2</v>
      </c>
      <c r="F144" s="13">
        <v>2.0099999999999998</v>
      </c>
      <c r="G144" s="13">
        <v>-37.724995</v>
      </c>
      <c r="O144" s="1"/>
    </row>
    <row r="145" spans="4:15" ht="15" thickBot="1">
      <c r="D145" s="12">
        <v>-8</v>
      </c>
      <c r="E145" s="13">
        <v>2</v>
      </c>
      <c r="F145" s="13">
        <v>1.71</v>
      </c>
      <c r="G145" s="13">
        <v>-32.574057000000003</v>
      </c>
      <c r="O145" s="1"/>
    </row>
    <row r="146" spans="4:15" ht="15" thickBot="1">
      <c r="D146" s="12">
        <v>-6</v>
      </c>
      <c r="E146" s="13">
        <v>2</v>
      </c>
      <c r="F146" s="13">
        <v>1.1100000000000001</v>
      </c>
      <c r="G146" s="13">
        <v>-5.1478847999999999</v>
      </c>
      <c r="O146" s="1"/>
    </row>
    <row r="147" spans="4:15" ht="15" thickBot="1">
      <c r="D147" s="12">
        <v>-4</v>
      </c>
      <c r="E147" s="13">
        <v>2</v>
      </c>
      <c r="F147" s="13">
        <v>0.99</v>
      </c>
      <c r="G147" s="13">
        <v>35.9421119</v>
      </c>
      <c r="O147" s="1"/>
    </row>
    <row r="148" spans="4:15" ht="15" thickBot="1">
      <c r="D148" s="12">
        <v>-2</v>
      </c>
      <c r="E148" s="13">
        <v>2</v>
      </c>
      <c r="F148" s="13">
        <v>1.41</v>
      </c>
      <c r="G148" s="13">
        <v>42.410498199999999</v>
      </c>
      <c r="O148" s="1"/>
    </row>
    <row r="149" spans="4:15" ht="15" thickBot="1">
      <c r="D149" s="12">
        <v>0</v>
      </c>
      <c r="E149" s="13">
        <v>2</v>
      </c>
      <c r="F149" s="13">
        <v>1.64</v>
      </c>
      <c r="G149" s="13">
        <v>47.726311000000003</v>
      </c>
      <c r="O149" s="1"/>
    </row>
    <row r="150" spans="4:15" ht="15" thickBot="1">
      <c r="D150" s="12">
        <v>2</v>
      </c>
      <c r="E150" s="13">
        <v>2</v>
      </c>
      <c r="F150" s="13">
        <v>1.95</v>
      </c>
      <c r="G150" s="13">
        <v>48.952336600000002</v>
      </c>
      <c r="O150" s="1"/>
    </row>
    <row r="151" spans="4:15" ht="15" thickBot="1">
      <c r="D151" s="12">
        <v>4</v>
      </c>
      <c r="E151" s="13">
        <v>2</v>
      </c>
      <c r="F151" s="13">
        <v>1.99</v>
      </c>
      <c r="G151" s="13">
        <v>43.375023599999999</v>
      </c>
      <c r="O151" s="1"/>
    </row>
    <row r="152" spans="4:15" ht="15" thickBot="1">
      <c r="D152" s="12">
        <v>6</v>
      </c>
      <c r="E152" s="13">
        <v>2</v>
      </c>
      <c r="F152" s="13">
        <v>1.91</v>
      </c>
      <c r="G152" s="13">
        <v>55.229008299999997</v>
      </c>
      <c r="O152" s="1"/>
    </row>
    <row r="153" spans="4:15" ht="15" thickBot="1">
      <c r="D153" s="12">
        <v>8</v>
      </c>
      <c r="E153" s="13">
        <v>2</v>
      </c>
      <c r="F153" s="13">
        <v>1.56</v>
      </c>
      <c r="G153" s="13">
        <v>42.917434700000001</v>
      </c>
      <c r="O153" s="1"/>
    </row>
    <row r="154" spans="4:15" ht="15" thickBot="1">
      <c r="D154" s="12">
        <v>10</v>
      </c>
      <c r="E154" s="13">
        <v>2</v>
      </c>
      <c r="F154" s="13">
        <v>1.37</v>
      </c>
      <c r="G154" s="13">
        <v>38.790173899999999</v>
      </c>
      <c r="O154" s="1"/>
    </row>
    <row r="155" spans="4:15" ht="15" thickBot="1">
      <c r="D155" s="12">
        <v>12</v>
      </c>
      <c r="E155" s="13">
        <v>2</v>
      </c>
      <c r="F155" s="13">
        <v>1.33</v>
      </c>
      <c r="G155" s="13">
        <v>37.042474800000001</v>
      </c>
      <c r="O155" s="1"/>
    </row>
    <row r="156" spans="4:15" ht="15" thickBot="1">
      <c r="D156" s="12">
        <v>14</v>
      </c>
      <c r="E156" s="13">
        <v>2</v>
      </c>
      <c r="F156" s="13">
        <v>1.37</v>
      </c>
      <c r="G156" s="13">
        <v>32.760400199999999</v>
      </c>
      <c r="O156" s="1"/>
    </row>
    <row r="157" spans="4:15" ht="15" thickBot="1">
      <c r="D157" s="12">
        <v>16</v>
      </c>
      <c r="E157" s="13">
        <v>2</v>
      </c>
      <c r="F157" s="13">
        <v>1.32</v>
      </c>
      <c r="G157" s="13">
        <v>25.594029200000001</v>
      </c>
      <c r="O157" s="1"/>
    </row>
    <row r="158" spans="4:15" ht="15" thickBot="1">
      <c r="D158" s="12">
        <v>18</v>
      </c>
      <c r="E158" s="13">
        <v>2</v>
      </c>
      <c r="F158" s="13">
        <v>0.84</v>
      </c>
      <c r="G158" s="13">
        <v>-18.004162000000001</v>
      </c>
      <c r="O158" s="1"/>
    </row>
    <row r="159" spans="4:15" ht="15" thickBot="1">
      <c r="D159" s="12">
        <v>-18</v>
      </c>
      <c r="E159" s="13">
        <v>4</v>
      </c>
      <c r="F159" s="13">
        <v>0.97</v>
      </c>
      <c r="G159" s="13">
        <v>43.745548399999997</v>
      </c>
      <c r="O159" s="1"/>
    </row>
    <row r="160" spans="4:15" ht="15" thickBot="1">
      <c r="D160" s="12">
        <v>-16</v>
      </c>
      <c r="E160" s="13">
        <v>4</v>
      </c>
      <c r="F160" s="13">
        <v>0.8</v>
      </c>
      <c r="G160" s="13">
        <v>73.369046299999994</v>
      </c>
      <c r="O160" s="1"/>
    </row>
    <row r="161" spans="4:15" ht="15" thickBot="1">
      <c r="D161" s="12">
        <v>-14</v>
      </c>
      <c r="E161" s="13">
        <v>4</v>
      </c>
      <c r="F161" s="13">
        <v>0.93</v>
      </c>
      <c r="G161" s="13">
        <v>-65.095230999999998</v>
      </c>
      <c r="O161" s="1"/>
    </row>
    <row r="162" spans="4:15" ht="15" thickBot="1">
      <c r="D162" s="12">
        <v>-12</v>
      </c>
      <c r="E162" s="13">
        <v>4</v>
      </c>
      <c r="F162" s="13">
        <v>1.67</v>
      </c>
      <c r="G162" s="13">
        <v>-52.305759999999999</v>
      </c>
      <c r="O162" s="1"/>
    </row>
    <row r="163" spans="4:15" ht="15" thickBot="1">
      <c r="D163" s="12">
        <v>-10</v>
      </c>
      <c r="E163" s="13">
        <v>4</v>
      </c>
      <c r="F163" s="13">
        <v>1.32</v>
      </c>
      <c r="G163" s="13">
        <v>-58.961736999999999</v>
      </c>
      <c r="O163" s="1"/>
    </row>
    <row r="164" spans="4:15" ht="15" thickBot="1">
      <c r="D164" s="12">
        <v>-8</v>
      </c>
      <c r="E164" s="13">
        <v>4</v>
      </c>
      <c r="F164" s="13">
        <v>0.6</v>
      </c>
      <c r="G164" s="13">
        <v>-44.325963000000002</v>
      </c>
      <c r="O164" s="1"/>
    </row>
    <row r="165" spans="4:15" ht="15" thickBot="1">
      <c r="D165" s="12">
        <v>-6</v>
      </c>
      <c r="E165" s="13">
        <v>4</v>
      </c>
      <c r="F165" s="13">
        <v>0.25</v>
      </c>
      <c r="G165" s="13">
        <v>4.5739212599999997</v>
      </c>
      <c r="O165" s="1"/>
    </row>
    <row r="166" spans="4:15" ht="15" thickBot="1">
      <c r="D166" s="12">
        <v>-4</v>
      </c>
      <c r="E166" s="13">
        <v>4</v>
      </c>
      <c r="F166" s="13">
        <v>0.39</v>
      </c>
      <c r="G166" s="13">
        <v>48.122130499999997</v>
      </c>
      <c r="O166" s="1"/>
    </row>
    <row r="167" spans="4:15" ht="15" thickBot="1">
      <c r="D167" s="12">
        <v>-2</v>
      </c>
      <c r="E167" s="13">
        <v>4</v>
      </c>
      <c r="F167" s="13">
        <v>0.83</v>
      </c>
      <c r="G167" s="13">
        <v>55.738897100000003</v>
      </c>
      <c r="O167" s="1"/>
    </row>
    <row r="168" spans="4:15" ht="15" thickBot="1">
      <c r="D168" s="12">
        <v>0</v>
      </c>
      <c r="E168" s="13">
        <v>4</v>
      </c>
      <c r="F168" s="13">
        <v>1.33</v>
      </c>
      <c r="G168" s="13">
        <v>68.838740200000004</v>
      </c>
      <c r="O168" s="1"/>
    </row>
    <row r="169" spans="4:15" ht="15" thickBot="1">
      <c r="D169" s="12">
        <v>2</v>
      </c>
      <c r="E169" s="13">
        <v>4</v>
      </c>
      <c r="F169" s="13">
        <v>1.71</v>
      </c>
      <c r="G169" s="13">
        <v>64.334808499999994</v>
      </c>
      <c r="O169" s="1"/>
    </row>
    <row r="170" spans="4:15" ht="15" thickBot="1">
      <c r="D170" s="12">
        <v>4</v>
      </c>
      <c r="E170" s="13">
        <v>4</v>
      </c>
      <c r="F170" s="13">
        <v>1.81</v>
      </c>
      <c r="G170" s="13">
        <v>56.7499836</v>
      </c>
      <c r="O170" s="1"/>
    </row>
    <row r="171" spans="4:15" ht="15" thickBot="1">
      <c r="D171" s="12">
        <v>6</v>
      </c>
      <c r="E171" s="13">
        <v>4</v>
      </c>
      <c r="F171" s="13">
        <v>1.69</v>
      </c>
      <c r="G171" s="13">
        <v>55.369199600000002</v>
      </c>
      <c r="O171" s="1"/>
    </row>
    <row r="172" spans="4:15" ht="15" thickBot="1">
      <c r="D172" s="12">
        <v>8</v>
      </c>
      <c r="E172" s="13">
        <v>4</v>
      </c>
      <c r="F172" s="13">
        <v>1.46</v>
      </c>
      <c r="G172" s="13">
        <v>50.848921599999997</v>
      </c>
      <c r="O172" s="1"/>
    </row>
    <row r="173" spans="4:15" ht="15" thickBot="1">
      <c r="D173" s="12">
        <v>10</v>
      </c>
      <c r="E173" s="13">
        <v>4</v>
      </c>
      <c r="F173" s="13">
        <v>1.31</v>
      </c>
      <c r="G173" s="13">
        <v>44.690296099999998</v>
      </c>
      <c r="O173" s="1"/>
    </row>
    <row r="174" spans="4:15" ht="15" thickBot="1">
      <c r="D174" s="12">
        <v>12</v>
      </c>
      <c r="E174" s="13">
        <v>4</v>
      </c>
      <c r="F174" s="13">
        <v>1.26</v>
      </c>
      <c r="G174" s="13">
        <v>37.234833999999999</v>
      </c>
      <c r="O174" s="1"/>
    </row>
    <row r="175" spans="4:15" ht="15" thickBot="1">
      <c r="D175" s="12">
        <v>14</v>
      </c>
      <c r="E175" s="13">
        <v>4</v>
      </c>
      <c r="F175" s="13">
        <v>1.1399999999999999</v>
      </c>
      <c r="G175" s="13">
        <v>34.249032999999997</v>
      </c>
      <c r="O175" s="1"/>
    </row>
    <row r="176" spans="4:15" ht="15" thickBot="1">
      <c r="D176" s="12">
        <v>16</v>
      </c>
      <c r="E176" s="13">
        <v>4</v>
      </c>
      <c r="F176" s="13">
        <v>0.85</v>
      </c>
      <c r="G176" s="13">
        <v>32.574057099999997</v>
      </c>
      <c r="O176" s="1"/>
    </row>
    <row r="177" spans="4:15" ht="15" thickBot="1">
      <c r="D177" s="12">
        <v>18</v>
      </c>
      <c r="E177" s="13">
        <v>4</v>
      </c>
      <c r="F177" s="13">
        <v>0.63</v>
      </c>
      <c r="G177" s="13">
        <v>21.297353999999999</v>
      </c>
      <c r="O177" s="1"/>
    </row>
    <row r="178" spans="4:15" ht="15" thickBot="1">
      <c r="D178" s="12">
        <v>-8</v>
      </c>
      <c r="E178" s="13">
        <v>6</v>
      </c>
      <c r="F178" s="13">
        <v>0.53</v>
      </c>
      <c r="G178" s="13">
        <v>41.1859252</v>
      </c>
      <c r="O178" s="1"/>
    </row>
    <row r="179" spans="4:15" ht="15" thickBot="1">
      <c r="D179" s="12">
        <v>-6</v>
      </c>
      <c r="E179" s="13">
        <v>6</v>
      </c>
      <c r="F179" s="13">
        <v>0.76</v>
      </c>
      <c r="G179" s="13">
        <v>-3.7640349</v>
      </c>
      <c r="O179" s="1"/>
    </row>
    <row r="180" spans="4:15" ht="15" thickBot="1">
      <c r="D180" s="12">
        <v>-4</v>
      </c>
      <c r="E180" s="13">
        <v>6</v>
      </c>
      <c r="F180" s="13">
        <v>0.63</v>
      </c>
      <c r="G180" s="13">
        <v>-4.5377725</v>
      </c>
      <c r="O180" s="1"/>
    </row>
    <row r="181" spans="4:15" ht="15" thickBot="1">
      <c r="D181" s="12">
        <v>-2</v>
      </c>
      <c r="E181" s="13">
        <v>6</v>
      </c>
      <c r="F181" s="13">
        <v>0.91</v>
      </c>
      <c r="G181" s="13">
        <v>-83.659807999999998</v>
      </c>
      <c r="O181" s="1"/>
    </row>
    <row r="182" spans="4:15" ht="15" thickBot="1">
      <c r="D182" s="12">
        <v>0</v>
      </c>
      <c r="E182" s="13">
        <v>6</v>
      </c>
      <c r="F182" s="13">
        <v>1.3</v>
      </c>
      <c r="G182" s="13">
        <v>86.039688200000001</v>
      </c>
      <c r="O182" s="1"/>
    </row>
    <row r="183" spans="4:15" ht="15" thickBot="1">
      <c r="D183" s="12">
        <v>2</v>
      </c>
      <c r="E183" s="13">
        <v>6</v>
      </c>
      <c r="F183" s="13">
        <v>1.52</v>
      </c>
      <c r="G183" s="13">
        <v>80.537677799999997</v>
      </c>
      <c r="O183" s="1"/>
    </row>
    <row r="184" spans="4:15" ht="15" thickBot="1">
      <c r="D184" s="12">
        <v>4</v>
      </c>
      <c r="E184" s="13">
        <v>6</v>
      </c>
      <c r="F184" s="13">
        <v>1.38</v>
      </c>
      <c r="G184" s="13">
        <v>73.539985200000004</v>
      </c>
      <c r="O184" s="1"/>
    </row>
    <row r="185" spans="4:15" ht="15" thickBot="1">
      <c r="D185" s="12">
        <v>6</v>
      </c>
      <c r="E185" s="13">
        <v>6</v>
      </c>
      <c r="F185" s="13">
        <v>1.49</v>
      </c>
      <c r="G185" s="13">
        <v>70.346175900000006</v>
      </c>
      <c r="O185" s="1"/>
    </row>
    <row r="186" spans="4:15" ht="15" thickBot="1">
      <c r="D186" s="12">
        <v>8</v>
      </c>
      <c r="E186" s="13">
        <v>6</v>
      </c>
      <c r="F186" s="13">
        <v>1.61</v>
      </c>
      <c r="G186" s="13">
        <v>45.757168900000003</v>
      </c>
      <c r="O186" s="1"/>
    </row>
    <row r="187" spans="4:15" ht="15" thickBot="1">
      <c r="D187" s="12">
        <v>10</v>
      </c>
      <c r="E187" s="13">
        <v>6</v>
      </c>
      <c r="F187" s="13">
        <v>1.5</v>
      </c>
      <c r="G187" s="13">
        <v>31.883563899999999</v>
      </c>
      <c r="O187" s="1"/>
    </row>
    <row r="188" spans="4:15" ht="15" thickBot="1">
      <c r="D188" s="12">
        <v>12</v>
      </c>
      <c r="E188" s="13">
        <v>6</v>
      </c>
      <c r="F188" s="13">
        <v>1.22</v>
      </c>
      <c r="G188" s="13">
        <v>32.254710500000002</v>
      </c>
      <c r="O188" s="1"/>
    </row>
    <row r="189" spans="4:15" ht="15" thickBot="1">
      <c r="D189" s="12">
        <v>14</v>
      </c>
      <c r="E189" s="13">
        <v>6</v>
      </c>
      <c r="F189" s="13">
        <v>1.18</v>
      </c>
      <c r="G189" s="13">
        <v>33.5549362</v>
      </c>
      <c r="O189" s="1"/>
    </row>
    <row r="190" spans="4:15" ht="15" thickBot="1">
      <c r="D190" s="12">
        <v>16</v>
      </c>
      <c r="E190" s="13">
        <v>6</v>
      </c>
      <c r="F190" s="13">
        <v>0.88</v>
      </c>
      <c r="G190" s="13">
        <v>32.421064800000003</v>
      </c>
      <c r="O190" s="1"/>
    </row>
    <row r="191" spans="4:15" ht="15" thickBot="1">
      <c r="D191" s="12">
        <v>18</v>
      </c>
      <c r="E191" s="13">
        <v>6</v>
      </c>
      <c r="F191" s="13">
        <v>0.84</v>
      </c>
      <c r="G191" s="13">
        <v>17.354024599999999</v>
      </c>
      <c r="O191" s="1"/>
    </row>
    <row r="192" spans="4:15" ht="15" thickBot="1">
      <c r="D192" s="12">
        <v>-6</v>
      </c>
      <c r="E192" s="13">
        <v>8</v>
      </c>
      <c r="F192" s="13">
        <v>1.1200000000000001</v>
      </c>
      <c r="G192" s="13">
        <v>16.015439600000001</v>
      </c>
      <c r="O192" s="1"/>
    </row>
    <row r="193" spans="4:15" ht="15" thickBot="1">
      <c r="D193" s="12">
        <v>-4</v>
      </c>
      <c r="E193" s="13">
        <v>8</v>
      </c>
      <c r="F193" s="13">
        <v>1.05</v>
      </c>
      <c r="G193" s="13">
        <v>18.954231700000001</v>
      </c>
      <c r="O193" s="1"/>
    </row>
    <row r="194" spans="4:15" ht="15" thickBot="1">
      <c r="D194" s="12">
        <v>-2</v>
      </c>
      <c r="E194" s="13">
        <v>8</v>
      </c>
      <c r="F194" s="13">
        <v>0.57999999999999996</v>
      </c>
      <c r="G194" s="13">
        <v>-50.572198</v>
      </c>
      <c r="O194" s="1"/>
    </row>
    <row r="195" spans="4:15" ht="15" thickBot="1">
      <c r="D195" s="12">
        <v>0</v>
      </c>
      <c r="E195" s="13">
        <v>8</v>
      </c>
      <c r="F195" s="13">
        <v>0.91</v>
      </c>
      <c r="G195" s="13">
        <v>-85.601294999999993</v>
      </c>
      <c r="O195" s="1"/>
    </row>
    <row r="196" spans="4:15" ht="15" thickBot="1">
      <c r="D196" s="12">
        <v>2</v>
      </c>
      <c r="E196" s="13">
        <v>8</v>
      </c>
      <c r="F196" s="13">
        <v>1.29</v>
      </c>
      <c r="G196" s="13">
        <v>81.556809099999995</v>
      </c>
      <c r="O196" s="1"/>
    </row>
    <row r="197" spans="4:15" ht="15" thickBot="1">
      <c r="D197" s="12">
        <v>4</v>
      </c>
      <c r="E197" s="13">
        <v>8</v>
      </c>
      <c r="F197" s="13">
        <v>1.29</v>
      </c>
      <c r="G197" s="13">
        <v>78.863690599999998</v>
      </c>
      <c r="O197" s="1"/>
    </row>
    <row r="198" spans="4:15" ht="15" thickBot="1">
      <c r="D198" s="12">
        <v>6</v>
      </c>
      <c r="E198" s="13">
        <v>8</v>
      </c>
      <c r="F198" s="13">
        <v>1.29</v>
      </c>
      <c r="G198" s="13">
        <v>51.271077400000003</v>
      </c>
      <c r="O198" s="1"/>
    </row>
    <row r="199" spans="4:15" ht="15" thickBot="1">
      <c r="D199" s="12">
        <v>8</v>
      </c>
      <c r="E199" s="13">
        <v>8</v>
      </c>
      <c r="F199" s="13">
        <v>1.63</v>
      </c>
      <c r="G199" s="13">
        <v>33.9828884</v>
      </c>
      <c r="O199" s="1"/>
    </row>
    <row r="200" spans="4:15" ht="15" thickBot="1">
      <c r="D200" s="12">
        <v>10</v>
      </c>
      <c r="E200" s="13">
        <v>8</v>
      </c>
      <c r="F200" s="13">
        <v>1.4</v>
      </c>
      <c r="G200" s="13">
        <v>26.381411499999999</v>
      </c>
      <c r="O200" s="1"/>
    </row>
    <row r="201" spans="4:15" ht="15" thickBot="1">
      <c r="D201" s="12">
        <v>12</v>
      </c>
      <c r="E201" s="13">
        <v>8</v>
      </c>
      <c r="F201" s="13">
        <v>1.25</v>
      </c>
      <c r="G201" s="13">
        <v>26.154335799999998</v>
      </c>
      <c r="O201" s="1"/>
    </row>
    <row r="202" spans="4:15" ht="15" thickBot="1">
      <c r="D202" s="12">
        <v>14</v>
      </c>
      <c r="E202" s="13">
        <v>8</v>
      </c>
      <c r="F202" s="13">
        <v>1.69</v>
      </c>
      <c r="G202" s="13">
        <v>20.476523</v>
      </c>
      <c r="O202" s="1"/>
    </row>
    <row r="203" spans="4:15" ht="15" thickBot="1">
      <c r="D203" s="12">
        <v>16</v>
      </c>
      <c r="E203" s="13">
        <v>8</v>
      </c>
      <c r="F203" s="13">
        <v>1.66</v>
      </c>
      <c r="G203" s="13">
        <v>23.470993100000001</v>
      </c>
      <c r="O203" s="1"/>
    </row>
    <row r="204" spans="4:15" ht="15" thickBot="1">
      <c r="D204" s="12">
        <v>18</v>
      </c>
      <c r="E204" s="13">
        <v>8</v>
      </c>
      <c r="F204" s="13">
        <v>1.44</v>
      </c>
      <c r="G204" s="13">
        <v>13.650419100000001</v>
      </c>
      <c r="O204" s="1"/>
    </row>
    <row r="205" spans="4:15" ht="15" thickBot="1">
      <c r="D205" s="12">
        <v>-2</v>
      </c>
      <c r="E205" s="13">
        <v>10</v>
      </c>
      <c r="F205" s="13">
        <v>0.56000000000000005</v>
      </c>
      <c r="G205" s="13">
        <v>21.991129900000001</v>
      </c>
      <c r="O205" s="1"/>
    </row>
    <row r="206" spans="4:15" ht="15" thickBot="1">
      <c r="D206" s="12">
        <v>2</v>
      </c>
      <c r="E206" s="13">
        <v>10</v>
      </c>
      <c r="F206" s="13">
        <v>1.03</v>
      </c>
      <c r="G206" s="13">
        <v>70.159301900000003</v>
      </c>
      <c r="O206" s="1"/>
    </row>
    <row r="207" spans="4:15" ht="15" thickBot="1">
      <c r="D207" s="12">
        <v>4</v>
      </c>
      <c r="E207" s="13">
        <v>10</v>
      </c>
      <c r="F207" s="13">
        <v>1.26</v>
      </c>
      <c r="G207" s="13">
        <v>43.0694126</v>
      </c>
      <c r="O207" s="1"/>
    </row>
    <row r="208" spans="4:15" ht="15" thickBot="1">
      <c r="D208" s="12">
        <v>6</v>
      </c>
      <c r="E208" s="13">
        <v>10</v>
      </c>
      <c r="F208" s="13">
        <v>1.56</v>
      </c>
      <c r="G208" s="13">
        <v>24.595771500000001</v>
      </c>
      <c r="O208" s="1"/>
    </row>
    <row r="209" spans="4:15" ht="15" thickBot="1">
      <c r="D209" s="12">
        <v>8</v>
      </c>
      <c r="E209" s="13">
        <v>10</v>
      </c>
      <c r="F209" s="13">
        <v>1.67</v>
      </c>
      <c r="G209" s="13">
        <v>15.945395899999999</v>
      </c>
      <c r="O209" s="1"/>
    </row>
    <row r="210" spans="4:15" ht="15" thickBot="1">
      <c r="D210" s="12">
        <v>10</v>
      </c>
      <c r="E210" s="13">
        <v>10</v>
      </c>
      <c r="F210" s="13">
        <v>1.77</v>
      </c>
      <c r="G210" s="13">
        <v>13.407508399999999</v>
      </c>
      <c r="O210" s="1"/>
    </row>
    <row r="211" spans="4:15" ht="15" thickBot="1">
      <c r="D211" s="12">
        <v>12</v>
      </c>
      <c r="E211" s="13">
        <v>10</v>
      </c>
      <c r="F211" s="13">
        <v>1.72</v>
      </c>
      <c r="G211" s="13">
        <v>13.7938086</v>
      </c>
      <c r="O211" s="1"/>
    </row>
    <row r="212" spans="4:15" ht="15" thickBot="1">
      <c r="D212" s="12">
        <v>14</v>
      </c>
      <c r="E212" s="13">
        <v>10</v>
      </c>
      <c r="F212" s="13">
        <v>1.96</v>
      </c>
      <c r="G212" s="13">
        <v>14.461173499999999</v>
      </c>
      <c r="O212" s="1"/>
    </row>
    <row r="213" spans="4:15" ht="15" thickBot="1">
      <c r="D213" s="12">
        <v>16</v>
      </c>
      <c r="E213" s="13">
        <v>10</v>
      </c>
      <c r="F213" s="13">
        <v>1.9</v>
      </c>
      <c r="G213" s="13">
        <v>13.6713071</v>
      </c>
      <c r="O213" s="1"/>
    </row>
    <row r="214" spans="4:15" ht="15" thickBot="1">
      <c r="D214" s="12">
        <v>18</v>
      </c>
      <c r="E214" s="13">
        <v>10</v>
      </c>
      <c r="F214" s="13">
        <v>2.04</v>
      </c>
      <c r="G214" s="13">
        <v>11.585126199999999</v>
      </c>
      <c r="O214" s="1"/>
    </row>
    <row r="215" spans="4:15" ht="15" thickBot="1">
      <c r="D215" s="12">
        <v>6</v>
      </c>
      <c r="E215" s="13">
        <v>12</v>
      </c>
      <c r="F215" s="13">
        <v>1.1399999999999999</v>
      </c>
      <c r="G215" s="13">
        <v>2.5113632699999999</v>
      </c>
      <c r="O215" s="1"/>
    </row>
    <row r="216" spans="4:15" ht="15" thickBot="1">
      <c r="D216" s="12">
        <v>8</v>
      </c>
      <c r="E216" s="13">
        <v>12</v>
      </c>
      <c r="F216" s="13">
        <v>1.83</v>
      </c>
      <c r="G216" s="13">
        <v>0.93919094999999997</v>
      </c>
      <c r="O216" s="1"/>
    </row>
    <row r="217" spans="4:15" ht="15" thickBot="1">
      <c r="D217" s="12">
        <v>10</v>
      </c>
      <c r="E217" s="13">
        <v>12</v>
      </c>
      <c r="F217" s="13">
        <v>2.5</v>
      </c>
      <c r="G217" s="13">
        <v>6.1886159599999999</v>
      </c>
      <c r="O217" s="1"/>
    </row>
    <row r="218" spans="4:15" ht="15" thickBot="1">
      <c r="D218" s="12">
        <v>12</v>
      </c>
      <c r="E218" s="13">
        <v>12</v>
      </c>
      <c r="F218" s="13">
        <v>2.78</v>
      </c>
      <c r="G218" s="13">
        <v>7.4314079700000004</v>
      </c>
      <c r="O218" s="1"/>
    </row>
    <row r="219" spans="4:15" ht="15" thickBot="1">
      <c r="D219" s="12">
        <v>14</v>
      </c>
      <c r="E219" s="13">
        <v>12</v>
      </c>
      <c r="F219" s="13">
        <v>2.97</v>
      </c>
      <c r="G219" s="13">
        <v>9.6841521000000004</v>
      </c>
      <c r="O219" s="1"/>
    </row>
    <row r="220" spans="4:15" ht="15" thickBot="1">
      <c r="D220" s="12">
        <v>16</v>
      </c>
      <c r="E220" s="13">
        <v>12</v>
      </c>
      <c r="F220" s="13">
        <v>2.97</v>
      </c>
      <c r="G220" s="13">
        <v>8.7022237899999997</v>
      </c>
      <c r="O220" s="1"/>
    </row>
    <row r="221" spans="4:15" ht="15" thickBot="1">
      <c r="D221" s="12">
        <v>18</v>
      </c>
      <c r="E221" s="13">
        <v>12</v>
      </c>
      <c r="F221" s="13">
        <v>3.19</v>
      </c>
      <c r="G221" s="13">
        <v>5.2106738100000003</v>
      </c>
      <c r="O221" s="1"/>
    </row>
    <row r="222" spans="4:15">
      <c r="O222" s="1"/>
    </row>
    <row r="223" spans="4:15">
      <c r="O223" s="1"/>
    </row>
    <row r="224" spans="4:15">
      <c r="O224" s="1"/>
    </row>
    <row r="225" spans="15:15">
      <c r="O225" s="1"/>
    </row>
    <row r="226" spans="15:15">
      <c r="O22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B952C-D186-4038-A6B3-6EB3196134F3}">
  <dimension ref="D1:BF226"/>
  <sheetViews>
    <sheetView topLeftCell="B190" zoomScale="85" zoomScaleNormal="85" workbookViewId="0">
      <selection activeCell="BC11" sqref="BC11"/>
    </sheetView>
  </sheetViews>
  <sheetFormatPr defaultRowHeight="14.5"/>
  <cols>
    <col min="6" max="7" width="9.08984375" bestFit="1" customWidth="1"/>
    <col min="8" max="10" width="8.81640625" bestFit="1" customWidth="1"/>
    <col min="11" max="11" width="12.90625" customWidth="1"/>
    <col min="12" max="15" width="12.90625" bestFit="1" customWidth="1"/>
    <col min="16" max="16" width="12.26953125" bestFit="1" customWidth="1"/>
    <col min="17" max="17" width="6.36328125" bestFit="1" customWidth="1"/>
    <col min="18" max="18" width="14.1796875" customWidth="1"/>
    <col min="19" max="19" width="8.36328125" bestFit="1" customWidth="1"/>
    <col min="20" max="21" width="9.08984375" bestFit="1" customWidth="1"/>
    <col min="22" max="22" width="9.7265625" customWidth="1"/>
    <col min="23" max="23" width="13.26953125" hidden="1" customWidth="1"/>
    <col min="24" max="24" width="8" hidden="1" customWidth="1"/>
    <col min="25" max="25" width="12.90625" hidden="1" customWidth="1"/>
    <col min="26" max="27" width="12.26953125" hidden="1" customWidth="1"/>
    <col min="28" max="29" width="12.90625" hidden="1" customWidth="1"/>
    <col min="30" max="30" width="12.26953125" hidden="1" customWidth="1"/>
    <col min="31" max="31" width="7.36328125" hidden="1" customWidth="1"/>
    <col min="32" max="32" width="6.36328125" hidden="1" customWidth="1"/>
    <col min="33" max="33" width="6.7265625" hidden="1" customWidth="1"/>
    <col min="34" max="34" width="12.6328125" customWidth="1"/>
    <col min="35" max="35" width="13.1796875" customWidth="1"/>
    <col min="36" max="36" width="6.7265625" hidden="1" customWidth="1"/>
    <col min="37" max="37" width="5.36328125" hidden="1" customWidth="1"/>
    <col min="38" max="38" width="13.26953125" hidden="1" customWidth="1"/>
    <col min="39" max="39" width="16.36328125" hidden="1" customWidth="1"/>
    <col min="40" max="40" width="12.1796875" hidden="1" customWidth="1"/>
    <col min="41" max="42" width="10.6328125" hidden="1" customWidth="1"/>
    <col min="43" max="44" width="8.81640625" hidden="1" customWidth="1"/>
    <col min="45" max="45" width="9.90625" hidden="1" customWidth="1"/>
    <col min="46" max="48" width="8.7265625" hidden="1" customWidth="1"/>
    <col min="49" max="49" width="8.81640625" bestFit="1" customWidth="1"/>
    <col min="51" max="52" width="12" bestFit="1" customWidth="1"/>
    <col min="53" max="53" width="13.81640625" customWidth="1"/>
    <col min="54" max="54" width="11.08984375" customWidth="1"/>
    <col min="55" max="55" width="15.36328125" customWidth="1"/>
    <col min="56" max="56" width="13.7265625" customWidth="1"/>
  </cols>
  <sheetData>
    <row r="1" spans="4:58">
      <c r="D1">
        <v>12</v>
      </c>
      <c r="E1">
        <v>11</v>
      </c>
      <c r="F1">
        <v>10</v>
      </c>
      <c r="G1">
        <v>9</v>
      </c>
      <c r="H1">
        <v>8</v>
      </c>
      <c r="I1">
        <v>7</v>
      </c>
      <c r="J1">
        <v>6</v>
      </c>
      <c r="K1">
        <v>5</v>
      </c>
      <c r="L1">
        <v>4</v>
      </c>
      <c r="M1">
        <v>3</v>
      </c>
      <c r="N1">
        <v>2</v>
      </c>
      <c r="O1">
        <v>1</v>
      </c>
      <c r="P1">
        <v>0</v>
      </c>
    </row>
    <row r="2" spans="4:58">
      <c r="D2" t="s">
        <v>29</v>
      </c>
    </row>
    <row r="3" spans="4:58">
      <c r="D3" s="5">
        <v>8.9450346139941707E-12</v>
      </c>
      <c r="E3" s="4">
        <v>6.4681905427116801E-11</v>
      </c>
      <c r="F3" s="4">
        <v>-7.8836895750975804E-9</v>
      </c>
      <c r="G3" s="4">
        <v>-4.7348952825946102E-8</v>
      </c>
      <c r="H3" s="4">
        <v>2.33880223338077E-6</v>
      </c>
      <c r="I3" s="4">
        <v>1.2940100549816599E-5</v>
      </c>
      <c r="J3">
        <v>-2.3112325051015699E-4</v>
      </c>
      <c r="K3">
        <v>-2.3180464881339901E-3</v>
      </c>
      <c r="L3">
        <v>-1.9999994381830798E-3</v>
      </c>
      <c r="M3">
        <v>0.23398253943264799</v>
      </c>
      <c r="N3">
        <v>0.73224197286830595</v>
      </c>
    </row>
    <row r="4" spans="4:58">
      <c r="D4" t="s">
        <v>30</v>
      </c>
    </row>
    <row r="7" spans="4:58">
      <c r="D7" t="s">
        <v>40</v>
      </c>
    </row>
    <row r="8" spans="4:58">
      <c r="D8" s="4">
        <v>8.5727782221776502E-11</v>
      </c>
      <c r="E8" s="4">
        <v>1.22964317509335E-11</v>
      </c>
      <c r="F8" s="4">
        <v>-3.1667097651394002E-8</v>
      </c>
      <c r="G8" s="4">
        <v>-6.7810489862073799E-9</v>
      </c>
      <c r="H8" s="4">
        <v>4.2819198423637204E-6</v>
      </c>
      <c r="I8" s="4">
        <v>1.47104788236869E-6</v>
      </c>
      <c r="J8">
        <v>-2.66432419165233E-4</v>
      </c>
      <c r="K8">
        <v>-1.5658846213478401E-4</v>
      </c>
      <c r="L8">
        <v>8.2857941613216999E-3</v>
      </c>
      <c r="M8">
        <v>8.8191459647333804E-3</v>
      </c>
      <c r="N8">
        <v>-0.153422597606132</v>
      </c>
      <c r="O8">
        <v>-0.11325832901437</v>
      </c>
      <c r="P8">
        <v>1.7731578947365201</v>
      </c>
    </row>
    <row r="9" spans="4:58">
      <c r="D9" t="s">
        <v>31</v>
      </c>
    </row>
    <row r="10" spans="4:58">
      <c r="Q10" s="1" t="s">
        <v>6</v>
      </c>
      <c r="R10" s="1" t="s">
        <v>7</v>
      </c>
      <c r="S10" s="1" t="s">
        <v>0</v>
      </c>
      <c r="T10" s="1" t="s">
        <v>1</v>
      </c>
      <c r="U10" s="1" t="s">
        <v>2</v>
      </c>
      <c r="V10" s="1" t="s">
        <v>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 t="s">
        <v>32</v>
      </c>
      <c r="AI10" s="1" t="s">
        <v>35</v>
      </c>
      <c r="AW10" t="s">
        <v>33</v>
      </c>
      <c r="AX10" t="s">
        <v>36</v>
      </c>
      <c r="AY10" t="s">
        <v>34</v>
      </c>
      <c r="AZ10" t="s">
        <v>38</v>
      </c>
      <c r="BA10" t="s">
        <v>37</v>
      </c>
      <c r="BB10" t="s">
        <v>42</v>
      </c>
      <c r="BC10" t="s">
        <v>41</v>
      </c>
      <c r="BD10" t="s">
        <v>53</v>
      </c>
      <c r="BE10" t="s">
        <v>51</v>
      </c>
      <c r="BF10" t="s">
        <v>52</v>
      </c>
    </row>
    <row r="11" spans="4:58">
      <c r="D11" s="1">
        <f>MEDIAN(U11:U29)</f>
        <v>-1</v>
      </c>
      <c r="Q11" s="1">
        <f t="shared" ref="Q11:Q74" si="0">S11-20</f>
        <v>-18</v>
      </c>
      <c r="R11" s="1">
        <f t="shared" ref="R11:R74" si="1">T11-14</f>
        <v>-12</v>
      </c>
      <c r="S11" s="1">
        <v>2</v>
      </c>
      <c r="T11" s="1">
        <v>2</v>
      </c>
      <c r="U11" s="1">
        <v>-0.25</v>
      </c>
      <c r="V11" s="1">
        <v>1.68</v>
      </c>
      <c r="W11" s="1">
        <f t="shared" ref="W11:W74" si="2">D$3*POWER(Q11,F$1)</f>
        <v>31.937952930283448</v>
      </c>
      <c r="X11" s="1">
        <f t="shared" ref="X11:X74" si="3">E$3*POWER(Q11,G$1)</f>
        <v>-12.830256860172977</v>
      </c>
      <c r="Y11" s="1">
        <f t="shared" ref="Y11:Y74" si="4">F$3*POWER(Q11,H$1)</f>
        <v>-86.877948310997525</v>
      </c>
      <c r="Z11" s="1">
        <f t="shared" ref="Z11:Z74" si="5">G$3*POWER(Q11,I$1)</f>
        <v>28.987977414267213</v>
      </c>
      <c r="AA11" s="1">
        <f t="shared" ref="AA11:AA74" si="6">H$3*POWER(Q11,J$1)</f>
        <v>79.547865453447031</v>
      </c>
      <c r="AB11" s="1">
        <f t="shared" ref="AB11:AB74" si="7">I$3*POWER(Q11,K$1)</f>
        <v>-24.451199915715851</v>
      </c>
      <c r="AC11" s="1">
        <f t="shared" ref="AC11:AC74" si="8">J$3*POWER(Q11,L$1)</f>
        <v>-24.262394345554238</v>
      </c>
      <c r="AD11" s="1">
        <f t="shared" ref="AD11:AD74" si="9">K$3*POWER(Q11,M$1)</f>
        <v>13.51884711879743</v>
      </c>
      <c r="AE11" s="1">
        <f t="shared" ref="AE11:AE74" si="10">L$3*POWER(Q11,N$1)</f>
        <v>-0.64799981797131789</v>
      </c>
      <c r="AF11" s="1">
        <f t="shared" ref="AF11:AF74" si="11">M$3*POWER(Q11,O$1)</f>
        <v>-4.2116857097876634</v>
      </c>
      <c r="AG11" s="1">
        <f t="shared" ref="AG11:AG74" si="12">$N$3</f>
        <v>0.73224197286830595</v>
      </c>
      <c r="AH11" s="1">
        <f t="shared" ref="AH11:AH74" si="13">SUM(W11:AG11)</f>
        <v>1.4433999294638493</v>
      </c>
      <c r="AI11" s="1">
        <f>ABS((AH11-V11)/V11)*100</f>
        <v>14.083337531913728</v>
      </c>
      <c r="AJ11" s="1">
        <f t="shared" ref="AJ11:AJ74" si="14">D$8*POWER(R11,D$1)</f>
        <v>764.35751749557426</v>
      </c>
      <c r="AK11" s="1">
        <f t="shared" ref="AK11:AK74" si="15">E$8*POWER(R11,E$1)</f>
        <v>-9.1363517205372915</v>
      </c>
      <c r="AL11" s="1">
        <f t="shared" ref="AL11:AL74" si="16">F$8*POWER(R11,F$1)</f>
        <v>-1960.7432191983373</v>
      </c>
      <c r="AM11" s="1">
        <f t="shared" ref="AM11:AM74" si="17">G$8*POWER(R11,G$1)</f>
        <v>34.988723324982359</v>
      </c>
      <c r="AN11" s="1">
        <f t="shared" ref="AN11:AN74" si="18">H$8*POWER(R11,H$1)</f>
        <v>1841.1471559556051</v>
      </c>
      <c r="AO11" s="1">
        <f t="shared" ref="AO11:AO74" si="19">I$8*POWER(R11,I$1)</f>
        <v>-52.710305279841485</v>
      </c>
      <c r="AP11" s="1">
        <f t="shared" ref="AP11:AP74" si="20">J$8*POWER(R11,J$1)</f>
        <v>-795.56294070867909</v>
      </c>
      <c r="AQ11" s="1">
        <f t="shared" ref="AQ11:AQ74" si="21">K$8*POWER(R11,K$1)</f>
        <v>38.964220209922573</v>
      </c>
      <c r="AR11" s="1">
        <f t="shared" ref="AR11:AR74" si="22">L$8*POWER(R11,L$1)</f>
        <v>171.81422772916676</v>
      </c>
      <c r="AS11" s="1">
        <f t="shared" ref="AS11:AS74" si="23">M$8*POWER(R11,M$1)</f>
        <v>-15.239484227059281</v>
      </c>
      <c r="AT11" s="1">
        <f t="shared" ref="AT11:AT74" si="24">N$8*POWER(R11,N$1)</f>
        <v>-22.092854055283009</v>
      </c>
      <c r="AU11" s="1">
        <f t="shared" ref="AU11:AU74" si="25">O$8*POWER(R11,O$1)</f>
        <v>1.35909994817244</v>
      </c>
      <c r="AV11" s="1">
        <f t="shared" ref="AV11:AV74" si="26">$P$8</f>
        <v>1.7731578947365201</v>
      </c>
      <c r="AW11" s="1">
        <f t="shared" ref="AW11:AW74" si="27">SUM(AJ11:AV11)</f>
        <v>-1.081052631577428</v>
      </c>
      <c r="AX11" s="1">
        <f>ABS((AW11-V11)/V11)*100</f>
        <v>164.34837092722788</v>
      </c>
      <c r="AY11">
        <f>SQRT(AH11*AH11+AW11*AW11)</f>
        <v>1.8033519203463109</v>
      </c>
      <c r="AZ11">
        <f t="shared" ref="AZ11:AZ74" si="28">SQRT(U11*U11+V11*V11)</f>
        <v>1.6984993376507391</v>
      </c>
      <c r="BA11">
        <f t="shared" ref="BA11:BA74" si="29">ABS((AY11-AZ11)/AZ11)*100</f>
        <v>6.1732483711531758</v>
      </c>
      <c r="BB11">
        <f t="shared" ref="BB11:BB74" si="30">DEGREES(ATAN(AH11/AW11))</f>
        <v>-53.168160312899303</v>
      </c>
      <c r="BC11">
        <f t="shared" ref="BC11:BC74" si="31">DEGREES(ATAN(V11/U11))</f>
        <v>-81.535954336037321</v>
      </c>
      <c r="BD11">
        <f>ABS(BC11-BB11)</f>
        <v>28.367794023138018</v>
      </c>
      <c r="BE11" s="1">
        <f>AW11-U11</f>
        <v>-0.83105263157742804</v>
      </c>
      <c r="BF11" s="1">
        <f>AH11-V11</f>
        <v>-0.23660007053615062</v>
      </c>
    </row>
    <row r="12" spans="4:58">
      <c r="Q12" s="1">
        <f t="shared" si="0"/>
        <v>-16</v>
      </c>
      <c r="R12" s="1">
        <f t="shared" si="1"/>
        <v>-12</v>
      </c>
      <c r="S12" s="1">
        <v>4</v>
      </c>
      <c r="T12" s="1">
        <v>2</v>
      </c>
      <c r="U12" s="1">
        <v>-0.7</v>
      </c>
      <c r="V12" s="1">
        <v>1</v>
      </c>
      <c r="W12" s="1">
        <f t="shared" si="2"/>
        <v>9.8351695689453944</v>
      </c>
      <c r="X12" s="1">
        <f t="shared" si="3"/>
        <v>-4.4449066952389051</v>
      </c>
      <c r="Y12" s="1">
        <f t="shared" si="4"/>
        <v>-33.860188896860244</v>
      </c>
      <c r="Z12" s="1">
        <f t="shared" si="5"/>
        <v>12.710137742955331</v>
      </c>
      <c r="AA12" s="1">
        <f t="shared" si="6"/>
        <v>39.238590250711589</v>
      </c>
      <c r="AB12" s="1">
        <f t="shared" si="7"/>
        <v>-13.56867887412449</v>
      </c>
      <c r="AC12" s="1">
        <f t="shared" si="8"/>
        <v>-15.146893345433648</v>
      </c>
      <c r="AD12" s="1">
        <f t="shared" si="9"/>
        <v>9.4947184153968234</v>
      </c>
      <c r="AE12" s="1">
        <f t="shared" si="10"/>
        <v>-0.51199985617486843</v>
      </c>
      <c r="AF12" s="1">
        <f t="shared" si="11"/>
        <v>-3.7437206309223678</v>
      </c>
      <c r="AG12" s="1">
        <f t="shared" si="12"/>
        <v>0.73224197286830595</v>
      </c>
      <c r="AH12" s="1">
        <f t="shared" si="13"/>
        <v>0.73446965212292203</v>
      </c>
      <c r="AI12" s="1">
        <f>ABS((AH12-V12)/V12)*100</f>
        <v>26.553034787707798</v>
      </c>
      <c r="AJ12" s="1">
        <f t="shared" si="14"/>
        <v>764.35751749557426</v>
      </c>
      <c r="AK12" s="1">
        <f t="shared" si="15"/>
        <v>-9.1363517205372915</v>
      </c>
      <c r="AL12" s="1">
        <f t="shared" si="16"/>
        <v>-1960.7432191983373</v>
      </c>
      <c r="AM12" s="1">
        <f t="shared" si="17"/>
        <v>34.988723324982359</v>
      </c>
      <c r="AN12" s="1">
        <f t="shared" si="18"/>
        <v>1841.1471559556051</v>
      </c>
      <c r="AO12" s="1">
        <f t="shared" si="19"/>
        <v>-52.710305279841485</v>
      </c>
      <c r="AP12" s="1">
        <f t="shared" si="20"/>
        <v>-795.56294070867909</v>
      </c>
      <c r="AQ12" s="1">
        <f t="shared" si="21"/>
        <v>38.964220209922573</v>
      </c>
      <c r="AR12" s="1">
        <f t="shared" si="22"/>
        <v>171.81422772916676</v>
      </c>
      <c r="AS12" s="1">
        <f t="shared" si="23"/>
        <v>-15.239484227059281</v>
      </c>
      <c r="AT12" s="1">
        <f t="shared" si="24"/>
        <v>-22.092854055283009</v>
      </c>
      <c r="AU12" s="1">
        <f t="shared" si="25"/>
        <v>1.35909994817244</v>
      </c>
      <c r="AV12" s="1">
        <f t="shared" si="26"/>
        <v>1.7731578947365201</v>
      </c>
      <c r="AW12" s="1">
        <f t="shared" si="27"/>
        <v>-1.081052631577428</v>
      </c>
      <c r="AX12" s="1">
        <f>ABS((AW12-V12)/V12)*100</f>
        <v>208.10526315774283</v>
      </c>
      <c r="AY12">
        <f t="shared" ref="AY12:AY75" si="32">SQRT(AH12*AH12+AW12*AW12)</f>
        <v>1.3069508262096354</v>
      </c>
      <c r="AZ12">
        <f t="shared" si="28"/>
        <v>1.2206555615733703</v>
      </c>
      <c r="BA12">
        <f t="shared" si="29"/>
        <v>7.0695835379666327</v>
      </c>
      <c r="BB12">
        <f t="shared" si="30"/>
        <v>-34.192278450963926</v>
      </c>
      <c r="BC12">
        <f t="shared" si="31"/>
        <v>-55.007979801441337</v>
      </c>
      <c r="BD12">
        <f t="shared" ref="BD12:BD75" si="33">ABS(BC12-BB12)</f>
        <v>20.815701350477411</v>
      </c>
      <c r="BE12" s="1">
        <f t="shared" ref="BE12:BE75" si="34">AW12-U12</f>
        <v>-0.38105263157742808</v>
      </c>
      <c r="BF12" s="1">
        <f t="shared" ref="BF12:BF75" si="35">AH12-V12</f>
        <v>-0.26553034787707797</v>
      </c>
    </row>
    <row r="13" spans="4:58">
      <c r="Q13" s="1">
        <f t="shared" si="0"/>
        <v>-14</v>
      </c>
      <c r="R13" s="1">
        <f t="shared" si="1"/>
        <v>-12</v>
      </c>
      <c r="S13" s="1">
        <v>6</v>
      </c>
      <c r="T13" s="1">
        <v>2</v>
      </c>
      <c r="U13" s="1">
        <v>-1</v>
      </c>
      <c r="V13" s="1">
        <v>0</v>
      </c>
      <c r="W13" s="1">
        <f t="shared" si="2"/>
        <v>2.5873929010192613</v>
      </c>
      <c r="X13" s="1">
        <f t="shared" si="3"/>
        <v>-1.3363958741079238</v>
      </c>
      <c r="Y13" s="1">
        <f t="shared" si="4"/>
        <v>-11.6346627958303</v>
      </c>
      <c r="Z13" s="1">
        <f t="shared" si="5"/>
        <v>4.9912190281136803</v>
      </c>
      <c r="AA13" s="1">
        <f t="shared" si="6"/>
        <v>17.610095613120908</v>
      </c>
      <c r="AB13" s="1">
        <f t="shared" si="7"/>
        <v>-6.9594966381045626</v>
      </c>
      <c r="AC13" s="1">
        <f t="shared" si="8"/>
        <v>-8.8788307915981903</v>
      </c>
      <c r="AD13" s="1">
        <f t="shared" si="9"/>
        <v>6.3607195634396687</v>
      </c>
      <c r="AE13" s="1">
        <f t="shared" si="10"/>
        <v>-0.39199988988388362</v>
      </c>
      <c r="AF13" s="1">
        <f t="shared" si="11"/>
        <v>-3.2757555520570718</v>
      </c>
      <c r="AG13" s="1">
        <f t="shared" si="12"/>
        <v>0.73224197286830595</v>
      </c>
      <c r="AH13" s="1">
        <f t="shared" si="13"/>
        <v>-0.19547246302010912</v>
      </c>
      <c r="AI13" s="1"/>
      <c r="AJ13" s="1">
        <f t="shared" si="14"/>
        <v>764.35751749557426</v>
      </c>
      <c r="AK13" s="1">
        <f t="shared" si="15"/>
        <v>-9.1363517205372915</v>
      </c>
      <c r="AL13" s="1">
        <f t="shared" si="16"/>
        <v>-1960.7432191983373</v>
      </c>
      <c r="AM13" s="1">
        <f t="shared" si="17"/>
        <v>34.988723324982359</v>
      </c>
      <c r="AN13" s="1">
        <f t="shared" si="18"/>
        <v>1841.1471559556051</v>
      </c>
      <c r="AO13" s="1">
        <f t="shared" si="19"/>
        <v>-52.710305279841485</v>
      </c>
      <c r="AP13" s="1">
        <f t="shared" si="20"/>
        <v>-795.56294070867909</v>
      </c>
      <c r="AQ13" s="1">
        <f t="shared" si="21"/>
        <v>38.964220209922573</v>
      </c>
      <c r="AR13" s="1">
        <f t="shared" si="22"/>
        <v>171.81422772916676</v>
      </c>
      <c r="AS13" s="1">
        <f t="shared" si="23"/>
        <v>-15.239484227059281</v>
      </c>
      <c r="AT13" s="1">
        <f t="shared" si="24"/>
        <v>-22.092854055283009</v>
      </c>
      <c r="AU13" s="1">
        <f t="shared" si="25"/>
        <v>1.35909994817244</v>
      </c>
      <c r="AV13" s="1">
        <f t="shared" si="26"/>
        <v>1.7731578947365201</v>
      </c>
      <c r="AW13" s="1">
        <f t="shared" si="27"/>
        <v>-1.081052631577428</v>
      </c>
      <c r="AX13" s="1"/>
      <c r="AY13">
        <f t="shared" si="32"/>
        <v>1.0985828489648062</v>
      </c>
      <c r="AZ13">
        <f t="shared" si="28"/>
        <v>1</v>
      </c>
      <c r="BA13">
        <f t="shared" si="29"/>
        <v>9.8582848964806189</v>
      </c>
      <c r="BB13">
        <f t="shared" si="30"/>
        <v>10.249297000905919</v>
      </c>
      <c r="BC13">
        <f t="shared" si="31"/>
        <v>0</v>
      </c>
      <c r="BD13">
        <f t="shared" si="33"/>
        <v>10.249297000905919</v>
      </c>
      <c r="BE13" s="1">
        <f t="shared" si="34"/>
        <v>-8.1052631577428036E-2</v>
      </c>
      <c r="BF13" s="1">
        <f t="shared" si="35"/>
        <v>-0.19547246302010912</v>
      </c>
    </row>
    <row r="14" spans="4:58">
      <c r="Q14" s="1">
        <f t="shared" si="0"/>
        <v>-12</v>
      </c>
      <c r="R14" s="1">
        <f t="shared" si="1"/>
        <v>-12</v>
      </c>
      <c r="S14" s="1">
        <v>8</v>
      </c>
      <c r="T14" s="1">
        <v>2</v>
      </c>
      <c r="U14" s="1">
        <v>-0.99</v>
      </c>
      <c r="V14" s="1">
        <v>-0.7</v>
      </c>
      <c r="W14" s="1">
        <f t="shared" si="2"/>
        <v>0.55385296619096436</v>
      </c>
      <c r="X14" s="1">
        <f t="shared" si="3"/>
        <v>-0.33374442475275945</v>
      </c>
      <c r="Y14" s="1">
        <f t="shared" si="4"/>
        <v>-3.3898422142379769</v>
      </c>
      <c r="Z14" s="1">
        <f t="shared" si="5"/>
        <v>1.6965985866603581</v>
      </c>
      <c r="AA14" s="1">
        <f t="shared" si="6"/>
        <v>6.9836260480392456</v>
      </c>
      <c r="AB14" s="1">
        <f t="shared" si="7"/>
        <v>-3.2199111000119642</v>
      </c>
      <c r="AC14" s="1">
        <f t="shared" si="8"/>
        <v>-4.7925717225786153</v>
      </c>
      <c r="AD14" s="1">
        <f t="shared" si="9"/>
        <v>4.0055843314955348</v>
      </c>
      <c r="AE14" s="1">
        <f t="shared" si="10"/>
        <v>-0.28799991909836348</v>
      </c>
      <c r="AF14" s="1">
        <f t="shared" si="11"/>
        <v>-2.8077904731917758</v>
      </c>
      <c r="AG14" s="1">
        <f t="shared" si="12"/>
        <v>0.73224197286830595</v>
      </c>
      <c r="AH14" s="1">
        <f t="shared" si="13"/>
        <v>-0.85995594861704638</v>
      </c>
      <c r="AI14" s="1">
        <f t="shared" ref="AI14:AI77" si="36">ABS((AH14-V14)/V14)*100</f>
        <v>22.850849802435206</v>
      </c>
      <c r="AJ14" s="1">
        <f t="shared" si="14"/>
        <v>764.35751749557426</v>
      </c>
      <c r="AK14" s="1">
        <f t="shared" si="15"/>
        <v>-9.1363517205372915</v>
      </c>
      <c r="AL14" s="1">
        <f t="shared" si="16"/>
        <v>-1960.7432191983373</v>
      </c>
      <c r="AM14" s="1">
        <f t="shared" si="17"/>
        <v>34.988723324982359</v>
      </c>
      <c r="AN14" s="1">
        <f t="shared" si="18"/>
        <v>1841.1471559556051</v>
      </c>
      <c r="AO14" s="1">
        <f t="shared" si="19"/>
        <v>-52.710305279841485</v>
      </c>
      <c r="AP14" s="1">
        <f t="shared" si="20"/>
        <v>-795.56294070867909</v>
      </c>
      <c r="AQ14" s="1">
        <f t="shared" si="21"/>
        <v>38.964220209922573</v>
      </c>
      <c r="AR14" s="1">
        <f t="shared" si="22"/>
        <v>171.81422772916676</v>
      </c>
      <c r="AS14" s="1">
        <f t="shared" si="23"/>
        <v>-15.239484227059281</v>
      </c>
      <c r="AT14" s="1">
        <f t="shared" si="24"/>
        <v>-22.092854055283009</v>
      </c>
      <c r="AU14" s="1">
        <f t="shared" si="25"/>
        <v>1.35909994817244</v>
      </c>
      <c r="AV14" s="1">
        <f t="shared" si="26"/>
        <v>1.7731578947365201</v>
      </c>
      <c r="AW14" s="1">
        <f t="shared" si="27"/>
        <v>-1.081052631577428</v>
      </c>
      <c r="AX14" s="1">
        <f t="shared" ref="AX14:AX77" si="37">ABS((AW14-V14)/V14)*100</f>
        <v>54.436090225346867</v>
      </c>
      <c r="AY14">
        <f t="shared" si="32"/>
        <v>1.3813757728447125</v>
      </c>
      <c r="AZ14">
        <f t="shared" si="28"/>
        <v>1.2124768039018314</v>
      </c>
      <c r="BA14">
        <f t="shared" si="29"/>
        <v>13.930078365157408</v>
      </c>
      <c r="BB14">
        <f t="shared" si="30"/>
        <v>38.501553483181524</v>
      </c>
      <c r="BC14">
        <f t="shared" si="31"/>
        <v>35.263011729597252</v>
      </c>
      <c r="BD14">
        <f t="shared" si="33"/>
        <v>3.238541753584272</v>
      </c>
      <c r="BE14" s="1">
        <f t="shared" si="34"/>
        <v>-9.1052631577428045E-2</v>
      </c>
      <c r="BF14" s="1">
        <f t="shared" si="35"/>
        <v>-0.15995594861704643</v>
      </c>
    </row>
    <row r="15" spans="4:58">
      <c r="Q15" s="1">
        <f t="shared" si="0"/>
        <v>-10</v>
      </c>
      <c r="R15" s="1">
        <f t="shared" si="1"/>
        <v>-12</v>
      </c>
      <c r="S15" s="1">
        <v>10</v>
      </c>
      <c r="T15" s="1">
        <v>2</v>
      </c>
      <c r="U15" s="1">
        <v>-0.83</v>
      </c>
      <c r="V15" s="1">
        <v>-1.1000000000000001</v>
      </c>
      <c r="W15" s="1">
        <f t="shared" si="2"/>
        <v>8.9450346139941711E-2</v>
      </c>
      <c r="X15" s="1">
        <f t="shared" si="3"/>
        <v>-6.4681905427116798E-2</v>
      </c>
      <c r="Y15" s="1">
        <f t="shared" si="4"/>
        <v>-0.78836895750975799</v>
      </c>
      <c r="Z15" s="1">
        <f t="shared" si="5"/>
        <v>0.473489528259461</v>
      </c>
      <c r="AA15" s="1">
        <f t="shared" si="6"/>
        <v>2.3388022333807701</v>
      </c>
      <c r="AB15" s="1">
        <f t="shared" si="7"/>
        <v>-1.29401005498166</v>
      </c>
      <c r="AC15" s="1">
        <f t="shared" si="8"/>
        <v>-2.3112325051015699</v>
      </c>
      <c r="AD15" s="1">
        <f t="shared" si="9"/>
        <v>2.3180464881339899</v>
      </c>
      <c r="AE15" s="1">
        <f t="shared" si="10"/>
        <v>-0.19999994381830799</v>
      </c>
      <c r="AF15" s="1">
        <f t="shared" si="11"/>
        <v>-2.3398253943264797</v>
      </c>
      <c r="AG15" s="1">
        <f t="shared" si="12"/>
        <v>0.73224197286830595</v>
      </c>
      <c r="AH15" s="1">
        <f t="shared" si="13"/>
        <v>-1.0460881923824239</v>
      </c>
      <c r="AI15" s="1">
        <f t="shared" si="36"/>
        <v>4.9010734197796539</v>
      </c>
      <c r="AJ15" s="1">
        <f t="shared" si="14"/>
        <v>764.35751749557426</v>
      </c>
      <c r="AK15" s="1">
        <f t="shared" si="15"/>
        <v>-9.1363517205372915</v>
      </c>
      <c r="AL15" s="1">
        <f t="shared" si="16"/>
        <v>-1960.7432191983373</v>
      </c>
      <c r="AM15" s="1">
        <f t="shared" si="17"/>
        <v>34.988723324982359</v>
      </c>
      <c r="AN15" s="1">
        <f t="shared" si="18"/>
        <v>1841.1471559556051</v>
      </c>
      <c r="AO15" s="1">
        <f t="shared" si="19"/>
        <v>-52.710305279841485</v>
      </c>
      <c r="AP15" s="1">
        <f t="shared" si="20"/>
        <v>-795.56294070867909</v>
      </c>
      <c r="AQ15" s="1">
        <f t="shared" si="21"/>
        <v>38.964220209922573</v>
      </c>
      <c r="AR15" s="1">
        <f t="shared" si="22"/>
        <v>171.81422772916676</v>
      </c>
      <c r="AS15" s="1">
        <f t="shared" si="23"/>
        <v>-15.239484227059281</v>
      </c>
      <c r="AT15" s="1">
        <f t="shared" si="24"/>
        <v>-22.092854055283009</v>
      </c>
      <c r="AU15" s="1">
        <f t="shared" si="25"/>
        <v>1.35909994817244</v>
      </c>
      <c r="AV15" s="1">
        <f t="shared" si="26"/>
        <v>1.7731578947365201</v>
      </c>
      <c r="AW15" s="1">
        <f t="shared" si="27"/>
        <v>-1.081052631577428</v>
      </c>
      <c r="AX15" s="1">
        <f t="shared" si="37"/>
        <v>1.7224880384156409</v>
      </c>
      <c r="AY15">
        <f t="shared" si="32"/>
        <v>1.504318881913808</v>
      </c>
      <c r="AZ15">
        <f t="shared" si="28"/>
        <v>1.3780058055030102</v>
      </c>
      <c r="BA15">
        <f t="shared" si="29"/>
        <v>9.1663675077689568</v>
      </c>
      <c r="BB15">
        <f t="shared" si="30"/>
        <v>44.058297229798384</v>
      </c>
      <c r="BC15">
        <f t="shared" si="31"/>
        <v>52.963787060718786</v>
      </c>
      <c r="BD15">
        <f t="shared" si="33"/>
        <v>8.905489830920402</v>
      </c>
      <c r="BE15" s="1">
        <f t="shared" si="34"/>
        <v>-0.25105263157742808</v>
      </c>
      <c r="BF15" s="1">
        <f t="shared" si="35"/>
        <v>5.3911807617576191E-2</v>
      </c>
    </row>
    <row r="16" spans="4:58">
      <c r="Q16" s="1">
        <f t="shared" si="0"/>
        <v>-8</v>
      </c>
      <c r="R16" s="1">
        <f t="shared" si="1"/>
        <v>-12</v>
      </c>
      <c r="S16" s="1">
        <v>12</v>
      </c>
      <c r="T16" s="1">
        <v>2</v>
      </c>
      <c r="U16" s="1">
        <v>-1.08</v>
      </c>
      <c r="V16" s="1">
        <v>-1.1200000000000001</v>
      </c>
      <c r="W16" s="1">
        <f t="shared" si="2"/>
        <v>9.6046577821732367E-3</v>
      </c>
      <c r="X16" s="1">
        <f t="shared" si="3"/>
        <v>-8.6814583891384866E-3</v>
      </c>
      <c r="Y16" s="1">
        <f t="shared" si="4"/>
        <v>-0.13226636287836033</v>
      </c>
      <c r="Z16" s="1">
        <f t="shared" si="5"/>
        <v>9.929795111683852E-2</v>
      </c>
      <c r="AA16" s="1">
        <f t="shared" si="6"/>
        <v>0.61310297266736857</v>
      </c>
      <c r="AB16" s="1">
        <f t="shared" si="7"/>
        <v>-0.42402121481639032</v>
      </c>
      <c r="AC16" s="1">
        <f t="shared" si="8"/>
        <v>-0.94668083408960302</v>
      </c>
      <c r="AD16" s="1">
        <f t="shared" si="9"/>
        <v>1.1868398019246029</v>
      </c>
      <c r="AE16" s="1">
        <f t="shared" si="10"/>
        <v>-0.12799996404371711</v>
      </c>
      <c r="AF16" s="1">
        <f t="shared" si="11"/>
        <v>-1.8718603154611839</v>
      </c>
      <c r="AG16" s="1">
        <f t="shared" si="12"/>
        <v>0.73224197286830595</v>
      </c>
      <c r="AH16" s="1">
        <f t="shared" si="13"/>
        <v>-0.87042279331910388</v>
      </c>
      <c r="AI16" s="1">
        <f t="shared" si="36"/>
        <v>22.283679167937162</v>
      </c>
      <c r="AJ16" s="1">
        <f t="shared" si="14"/>
        <v>764.35751749557426</v>
      </c>
      <c r="AK16" s="1">
        <f t="shared" si="15"/>
        <v>-9.1363517205372915</v>
      </c>
      <c r="AL16" s="1">
        <f t="shared" si="16"/>
        <v>-1960.7432191983373</v>
      </c>
      <c r="AM16" s="1">
        <f t="shared" si="17"/>
        <v>34.988723324982359</v>
      </c>
      <c r="AN16" s="1">
        <f t="shared" si="18"/>
        <v>1841.1471559556051</v>
      </c>
      <c r="AO16" s="1">
        <f t="shared" si="19"/>
        <v>-52.710305279841485</v>
      </c>
      <c r="AP16" s="1">
        <f t="shared" si="20"/>
        <v>-795.56294070867909</v>
      </c>
      <c r="AQ16" s="1">
        <f t="shared" si="21"/>
        <v>38.964220209922573</v>
      </c>
      <c r="AR16" s="1">
        <f t="shared" si="22"/>
        <v>171.81422772916676</v>
      </c>
      <c r="AS16" s="1">
        <f t="shared" si="23"/>
        <v>-15.239484227059281</v>
      </c>
      <c r="AT16" s="1">
        <f t="shared" si="24"/>
        <v>-22.092854055283009</v>
      </c>
      <c r="AU16" s="1">
        <f t="shared" si="25"/>
        <v>1.35909994817244</v>
      </c>
      <c r="AV16" s="1">
        <f t="shared" si="26"/>
        <v>1.7731578947365201</v>
      </c>
      <c r="AW16" s="1">
        <f t="shared" si="27"/>
        <v>-1.081052631577428</v>
      </c>
      <c r="AX16" s="1">
        <f t="shared" si="37"/>
        <v>3.4774436091582208</v>
      </c>
      <c r="AY16">
        <f t="shared" si="32"/>
        <v>1.3879159309446354</v>
      </c>
      <c r="AZ16">
        <f t="shared" si="28"/>
        <v>1.5558920271021381</v>
      </c>
      <c r="BA16">
        <f t="shared" si="29"/>
        <v>10.796128088037037</v>
      </c>
      <c r="BB16">
        <f t="shared" si="30"/>
        <v>38.839706118868683</v>
      </c>
      <c r="BC16">
        <f t="shared" si="31"/>
        <v>46.041626676009976</v>
      </c>
      <c r="BD16">
        <f t="shared" si="33"/>
        <v>7.2019205571412925</v>
      </c>
      <c r="BE16" s="1">
        <f t="shared" si="34"/>
        <v>-1.0526315774279649E-3</v>
      </c>
      <c r="BF16" s="1">
        <f t="shared" si="35"/>
        <v>0.24957720668089622</v>
      </c>
    </row>
    <row r="17" spans="4:58">
      <c r="Q17" s="1">
        <f t="shared" si="0"/>
        <v>-6</v>
      </c>
      <c r="R17" s="1">
        <f t="shared" si="1"/>
        <v>-12</v>
      </c>
      <c r="S17" s="1">
        <v>14</v>
      </c>
      <c r="T17" s="1">
        <v>2</v>
      </c>
      <c r="U17" s="1">
        <v>-0.77</v>
      </c>
      <c r="V17" s="1">
        <v>-1.1599999999999999</v>
      </c>
      <c r="W17" s="1">
        <f t="shared" si="2"/>
        <v>5.4087203729586363E-4</v>
      </c>
      <c r="X17" s="1">
        <f t="shared" si="3"/>
        <v>-6.518445795952333E-4</v>
      </c>
      <c r="Y17" s="1">
        <f t="shared" si="4"/>
        <v>-1.3241571149367097E-2</v>
      </c>
      <c r="Z17" s="1">
        <f t="shared" si="5"/>
        <v>1.3254676458284048E-2</v>
      </c>
      <c r="AA17" s="1">
        <f t="shared" si="6"/>
        <v>0.10911915700061321</v>
      </c>
      <c r="AB17" s="1">
        <f t="shared" si="7"/>
        <v>-0.10062222187537388</v>
      </c>
      <c r="AC17" s="1">
        <f t="shared" si="8"/>
        <v>-0.29953573266116346</v>
      </c>
      <c r="AD17" s="1">
        <f t="shared" si="9"/>
        <v>0.50069804143694185</v>
      </c>
      <c r="AE17" s="1">
        <f t="shared" si="10"/>
        <v>-7.1999979774590869E-2</v>
      </c>
      <c r="AF17" s="1">
        <f t="shared" si="11"/>
        <v>-1.4038952365958879</v>
      </c>
      <c r="AG17" s="1">
        <f t="shared" si="12"/>
        <v>0.73224197286830595</v>
      </c>
      <c r="AH17" s="1">
        <f t="shared" si="13"/>
        <v>-0.53409186683453747</v>
      </c>
      <c r="AI17" s="1">
        <f t="shared" si="36"/>
        <v>53.957597686677808</v>
      </c>
      <c r="AJ17" s="1">
        <f t="shared" si="14"/>
        <v>764.35751749557426</v>
      </c>
      <c r="AK17" s="1">
        <f t="shared" si="15"/>
        <v>-9.1363517205372915</v>
      </c>
      <c r="AL17" s="1">
        <f t="shared" si="16"/>
        <v>-1960.7432191983373</v>
      </c>
      <c r="AM17" s="1">
        <f t="shared" si="17"/>
        <v>34.988723324982359</v>
      </c>
      <c r="AN17" s="1">
        <f t="shared" si="18"/>
        <v>1841.1471559556051</v>
      </c>
      <c r="AO17" s="1">
        <f t="shared" si="19"/>
        <v>-52.710305279841485</v>
      </c>
      <c r="AP17" s="1">
        <f t="shared" si="20"/>
        <v>-795.56294070867909</v>
      </c>
      <c r="AQ17" s="1">
        <f t="shared" si="21"/>
        <v>38.964220209922573</v>
      </c>
      <c r="AR17" s="1">
        <f t="shared" si="22"/>
        <v>171.81422772916676</v>
      </c>
      <c r="AS17" s="1">
        <f t="shared" si="23"/>
        <v>-15.239484227059281</v>
      </c>
      <c r="AT17" s="1">
        <f t="shared" si="24"/>
        <v>-22.092854055283009</v>
      </c>
      <c r="AU17" s="1">
        <f t="shared" si="25"/>
        <v>1.35909994817244</v>
      </c>
      <c r="AV17" s="1">
        <f t="shared" si="26"/>
        <v>1.7731578947365201</v>
      </c>
      <c r="AW17" s="1">
        <f t="shared" si="27"/>
        <v>-1.081052631577428</v>
      </c>
      <c r="AX17" s="1">
        <f t="shared" si="37"/>
        <v>6.8058076226355082</v>
      </c>
      <c r="AY17">
        <f t="shared" si="32"/>
        <v>1.205789747202755</v>
      </c>
      <c r="AZ17">
        <f t="shared" si="28"/>
        <v>1.3923002549737611</v>
      </c>
      <c r="BA17">
        <f t="shared" si="29"/>
        <v>13.395853883149725</v>
      </c>
      <c r="BB17">
        <f t="shared" si="30"/>
        <v>26.291581581751309</v>
      </c>
      <c r="BC17">
        <f t="shared" si="31"/>
        <v>56.424067342001081</v>
      </c>
      <c r="BD17">
        <f t="shared" si="33"/>
        <v>30.132485760249772</v>
      </c>
      <c r="BE17" s="1">
        <f t="shared" si="34"/>
        <v>-0.31105263157742802</v>
      </c>
      <c r="BF17" s="1">
        <f t="shared" si="35"/>
        <v>0.62590813316546245</v>
      </c>
    </row>
    <row r="18" spans="4:58">
      <c r="Q18" s="1">
        <f t="shared" si="0"/>
        <v>-4</v>
      </c>
      <c r="R18" s="1">
        <f t="shared" si="1"/>
        <v>-12</v>
      </c>
      <c r="S18" s="1">
        <v>16</v>
      </c>
      <c r="T18" s="1">
        <v>2</v>
      </c>
      <c r="U18" s="1">
        <v>-0.65</v>
      </c>
      <c r="V18" s="1">
        <v>-0.92</v>
      </c>
      <c r="W18" s="1">
        <f t="shared" si="2"/>
        <v>9.3795486154035515E-6</v>
      </c>
      <c r="X18" s="1">
        <f t="shared" si="3"/>
        <v>-1.6955973416286107E-5</v>
      </c>
      <c r="Y18" s="1">
        <f t="shared" si="4"/>
        <v>-5.1666547999359503E-4</v>
      </c>
      <c r="Z18" s="1">
        <f t="shared" si="5"/>
        <v>7.7576524310030094E-4</v>
      </c>
      <c r="AA18" s="1">
        <f t="shared" si="6"/>
        <v>9.579733947927634E-3</v>
      </c>
      <c r="AB18" s="1">
        <f t="shared" si="7"/>
        <v>-1.3250662963012198E-2</v>
      </c>
      <c r="AC18" s="1">
        <f t="shared" si="8"/>
        <v>-5.9167552130600189E-2</v>
      </c>
      <c r="AD18" s="1">
        <f t="shared" si="9"/>
        <v>0.14835497524057537</v>
      </c>
      <c r="AE18" s="1">
        <f t="shared" si="10"/>
        <v>-3.1999991010929277E-2</v>
      </c>
      <c r="AF18" s="1">
        <f t="shared" si="11"/>
        <v>-0.93593015773059196</v>
      </c>
      <c r="AG18" s="1">
        <f t="shared" si="12"/>
        <v>0.73224197286830595</v>
      </c>
      <c r="AH18" s="1">
        <f t="shared" si="13"/>
        <v>-0.14992015844001882</v>
      </c>
      <c r="AI18" s="1">
        <f t="shared" si="36"/>
        <v>83.704330604345785</v>
      </c>
      <c r="AJ18" s="1">
        <f t="shared" si="14"/>
        <v>764.35751749557426</v>
      </c>
      <c r="AK18" s="1">
        <f t="shared" si="15"/>
        <v>-9.1363517205372915</v>
      </c>
      <c r="AL18" s="1">
        <f t="shared" si="16"/>
        <v>-1960.7432191983373</v>
      </c>
      <c r="AM18" s="1">
        <f t="shared" si="17"/>
        <v>34.988723324982359</v>
      </c>
      <c r="AN18" s="1">
        <f t="shared" si="18"/>
        <v>1841.1471559556051</v>
      </c>
      <c r="AO18" s="1">
        <f t="shared" si="19"/>
        <v>-52.710305279841485</v>
      </c>
      <c r="AP18" s="1">
        <f t="shared" si="20"/>
        <v>-795.56294070867909</v>
      </c>
      <c r="AQ18" s="1">
        <f t="shared" si="21"/>
        <v>38.964220209922573</v>
      </c>
      <c r="AR18" s="1">
        <f t="shared" si="22"/>
        <v>171.81422772916676</v>
      </c>
      <c r="AS18" s="1">
        <f t="shared" si="23"/>
        <v>-15.239484227059281</v>
      </c>
      <c r="AT18" s="1">
        <f t="shared" si="24"/>
        <v>-22.092854055283009</v>
      </c>
      <c r="AU18" s="1">
        <f t="shared" si="25"/>
        <v>1.35909994817244</v>
      </c>
      <c r="AV18" s="1">
        <f t="shared" si="26"/>
        <v>1.7731578947365201</v>
      </c>
      <c r="AW18" s="1">
        <f t="shared" si="27"/>
        <v>-1.081052631577428</v>
      </c>
      <c r="AX18" s="1">
        <f t="shared" si="37"/>
        <v>17.505720823633478</v>
      </c>
      <c r="AY18">
        <f t="shared" si="32"/>
        <v>1.0913985734584606</v>
      </c>
      <c r="AZ18">
        <f t="shared" si="28"/>
        <v>1.1264546151532249</v>
      </c>
      <c r="BA18">
        <f t="shared" si="29"/>
        <v>3.1120687174774302</v>
      </c>
      <c r="BB18">
        <f t="shared" si="30"/>
        <v>7.8954089544526314</v>
      </c>
      <c r="BC18">
        <f t="shared" si="31"/>
        <v>54.757963441347805</v>
      </c>
      <c r="BD18">
        <f t="shared" si="33"/>
        <v>46.862554486895171</v>
      </c>
      <c r="BE18" s="1">
        <f t="shared" si="34"/>
        <v>-0.43105263157742801</v>
      </c>
      <c r="BF18" s="1">
        <f t="shared" si="35"/>
        <v>0.77007984155998122</v>
      </c>
    </row>
    <row r="19" spans="4:58">
      <c r="Q19" s="1">
        <f t="shared" si="0"/>
        <v>-2</v>
      </c>
      <c r="R19" s="1">
        <f t="shared" si="1"/>
        <v>-12</v>
      </c>
      <c r="S19" s="1">
        <v>18</v>
      </c>
      <c r="T19" s="1">
        <v>2</v>
      </c>
      <c r="U19" s="1">
        <v>-0.66</v>
      </c>
      <c r="V19" s="1">
        <v>-0.56000000000000005</v>
      </c>
      <c r="W19" s="1">
        <f t="shared" si="2"/>
        <v>9.1597154447300307E-9</v>
      </c>
      <c r="X19" s="1">
        <f t="shared" si="3"/>
        <v>-3.3117135578683802E-8</v>
      </c>
      <c r="Y19" s="1">
        <f t="shared" si="4"/>
        <v>-2.0182245312249806E-6</v>
      </c>
      <c r="Z19" s="1">
        <f t="shared" si="5"/>
        <v>6.0606659617211011E-6</v>
      </c>
      <c r="AA19" s="1">
        <f t="shared" si="6"/>
        <v>1.4968334293636928E-4</v>
      </c>
      <c r="AB19" s="1">
        <f t="shared" si="7"/>
        <v>-4.1408321759413118E-4</v>
      </c>
      <c r="AC19" s="1">
        <f t="shared" si="8"/>
        <v>-3.6979720081625118E-3</v>
      </c>
      <c r="AD19" s="1">
        <f t="shared" si="9"/>
        <v>1.8544371905071921E-2</v>
      </c>
      <c r="AE19" s="1">
        <f t="shared" si="10"/>
        <v>-7.9999977527323192E-3</v>
      </c>
      <c r="AF19" s="1">
        <f t="shared" si="11"/>
        <v>-0.46796507886529598</v>
      </c>
      <c r="AG19" s="1">
        <f t="shared" si="12"/>
        <v>0.73224197286830595</v>
      </c>
      <c r="AH19" s="1">
        <f t="shared" si="13"/>
        <v>0.27086291475653967</v>
      </c>
      <c r="AI19" s="1">
        <f t="shared" si="36"/>
        <v>148.36837763509635</v>
      </c>
      <c r="AJ19" s="1">
        <f t="shared" si="14"/>
        <v>764.35751749557426</v>
      </c>
      <c r="AK19" s="1">
        <f t="shared" si="15"/>
        <v>-9.1363517205372915</v>
      </c>
      <c r="AL19" s="1">
        <f t="shared" si="16"/>
        <v>-1960.7432191983373</v>
      </c>
      <c r="AM19" s="1">
        <f t="shared" si="17"/>
        <v>34.988723324982359</v>
      </c>
      <c r="AN19" s="1">
        <f t="shared" si="18"/>
        <v>1841.1471559556051</v>
      </c>
      <c r="AO19" s="1">
        <f t="shared" si="19"/>
        <v>-52.710305279841485</v>
      </c>
      <c r="AP19" s="1">
        <f t="shared" si="20"/>
        <v>-795.56294070867909</v>
      </c>
      <c r="AQ19" s="1">
        <f t="shared" si="21"/>
        <v>38.964220209922573</v>
      </c>
      <c r="AR19" s="1">
        <f t="shared" si="22"/>
        <v>171.81422772916676</v>
      </c>
      <c r="AS19" s="1">
        <f t="shared" si="23"/>
        <v>-15.239484227059281</v>
      </c>
      <c r="AT19" s="1">
        <f t="shared" si="24"/>
        <v>-22.092854055283009</v>
      </c>
      <c r="AU19" s="1">
        <f t="shared" si="25"/>
        <v>1.35909994817244</v>
      </c>
      <c r="AV19" s="1">
        <f t="shared" si="26"/>
        <v>1.7731578947365201</v>
      </c>
      <c r="AW19" s="1">
        <f t="shared" si="27"/>
        <v>-1.081052631577428</v>
      </c>
      <c r="AX19" s="1">
        <f t="shared" si="37"/>
        <v>93.045112781683557</v>
      </c>
      <c r="AY19">
        <f t="shared" si="32"/>
        <v>1.1144691610048665</v>
      </c>
      <c r="AZ19">
        <f t="shared" si="28"/>
        <v>0.86556340033529611</v>
      </c>
      <c r="BA19">
        <f t="shared" si="29"/>
        <v>28.756502478403196</v>
      </c>
      <c r="BB19">
        <f t="shared" si="30"/>
        <v>-14.066156838631514</v>
      </c>
      <c r="BC19">
        <f t="shared" si="31"/>
        <v>40.314100160497297</v>
      </c>
      <c r="BD19">
        <f t="shared" si="33"/>
        <v>54.380256999128811</v>
      </c>
      <c r="BE19" s="1">
        <f t="shared" si="34"/>
        <v>-0.421052631577428</v>
      </c>
      <c r="BF19" s="1">
        <f t="shared" si="35"/>
        <v>0.83086291475653973</v>
      </c>
    </row>
    <row r="20" spans="4:58">
      <c r="Q20" s="1">
        <f t="shared" si="0"/>
        <v>0</v>
      </c>
      <c r="R20" s="1">
        <f t="shared" si="1"/>
        <v>-12</v>
      </c>
      <c r="S20" s="1">
        <v>20</v>
      </c>
      <c r="T20" s="1">
        <v>2</v>
      </c>
      <c r="U20" s="1">
        <v>-0.68</v>
      </c>
      <c r="V20" s="1">
        <v>-0.38</v>
      </c>
      <c r="W20" s="1">
        <f t="shared" si="2"/>
        <v>0</v>
      </c>
      <c r="X20" s="1">
        <f t="shared" si="3"/>
        <v>0</v>
      </c>
      <c r="Y20" s="1">
        <f t="shared" si="4"/>
        <v>0</v>
      </c>
      <c r="Z20" s="1">
        <f t="shared" si="5"/>
        <v>0</v>
      </c>
      <c r="AA20" s="1">
        <f t="shared" si="6"/>
        <v>0</v>
      </c>
      <c r="AB20" s="1">
        <f t="shared" si="7"/>
        <v>0</v>
      </c>
      <c r="AC20" s="1">
        <f t="shared" si="8"/>
        <v>0</v>
      </c>
      <c r="AD20" s="1">
        <f t="shared" si="9"/>
        <v>0</v>
      </c>
      <c r="AE20" s="1">
        <f t="shared" si="10"/>
        <v>0</v>
      </c>
      <c r="AF20" s="1">
        <f t="shared" si="11"/>
        <v>0</v>
      </c>
      <c r="AG20" s="1">
        <f t="shared" si="12"/>
        <v>0.73224197286830595</v>
      </c>
      <c r="AH20" s="1">
        <f t="shared" si="13"/>
        <v>0.73224197286830595</v>
      </c>
      <c r="AI20" s="1">
        <f t="shared" si="36"/>
        <v>292.69525601797523</v>
      </c>
      <c r="AJ20" s="1">
        <f t="shared" si="14"/>
        <v>764.35751749557426</v>
      </c>
      <c r="AK20" s="1">
        <f t="shared" si="15"/>
        <v>-9.1363517205372915</v>
      </c>
      <c r="AL20" s="1">
        <f t="shared" si="16"/>
        <v>-1960.7432191983373</v>
      </c>
      <c r="AM20" s="1">
        <f t="shared" si="17"/>
        <v>34.988723324982359</v>
      </c>
      <c r="AN20" s="1">
        <f t="shared" si="18"/>
        <v>1841.1471559556051</v>
      </c>
      <c r="AO20" s="1">
        <f t="shared" si="19"/>
        <v>-52.710305279841485</v>
      </c>
      <c r="AP20" s="1">
        <f t="shared" si="20"/>
        <v>-795.56294070867909</v>
      </c>
      <c r="AQ20" s="1">
        <f t="shared" si="21"/>
        <v>38.964220209922573</v>
      </c>
      <c r="AR20" s="1">
        <f t="shared" si="22"/>
        <v>171.81422772916676</v>
      </c>
      <c r="AS20" s="1">
        <f t="shared" si="23"/>
        <v>-15.239484227059281</v>
      </c>
      <c r="AT20" s="1">
        <f t="shared" si="24"/>
        <v>-22.092854055283009</v>
      </c>
      <c r="AU20" s="1">
        <f t="shared" si="25"/>
        <v>1.35909994817244</v>
      </c>
      <c r="AV20" s="1">
        <f t="shared" si="26"/>
        <v>1.7731578947365201</v>
      </c>
      <c r="AW20" s="1">
        <f t="shared" si="27"/>
        <v>-1.081052631577428</v>
      </c>
      <c r="AX20" s="1">
        <f t="shared" si="37"/>
        <v>184.48753462563897</v>
      </c>
      <c r="AY20">
        <f t="shared" si="32"/>
        <v>1.3057002332352365</v>
      </c>
      <c r="AZ20">
        <f t="shared" si="28"/>
        <v>0.77897368376601794</v>
      </c>
      <c r="BA20">
        <f t="shared" si="29"/>
        <v>67.618015915853789</v>
      </c>
      <c r="BB20">
        <f t="shared" si="30"/>
        <v>-34.111421093095977</v>
      </c>
      <c r="BC20">
        <f t="shared" si="31"/>
        <v>29.197486046064476</v>
      </c>
      <c r="BD20">
        <f t="shared" si="33"/>
        <v>63.308907139160453</v>
      </c>
      <c r="BE20" s="1">
        <f t="shared" si="34"/>
        <v>-0.40105263157742799</v>
      </c>
      <c r="BF20" s="1">
        <f t="shared" si="35"/>
        <v>1.112241972868306</v>
      </c>
    </row>
    <row r="21" spans="4:58">
      <c r="Q21" s="1">
        <f t="shared" si="0"/>
        <v>2</v>
      </c>
      <c r="R21" s="1">
        <f t="shared" si="1"/>
        <v>-12</v>
      </c>
      <c r="S21" s="1">
        <v>22</v>
      </c>
      <c r="T21" s="1">
        <v>2</v>
      </c>
      <c r="U21" s="1">
        <v>-0.82</v>
      </c>
      <c r="V21" s="1">
        <v>0.87</v>
      </c>
      <c r="W21" s="1">
        <f t="shared" si="2"/>
        <v>9.1597154447300307E-9</v>
      </c>
      <c r="X21" s="1">
        <f t="shared" si="3"/>
        <v>3.3117135578683802E-8</v>
      </c>
      <c r="Y21" s="1">
        <f t="shared" si="4"/>
        <v>-2.0182245312249806E-6</v>
      </c>
      <c r="Z21" s="1">
        <f t="shared" si="5"/>
        <v>-6.0606659617211011E-6</v>
      </c>
      <c r="AA21" s="1">
        <f t="shared" si="6"/>
        <v>1.4968334293636928E-4</v>
      </c>
      <c r="AB21" s="1">
        <f t="shared" si="7"/>
        <v>4.1408321759413118E-4</v>
      </c>
      <c r="AC21" s="1">
        <f t="shared" si="8"/>
        <v>-3.6979720081625118E-3</v>
      </c>
      <c r="AD21" s="1">
        <f t="shared" si="9"/>
        <v>-1.8544371905071921E-2</v>
      </c>
      <c r="AE21" s="1">
        <f t="shared" si="10"/>
        <v>-7.9999977527323192E-3</v>
      </c>
      <c r="AF21" s="1">
        <f t="shared" si="11"/>
        <v>0.46796507886529598</v>
      </c>
      <c r="AG21" s="1">
        <f t="shared" si="12"/>
        <v>0.73224197286830595</v>
      </c>
      <c r="AH21" s="1">
        <f t="shared" si="13"/>
        <v>1.1705204400145237</v>
      </c>
      <c r="AI21" s="1">
        <f t="shared" si="36"/>
        <v>34.542579312014219</v>
      </c>
      <c r="AJ21" s="1">
        <f t="shared" si="14"/>
        <v>764.35751749557426</v>
      </c>
      <c r="AK21" s="1">
        <f t="shared" si="15"/>
        <v>-9.1363517205372915</v>
      </c>
      <c r="AL21" s="1">
        <f t="shared" si="16"/>
        <v>-1960.7432191983373</v>
      </c>
      <c r="AM21" s="1">
        <f t="shared" si="17"/>
        <v>34.988723324982359</v>
      </c>
      <c r="AN21" s="1">
        <f t="shared" si="18"/>
        <v>1841.1471559556051</v>
      </c>
      <c r="AO21" s="1">
        <f t="shared" si="19"/>
        <v>-52.710305279841485</v>
      </c>
      <c r="AP21" s="1">
        <f t="shared" si="20"/>
        <v>-795.56294070867909</v>
      </c>
      <c r="AQ21" s="1">
        <f t="shared" si="21"/>
        <v>38.964220209922573</v>
      </c>
      <c r="AR21" s="1">
        <f t="shared" si="22"/>
        <v>171.81422772916676</v>
      </c>
      <c r="AS21" s="1">
        <f t="shared" si="23"/>
        <v>-15.239484227059281</v>
      </c>
      <c r="AT21" s="1">
        <f t="shared" si="24"/>
        <v>-22.092854055283009</v>
      </c>
      <c r="AU21" s="1">
        <f t="shared" si="25"/>
        <v>1.35909994817244</v>
      </c>
      <c r="AV21" s="1">
        <f t="shared" si="26"/>
        <v>1.7731578947365201</v>
      </c>
      <c r="AW21" s="1">
        <f t="shared" si="27"/>
        <v>-1.081052631577428</v>
      </c>
      <c r="AX21" s="1">
        <f t="shared" si="37"/>
        <v>224.25892316981933</v>
      </c>
      <c r="AY21">
        <f t="shared" si="32"/>
        <v>1.5933589968153055</v>
      </c>
      <c r="AZ21">
        <f t="shared" si="28"/>
        <v>1.1955333537798098</v>
      </c>
      <c r="BA21">
        <f t="shared" si="29"/>
        <v>33.275997008174315</v>
      </c>
      <c r="BB21">
        <f t="shared" si="30"/>
        <v>-47.275490198190809</v>
      </c>
      <c r="BC21">
        <f t="shared" si="31"/>
        <v>-46.694647068537165</v>
      </c>
      <c r="BD21">
        <f t="shared" si="33"/>
        <v>0.58084312965364404</v>
      </c>
      <c r="BE21" s="1">
        <f t="shared" si="34"/>
        <v>-0.26105263157742808</v>
      </c>
      <c r="BF21" s="1">
        <f t="shared" si="35"/>
        <v>0.30052044001452372</v>
      </c>
    </row>
    <row r="22" spans="4:58">
      <c r="Q22" s="1">
        <f t="shared" si="0"/>
        <v>4</v>
      </c>
      <c r="R22" s="1">
        <f t="shared" si="1"/>
        <v>-12</v>
      </c>
      <c r="S22" s="1">
        <v>24</v>
      </c>
      <c r="T22" s="1">
        <v>2</v>
      </c>
      <c r="U22" s="1">
        <v>-1</v>
      </c>
      <c r="V22" s="1">
        <v>1.54</v>
      </c>
      <c r="W22" s="1">
        <f t="shared" si="2"/>
        <v>9.3795486154035515E-6</v>
      </c>
      <c r="X22" s="1">
        <f t="shared" si="3"/>
        <v>1.6955973416286107E-5</v>
      </c>
      <c r="Y22" s="1">
        <f t="shared" si="4"/>
        <v>-5.1666547999359503E-4</v>
      </c>
      <c r="Z22" s="1">
        <f t="shared" si="5"/>
        <v>-7.7576524310030094E-4</v>
      </c>
      <c r="AA22" s="1">
        <f t="shared" si="6"/>
        <v>9.579733947927634E-3</v>
      </c>
      <c r="AB22" s="1">
        <f t="shared" si="7"/>
        <v>1.3250662963012198E-2</v>
      </c>
      <c r="AC22" s="1">
        <f t="shared" si="8"/>
        <v>-5.9167552130600189E-2</v>
      </c>
      <c r="AD22" s="1">
        <f t="shared" si="9"/>
        <v>-0.14835497524057537</v>
      </c>
      <c r="AE22" s="1">
        <f t="shared" si="10"/>
        <v>-3.1999991010929277E-2</v>
      </c>
      <c r="AF22" s="1">
        <f t="shared" si="11"/>
        <v>0.93593015773059196</v>
      </c>
      <c r="AG22" s="1">
        <f t="shared" si="12"/>
        <v>0.73224197286830595</v>
      </c>
      <c r="AH22" s="1">
        <f t="shared" si="13"/>
        <v>1.4502139139266705</v>
      </c>
      <c r="AI22" s="1">
        <f t="shared" si="36"/>
        <v>5.8302653294369806</v>
      </c>
      <c r="AJ22" s="1">
        <f t="shared" si="14"/>
        <v>764.35751749557426</v>
      </c>
      <c r="AK22" s="1">
        <f t="shared" si="15"/>
        <v>-9.1363517205372915</v>
      </c>
      <c r="AL22" s="1">
        <f t="shared" si="16"/>
        <v>-1960.7432191983373</v>
      </c>
      <c r="AM22" s="1">
        <f t="shared" si="17"/>
        <v>34.988723324982359</v>
      </c>
      <c r="AN22" s="1">
        <f t="shared" si="18"/>
        <v>1841.1471559556051</v>
      </c>
      <c r="AO22" s="1">
        <f t="shared" si="19"/>
        <v>-52.710305279841485</v>
      </c>
      <c r="AP22" s="1">
        <f t="shared" si="20"/>
        <v>-795.56294070867909</v>
      </c>
      <c r="AQ22" s="1">
        <f t="shared" si="21"/>
        <v>38.964220209922573</v>
      </c>
      <c r="AR22" s="1">
        <f t="shared" si="22"/>
        <v>171.81422772916676</v>
      </c>
      <c r="AS22" s="1">
        <f t="shared" si="23"/>
        <v>-15.239484227059281</v>
      </c>
      <c r="AT22" s="1">
        <f t="shared" si="24"/>
        <v>-22.092854055283009</v>
      </c>
      <c r="AU22" s="1">
        <f t="shared" si="25"/>
        <v>1.35909994817244</v>
      </c>
      <c r="AV22" s="1">
        <f t="shared" si="26"/>
        <v>1.7731578947365201</v>
      </c>
      <c r="AW22" s="1">
        <f t="shared" si="27"/>
        <v>-1.081052631577428</v>
      </c>
      <c r="AX22" s="1">
        <f t="shared" si="37"/>
        <v>170.19822282970313</v>
      </c>
      <c r="AY22">
        <f t="shared" si="32"/>
        <v>1.8088104346191158</v>
      </c>
      <c r="AZ22">
        <f t="shared" si="28"/>
        <v>1.8361917111238684</v>
      </c>
      <c r="BA22">
        <f t="shared" si="29"/>
        <v>1.4911992216756829</v>
      </c>
      <c r="BB22">
        <f t="shared" si="30"/>
        <v>-53.297549337058605</v>
      </c>
      <c r="BC22">
        <f t="shared" si="31"/>
        <v>-57.00229489878371</v>
      </c>
      <c r="BD22">
        <f t="shared" si="33"/>
        <v>3.7047455617251046</v>
      </c>
      <c r="BE22" s="1">
        <f t="shared" si="34"/>
        <v>-8.1052631577428036E-2</v>
      </c>
      <c r="BF22" s="1">
        <f t="shared" si="35"/>
        <v>-8.9786086073329496E-2</v>
      </c>
    </row>
    <row r="23" spans="4:58">
      <c r="Q23" s="1">
        <f t="shared" si="0"/>
        <v>6</v>
      </c>
      <c r="R23" s="1">
        <f t="shared" si="1"/>
        <v>-12</v>
      </c>
      <c r="S23" s="1">
        <v>26</v>
      </c>
      <c r="T23" s="1">
        <v>2</v>
      </c>
      <c r="U23" s="1">
        <v>-1.1499999999999999</v>
      </c>
      <c r="V23" s="1">
        <v>1.92</v>
      </c>
      <c r="W23" s="1">
        <f t="shared" si="2"/>
        <v>5.4087203729586363E-4</v>
      </c>
      <c r="X23" s="1">
        <f t="shared" si="3"/>
        <v>6.518445795952333E-4</v>
      </c>
      <c r="Y23" s="1">
        <f t="shared" si="4"/>
        <v>-1.3241571149367097E-2</v>
      </c>
      <c r="Z23" s="1">
        <f t="shared" si="5"/>
        <v>-1.3254676458284048E-2</v>
      </c>
      <c r="AA23" s="1">
        <f t="shared" si="6"/>
        <v>0.10911915700061321</v>
      </c>
      <c r="AB23" s="1">
        <f t="shared" si="7"/>
        <v>0.10062222187537388</v>
      </c>
      <c r="AC23" s="1">
        <f t="shared" si="8"/>
        <v>-0.29953573266116346</v>
      </c>
      <c r="AD23" s="1">
        <f t="shared" si="9"/>
        <v>-0.50069804143694185</v>
      </c>
      <c r="AE23" s="1">
        <f t="shared" si="10"/>
        <v>-7.1999979774590869E-2</v>
      </c>
      <c r="AF23" s="1">
        <f t="shared" si="11"/>
        <v>1.4038952365958879</v>
      </c>
      <c r="AG23" s="1">
        <f t="shared" si="12"/>
        <v>0.73224197286830595</v>
      </c>
      <c r="AH23" s="1">
        <f t="shared" si="13"/>
        <v>1.4483413034767247</v>
      </c>
      <c r="AI23" s="1">
        <f t="shared" si="36"/>
        <v>24.56555711058725</v>
      </c>
      <c r="AJ23" s="1">
        <f t="shared" si="14"/>
        <v>764.35751749557426</v>
      </c>
      <c r="AK23" s="1">
        <f t="shared" si="15"/>
        <v>-9.1363517205372915</v>
      </c>
      <c r="AL23" s="1">
        <f t="shared" si="16"/>
        <v>-1960.7432191983373</v>
      </c>
      <c r="AM23" s="1">
        <f t="shared" si="17"/>
        <v>34.988723324982359</v>
      </c>
      <c r="AN23" s="1">
        <f t="shared" si="18"/>
        <v>1841.1471559556051</v>
      </c>
      <c r="AO23" s="1">
        <f t="shared" si="19"/>
        <v>-52.710305279841485</v>
      </c>
      <c r="AP23" s="1">
        <f t="shared" si="20"/>
        <v>-795.56294070867909</v>
      </c>
      <c r="AQ23" s="1">
        <f t="shared" si="21"/>
        <v>38.964220209922573</v>
      </c>
      <c r="AR23" s="1">
        <f t="shared" si="22"/>
        <v>171.81422772916676</v>
      </c>
      <c r="AS23" s="1">
        <f t="shared" si="23"/>
        <v>-15.239484227059281</v>
      </c>
      <c r="AT23" s="1">
        <f t="shared" si="24"/>
        <v>-22.092854055283009</v>
      </c>
      <c r="AU23" s="1">
        <f t="shared" si="25"/>
        <v>1.35909994817244</v>
      </c>
      <c r="AV23" s="1">
        <f t="shared" si="26"/>
        <v>1.7731578947365201</v>
      </c>
      <c r="AW23" s="1">
        <f t="shared" si="27"/>
        <v>-1.081052631577428</v>
      </c>
      <c r="AX23" s="1">
        <f t="shared" si="37"/>
        <v>156.30482456132441</v>
      </c>
      <c r="AY23">
        <f t="shared" si="32"/>
        <v>1.8073094155670026</v>
      </c>
      <c r="AZ23">
        <f t="shared" si="28"/>
        <v>2.2380571931923456</v>
      </c>
      <c r="BA23">
        <f t="shared" si="29"/>
        <v>19.246504465371952</v>
      </c>
      <c r="BB23">
        <f t="shared" si="30"/>
        <v>-53.262068702761418</v>
      </c>
      <c r="BC23">
        <f t="shared" si="31"/>
        <v>-59.080148271220416</v>
      </c>
      <c r="BD23">
        <f t="shared" si="33"/>
        <v>5.8180795684589981</v>
      </c>
      <c r="BE23" s="1">
        <f t="shared" si="34"/>
        <v>6.8947368422571875E-2</v>
      </c>
      <c r="BF23" s="1">
        <f t="shared" si="35"/>
        <v>-0.47165869652327519</v>
      </c>
    </row>
    <row r="24" spans="4:58">
      <c r="Q24" s="1">
        <f t="shared" si="0"/>
        <v>8</v>
      </c>
      <c r="R24" s="1">
        <f t="shared" si="1"/>
        <v>-12</v>
      </c>
      <c r="S24" s="1">
        <v>28</v>
      </c>
      <c r="T24" s="1">
        <v>2</v>
      </c>
      <c r="U24" s="1">
        <v>-1.45</v>
      </c>
      <c r="V24" s="1">
        <v>1.42</v>
      </c>
      <c r="W24" s="1">
        <f t="shared" si="2"/>
        <v>9.6046577821732367E-3</v>
      </c>
      <c r="X24" s="1">
        <f t="shared" si="3"/>
        <v>8.6814583891384866E-3</v>
      </c>
      <c r="Y24" s="1">
        <f t="shared" si="4"/>
        <v>-0.13226636287836033</v>
      </c>
      <c r="Z24" s="1">
        <f t="shared" si="5"/>
        <v>-9.929795111683852E-2</v>
      </c>
      <c r="AA24" s="1">
        <f t="shared" si="6"/>
        <v>0.61310297266736857</v>
      </c>
      <c r="AB24" s="1">
        <f t="shared" si="7"/>
        <v>0.42402121481639032</v>
      </c>
      <c r="AC24" s="1">
        <f t="shared" si="8"/>
        <v>-0.94668083408960302</v>
      </c>
      <c r="AD24" s="1">
        <f t="shared" si="9"/>
        <v>-1.1868398019246029</v>
      </c>
      <c r="AE24" s="1">
        <f t="shared" si="10"/>
        <v>-0.12799996404371711</v>
      </c>
      <c r="AF24" s="1">
        <f t="shared" si="11"/>
        <v>1.8718603154611839</v>
      </c>
      <c r="AG24" s="1">
        <f t="shared" si="12"/>
        <v>0.73224197286830595</v>
      </c>
      <c r="AH24" s="1">
        <f t="shared" si="13"/>
        <v>1.1664276779314386</v>
      </c>
      <c r="AI24" s="1">
        <f t="shared" si="36"/>
        <v>17.85720577947615</v>
      </c>
      <c r="AJ24" s="1">
        <f t="shared" si="14"/>
        <v>764.35751749557426</v>
      </c>
      <c r="AK24" s="1">
        <f t="shared" si="15"/>
        <v>-9.1363517205372915</v>
      </c>
      <c r="AL24" s="1">
        <f t="shared" si="16"/>
        <v>-1960.7432191983373</v>
      </c>
      <c r="AM24" s="1">
        <f t="shared" si="17"/>
        <v>34.988723324982359</v>
      </c>
      <c r="AN24" s="1">
        <f t="shared" si="18"/>
        <v>1841.1471559556051</v>
      </c>
      <c r="AO24" s="1">
        <f t="shared" si="19"/>
        <v>-52.710305279841485</v>
      </c>
      <c r="AP24" s="1">
        <f t="shared" si="20"/>
        <v>-795.56294070867909</v>
      </c>
      <c r="AQ24" s="1">
        <f t="shared" si="21"/>
        <v>38.964220209922573</v>
      </c>
      <c r="AR24" s="1">
        <f t="shared" si="22"/>
        <v>171.81422772916676</v>
      </c>
      <c r="AS24" s="1">
        <f t="shared" si="23"/>
        <v>-15.239484227059281</v>
      </c>
      <c r="AT24" s="1">
        <f t="shared" si="24"/>
        <v>-22.092854055283009</v>
      </c>
      <c r="AU24" s="1">
        <f t="shared" si="25"/>
        <v>1.35909994817244</v>
      </c>
      <c r="AV24" s="1">
        <f t="shared" si="26"/>
        <v>1.7731578947365201</v>
      </c>
      <c r="AW24" s="1">
        <f t="shared" si="27"/>
        <v>-1.081052631577428</v>
      </c>
      <c r="AX24" s="1">
        <f t="shared" si="37"/>
        <v>176.13046701249496</v>
      </c>
      <c r="AY24">
        <f t="shared" si="32"/>
        <v>1.5903547780558307</v>
      </c>
      <c r="AZ24">
        <f t="shared" si="28"/>
        <v>2.0295073293782409</v>
      </c>
      <c r="BA24">
        <f t="shared" si="29"/>
        <v>21.638382131733852</v>
      </c>
      <c r="BB24">
        <f t="shared" si="30"/>
        <v>-47.175449080352458</v>
      </c>
      <c r="BC24">
        <f t="shared" si="31"/>
        <v>-44.40111122452884</v>
      </c>
      <c r="BD24">
        <f t="shared" si="33"/>
        <v>2.7743378558236174</v>
      </c>
      <c r="BE24" s="1">
        <f t="shared" si="34"/>
        <v>0.36894736842257192</v>
      </c>
      <c r="BF24" s="1">
        <f t="shared" si="35"/>
        <v>-0.25357232206856128</v>
      </c>
    </row>
    <row r="25" spans="4:58">
      <c r="Q25" s="1">
        <f t="shared" si="0"/>
        <v>10</v>
      </c>
      <c r="R25" s="1">
        <f t="shared" si="1"/>
        <v>-12</v>
      </c>
      <c r="S25" s="1">
        <v>30</v>
      </c>
      <c r="T25" s="1">
        <v>2</v>
      </c>
      <c r="U25" s="1">
        <v>-1.6</v>
      </c>
      <c r="V25" s="1">
        <v>0.85</v>
      </c>
      <c r="W25" s="1">
        <f t="shared" si="2"/>
        <v>8.9450346139941711E-2</v>
      </c>
      <c r="X25" s="1">
        <f t="shared" si="3"/>
        <v>6.4681905427116798E-2</v>
      </c>
      <c r="Y25" s="1">
        <f t="shared" si="4"/>
        <v>-0.78836895750975799</v>
      </c>
      <c r="Z25" s="1">
        <f t="shared" si="5"/>
        <v>-0.473489528259461</v>
      </c>
      <c r="AA25" s="1">
        <f t="shared" si="6"/>
        <v>2.3388022333807701</v>
      </c>
      <c r="AB25" s="1">
        <f t="shared" si="7"/>
        <v>1.29401005498166</v>
      </c>
      <c r="AC25" s="1">
        <f t="shared" si="8"/>
        <v>-2.3112325051015699</v>
      </c>
      <c r="AD25" s="1">
        <f t="shared" si="9"/>
        <v>-2.3180464881339899</v>
      </c>
      <c r="AE25" s="1">
        <f t="shared" si="10"/>
        <v>-0.19999994381830799</v>
      </c>
      <c r="AF25" s="1">
        <f t="shared" si="11"/>
        <v>2.3398253943264797</v>
      </c>
      <c r="AG25" s="1">
        <f t="shared" si="12"/>
        <v>0.73224197286830595</v>
      </c>
      <c r="AH25" s="1">
        <f t="shared" si="13"/>
        <v>0.76787448430118788</v>
      </c>
      <c r="AI25" s="1">
        <f t="shared" si="36"/>
        <v>9.661825376330837</v>
      </c>
      <c r="AJ25" s="1">
        <f t="shared" si="14"/>
        <v>764.35751749557426</v>
      </c>
      <c r="AK25" s="1">
        <f t="shared" si="15"/>
        <v>-9.1363517205372915</v>
      </c>
      <c r="AL25" s="1">
        <f t="shared" si="16"/>
        <v>-1960.7432191983373</v>
      </c>
      <c r="AM25" s="1">
        <f t="shared" si="17"/>
        <v>34.988723324982359</v>
      </c>
      <c r="AN25" s="1">
        <f t="shared" si="18"/>
        <v>1841.1471559556051</v>
      </c>
      <c r="AO25" s="1">
        <f t="shared" si="19"/>
        <v>-52.710305279841485</v>
      </c>
      <c r="AP25" s="1">
        <f t="shared" si="20"/>
        <v>-795.56294070867909</v>
      </c>
      <c r="AQ25" s="1">
        <f t="shared" si="21"/>
        <v>38.964220209922573</v>
      </c>
      <c r="AR25" s="1">
        <f t="shared" si="22"/>
        <v>171.81422772916676</v>
      </c>
      <c r="AS25" s="1">
        <f t="shared" si="23"/>
        <v>-15.239484227059281</v>
      </c>
      <c r="AT25" s="1">
        <f t="shared" si="24"/>
        <v>-22.092854055283009</v>
      </c>
      <c r="AU25" s="1">
        <f t="shared" si="25"/>
        <v>1.35909994817244</v>
      </c>
      <c r="AV25" s="1">
        <f t="shared" si="26"/>
        <v>1.7731578947365201</v>
      </c>
      <c r="AW25" s="1">
        <f t="shared" si="27"/>
        <v>-1.081052631577428</v>
      </c>
      <c r="AX25" s="1">
        <f t="shared" si="37"/>
        <v>227.18266253852093</v>
      </c>
      <c r="AY25">
        <f t="shared" si="32"/>
        <v>1.3260113181573141</v>
      </c>
      <c r="AZ25">
        <f t="shared" si="28"/>
        <v>1.8117670931993441</v>
      </c>
      <c r="BA25">
        <f t="shared" si="29"/>
        <v>26.811160047302153</v>
      </c>
      <c r="BB25">
        <f t="shared" si="30"/>
        <v>-35.386276784006292</v>
      </c>
      <c r="BC25">
        <f t="shared" si="31"/>
        <v>-27.979474388480146</v>
      </c>
      <c r="BD25">
        <f t="shared" si="33"/>
        <v>7.4068023955261459</v>
      </c>
      <c r="BE25" s="1">
        <f t="shared" si="34"/>
        <v>0.51894736842257205</v>
      </c>
      <c r="BF25" s="1">
        <f t="shared" si="35"/>
        <v>-8.2125515698812102E-2</v>
      </c>
    </row>
    <row r="26" spans="4:58">
      <c r="Q26" s="1">
        <f t="shared" si="0"/>
        <v>12</v>
      </c>
      <c r="R26" s="1">
        <f t="shared" si="1"/>
        <v>-12</v>
      </c>
      <c r="S26" s="1">
        <v>32</v>
      </c>
      <c r="T26" s="1">
        <v>2</v>
      </c>
      <c r="U26" s="1">
        <v>-1.76</v>
      </c>
      <c r="V26" s="1">
        <v>0.23</v>
      </c>
      <c r="W26" s="1">
        <f t="shared" si="2"/>
        <v>0.55385296619096436</v>
      </c>
      <c r="X26" s="1">
        <f t="shared" si="3"/>
        <v>0.33374442475275945</v>
      </c>
      <c r="Y26" s="1">
        <f t="shared" si="4"/>
        <v>-3.3898422142379769</v>
      </c>
      <c r="Z26" s="1">
        <f t="shared" si="5"/>
        <v>-1.6965985866603581</v>
      </c>
      <c r="AA26" s="1">
        <f t="shared" si="6"/>
        <v>6.9836260480392456</v>
      </c>
      <c r="AB26" s="1">
        <f t="shared" si="7"/>
        <v>3.2199111000119642</v>
      </c>
      <c r="AC26" s="1">
        <f t="shared" si="8"/>
        <v>-4.7925717225786153</v>
      </c>
      <c r="AD26" s="1">
        <f t="shared" si="9"/>
        <v>-4.0055843314955348</v>
      </c>
      <c r="AE26" s="1">
        <f t="shared" si="10"/>
        <v>-0.28799991909836348</v>
      </c>
      <c r="AF26" s="1">
        <f t="shared" si="11"/>
        <v>2.8077904731917758</v>
      </c>
      <c r="AG26" s="1">
        <f t="shared" si="12"/>
        <v>0.73224197286830595</v>
      </c>
      <c r="AH26" s="1">
        <f t="shared" si="13"/>
        <v>0.45857021098416684</v>
      </c>
      <c r="AI26" s="1">
        <f t="shared" si="36"/>
        <v>99.378352601811656</v>
      </c>
      <c r="AJ26" s="1">
        <f t="shared" si="14"/>
        <v>764.35751749557426</v>
      </c>
      <c r="AK26" s="1">
        <f t="shared" si="15"/>
        <v>-9.1363517205372915</v>
      </c>
      <c r="AL26" s="1">
        <f t="shared" si="16"/>
        <v>-1960.7432191983373</v>
      </c>
      <c r="AM26" s="1">
        <f t="shared" si="17"/>
        <v>34.988723324982359</v>
      </c>
      <c r="AN26" s="1">
        <f t="shared" si="18"/>
        <v>1841.1471559556051</v>
      </c>
      <c r="AO26" s="1">
        <f t="shared" si="19"/>
        <v>-52.710305279841485</v>
      </c>
      <c r="AP26" s="1">
        <f t="shared" si="20"/>
        <v>-795.56294070867909</v>
      </c>
      <c r="AQ26" s="1">
        <f t="shared" si="21"/>
        <v>38.964220209922573</v>
      </c>
      <c r="AR26" s="1">
        <f t="shared" si="22"/>
        <v>171.81422772916676</v>
      </c>
      <c r="AS26" s="1">
        <f t="shared" si="23"/>
        <v>-15.239484227059281</v>
      </c>
      <c r="AT26" s="1">
        <f t="shared" si="24"/>
        <v>-22.092854055283009</v>
      </c>
      <c r="AU26" s="1">
        <f t="shared" si="25"/>
        <v>1.35909994817244</v>
      </c>
      <c r="AV26" s="1">
        <f t="shared" si="26"/>
        <v>1.7731578947365201</v>
      </c>
      <c r="AW26" s="1">
        <f t="shared" si="27"/>
        <v>-1.081052631577428</v>
      </c>
      <c r="AX26" s="1">
        <f t="shared" si="37"/>
        <v>570.02288329453381</v>
      </c>
      <c r="AY26">
        <f t="shared" si="32"/>
        <v>1.1742918847724979</v>
      </c>
      <c r="AZ26">
        <f t="shared" si="28"/>
        <v>1.7749647883831385</v>
      </c>
      <c r="BA26">
        <f t="shared" si="29"/>
        <v>33.841398293754835</v>
      </c>
      <c r="BB26">
        <f t="shared" si="30"/>
        <v>-22.98610362401265</v>
      </c>
      <c r="BC26">
        <f t="shared" si="31"/>
        <v>-7.4453248471468338</v>
      </c>
      <c r="BD26">
        <f t="shared" si="33"/>
        <v>15.540778776865816</v>
      </c>
      <c r="BE26" s="1">
        <f t="shared" si="34"/>
        <v>0.67894736842257197</v>
      </c>
      <c r="BF26" s="1">
        <f t="shared" si="35"/>
        <v>0.22857021098416683</v>
      </c>
    </row>
    <row r="27" spans="4:58">
      <c r="Q27" s="1">
        <f t="shared" si="0"/>
        <v>14</v>
      </c>
      <c r="R27" s="1">
        <f t="shared" si="1"/>
        <v>-12</v>
      </c>
      <c r="S27" s="1">
        <v>34</v>
      </c>
      <c r="T27" s="1">
        <v>2</v>
      </c>
      <c r="U27" s="1">
        <v>-1.76</v>
      </c>
      <c r="V27" s="1">
        <v>-0.34</v>
      </c>
      <c r="W27" s="1">
        <f t="shared" si="2"/>
        <v>2.5873929010192613</v>
      </c>
      <c r="X27" s="1">
        <f t="shared" si="3"/>
        <v>1.3363958741079238</v>
      </c>
      <c r="Y27" s="1">
        <f t="shared" si="4"/>
        <v>-11.6346627958303</v>
      </c>
      <c r="Z27" s="1">
        <f t="shared" si="5"/>
        <v>-4.9912190281136803</v>
      </c>
      <c r="AA27" s="1">
        <f t="shared" si="6"/>
        <v>17.610095613120908</v>
      </c>
      <c r="AB27" s="1">
        <f t="shared" si="7"/>
        <v>6.9594966381045626</v>
      </c>
      <c r="AC27" s="1">
        <f t="shared" si="8"/>
        <v>-8.8788307915981903</v>
      </c>
      <c r="AD27" s="1">
        <f t="shared" si="9"/>
        <v>-6.3607195634396687</v>
      </c>
      <c r="AE27" s="1">
        <f t="shared" si="10"/>
        <v>-0.39199988988388362</v>
      </c>
      <c r="AF27" s="1">
        <f t="shared" si="11"/>
        <v>3.2757555520570718</v>
      </c>
      <c r="AG27" s="1">
        <f t="shared" si="12"/>
        <v>0.73224197286830595</v>
      </c>
      <c r="AH27" s="1">
        <f t="shared" si="13"/>
        <v>0.24394648241231021</v>
      </c>
      <c r="AI27" s="1">
        <f t="shared" si="36"/>
        <v>171.74896541538533</v>
      </c>
      <c r="AJ27" s="1">
        <f t="shared" si="14"/>
        <v>764.35751749557426</v>
      </c>
      <c r="AK27" s="1">
        <f t="shared" si="15"/>
        <v>-9.1363517205372915</v>
      </c>
      <c r="AL27" s="1">
        <f t="shared" si="16"/>
        <v>-1960.7432191983373</v>
      </c>
      <c r="AM27" s="1">
        <f t="shared" si="17"/>
        <v>34.988723324982359</v>
      </c>
      <c r="AN27" s="1">
        <f t="shared" si="18"/>
        <v>1841.1471559556051</v>
      </c>
      <c r="AO27" s="1">
        <f t="shared" si="19"/>
        <v>-52.710305279841485</v>
      </c>
      <c r="AP27" s="1">
        <f t="shared" si="20"/>
        <v>-795.56294070867909</v>
      </c>
      <c r="AQ27" s="1">
        <f t="shared" si="21"/>
        <v>38.964220209922573</v>
      </c>
      <c r="AR27" s="1">
        <f t="shared" si="22"/>
        <v>171.81422772916676</v>
      </c>
      <c r="AS27" s="1">
        <f t="shared" si="23"/>
        <v>-15.239484227059281</v>
      </c>
      <c r="AT27" s="1">
        <f t="shared" si="24"/>
        <v>-22.092854055283009</v>
      </c>
      <c r="AU27" s="1">
        <f t="shared" si="25"/>
        <v>1.35909994817244</v>
      </c>
      <c r="AV27" s="1">
        <f t="shared" si="26"/>
        <v>1.7731578947365201</v>
      </c>
      <c r="AW27" s="1">
        <f t="shared" si="27"/>
        <v>-1.081052631577428</v>
      </c>
      <c r="AX27" s="1">
        <f t="shared" si="37"/>
        <v>217.95665634630234</v>
      </c>
      <c r="AY27">
        <f t="shared" si="32"/>
        <v>1.1082349383239196</v>
      </c>
      <c r="AZ27">
        <f t="shared" si="28"/>
        <v>1.7925400971805345</v>
      </c>
      <c r="BA27">
        <f t="shared" si="29"/>
        <v>38.175166063674141</v>
      </c>
      <c r="BB27">
        <f t="shared" si="30"/>
        <v>-12.716177079662355</v>
      </c>
      <c r="BC27">
        <f t="shared" si="31"/>
        <v>10.933816785755788</v>
      </c>
      <c r="BD27">
        <f t="shared" si="33"/>
        <v>23.649993865418143</v>
      </c>
      <c r="BE27" s="1">
        <f t="shared" si="34"/>
        <v>0.67894736842257197</v>
      </c>
      <c r="BF27" s="1">
        <f t="shared" si="35"/>
        <v>0.58394648241231017</v>
      </c>
    </row>
    <row r="28" spans="4:58">
      <c r="Q28" s="1">
        <f t="shared" si="0"/>
        <v>16</v>
      </c>
      <c r="R28" s="1">
        <f t="shared" si="1"/>
        <v>-12</v>
      </c>
      <c r="S28" s="1">
        <v>36</v>
      </c>
      <c r="T28" s="1">
        <v>2</v>
      </c>
      <c r="U28" s="1">
        <v>-1.74</v>
      </c>
      <c r="V28" s="1">
        <v>-0.82</v>
      </c>
      <c r="W28" s="1">
        <f t="shared" si="2"/>
        <v>9.8351695689453944</v>
      </c>
      <c r="X28" s="1">
        <f t="shared" si="3"/>
        <v>4.4449066952389051</v>
      </c>
      <c r="Y28" s="1">
        <f t="shared" si="4"/>
        <v>-33.860188896860244</v>
      </c>
      <c r="Z28" s="1">
        <f t="shared" si="5"/>
        <v>-12.710137742955331</v>
      </c>
      <c r="AA28" s="1">
        <f t="shared" si="6"/>
        <v>39.238590250711589</v>
      </c>
      <c r="AB28" s="1">
        <f t="shared" si="7"/>
        <v>13.56867887412449</v>
      </c>
      <c r="AC28" s="1">
        <f t="shared" si="8"/>
        <v>-15.146893345433648</v>
      </c>
      <c r="AD28" s="1">
        <f t="shared" si="9"/>
        <v>-9.4947184153968234</v>
      </c>
      <c r="AE28" s="1">
        <f t="shared" si="10"/>
        <v>-0.51199985617486843</v>
      </c>
      <c r="AF28" s="1">
        <f t="shared" si="11"/>
        <v>3.7437206309223678</v>
      </c>
      <c r="AG28" s="1">
        <f t="shared" si="12"/>
        <v>0.73224197286830595</v>
      </c>
      <c r="AH28" s="1">
        <f t="shared" si="13"/>
        <v>-0.16063026400986102</v>
      </c>
      <c r="AI28" s="1">
        <f t="shared" si="36"/>
        <v>80.410943413431582</v>
      </c>
      <c r="AJ28" s="1">
        <f t="shared" si="14"/>
        <v>764.35751749557426</v>
      </c>
      <c r="AK28" s="1">
        <f t="shared" si="15"/>
        <v>-9.1363517205372915</v>
      </c>
      <c r="AL28" s="1">
        <f t="shared" si="16"/>
        <v>-1960.7432191983373</v>
      </c>
      <c r="AM28" s="1">
        <f t="shared" si="17"/>
        <v>34.988723324982359</v>
      </c>
      <c r="AN28" s="1">
        <f t="shared" si="18"/>
        <v>1841.1471559556051</v>
      </c>
      <c r="AO28" s="1">
        <f t="shared" si="19"/>
        <v>-52.710305279841485</v>
      </c>
      <c r="AP28" s="1">
        <f t="shared" si="20"/>
        <v>-795.56294070867909</v>
      </c>
      <c r="AQ28" s="1">
        <f t="shared" si="21"/>
        <v>38.964220209922573</v>
      </c>
      <c r="AR28" s="1">
        <f t="shared" si="22"/>
        <v>171.81422772916676</v>
      </c>
      <c r="AS28" s="1">
        <f t="shared" si="23"/>
        <v>-15.239484227059281</v>
      </c>
      <c r="AT28" s="1">
        <f t="shared" si="24"/>
        <v>-22.092854055283009</v>
      </c>
      <c r="AU28" s="1">
        <f t="shared" si="25"/>
        <v>1.35909994817244</v>
      </c>
      <c r="AV28" s="1">
        <f t="shared" si="26"/>
        <v>1.7731578947365201</v>
      </c>
      <c r="AW28" s="1">
        <f t="shared" si="27"/>
        <v>-1.081052631577428</v>
      </c>
      <c r="AX28" s="1">
        <f t="shared" si="37"/>
        <v>31.835686777735134</v>
      </c>
      <c r="AY28">
        <f t="shared" si="32"/>
        <v>1.0929212569789097</v>
      </c>
      <c r="AZ28">
        <f t="shared" si="28"/>
        <v>1.9235384061671346</v>
      </c>
      <c r="BA28">
        <f t="shared" si="29"/>
        <v>43.181729386070458</v>
      </c>
      <c r="BB28">
        <f t="shared" si="30"/>
        <v>8.451566440974263</v>
      </c>
      <c r="BC28">
        <f t="shared" si="31"/>
        <v>25.232831323208352</v>
      </c>
      <c r="BD28">
        <f t="shared" si="33"/>
        <v>16.78126488223409</v>
      </c>
      <c r="BE28" s="1">
        <f t="shared" si="34"/>
        <v>0.65894736842257196</v>
      </c>
      <c r="BF28" s="1">
        <f t="shared" si="35"/>
        <v>0.65936973599013893</v>
      </c>
    </row>
    <row r="29" spans="4:58">
      <c r="Q29" s="1">
        <f t="shared" si="0"/>
        <v>18</v>
      </c>
      <c r="R29" s="1">
        <f t="shared" si="1"/>
        <v>-12</v>
      </c>
      <c r="S29" s="1">
        <v>38</v>
      </c>
      <c r="T29" s="1">
        <v>2</v>
      </c>
      <c r="U29" s="1">
        <v>-1.65</v>
      </c>
      <c r="V29" s="1">
        <v>-1.2</v>
      </c>
      <c r="W29" s="1">
        <f t="shared" si="2"/>
        <v>31.937952930283448</v>
      </c>
      <c r="X29" s="1">
        <f t="shared" si="3"/>
        <v>12.830256860172977</v>
      </c>
      <c r="Y29" s="1">
        <f t="shared" si="4"/>
        <v>-86.877948310997525</v>
      </c>
      <c r="Z29" s="1">
        <f t="shared" si="5"/>
        <v>-28.987977414267213</v>
      </c>
      <c r="AA29" s="1">
        <f t="shared" si="6"/>
        <v>79.547865453447031</v>
      </c>
      <c r="AB29" s="1">
        <f t="shared" si="7"/>
        <v>24.451199915715851</v>
      </c>
      <c r="AC29" s="1">
        <f t="shared" si="8"/>
        <v>-24.262394345554238</v>
      </c>
      <c r="AD29" s="1">
        <f t="shared" si="9"/>
        <v>-13.51884711879743</v>
      </c>
      <c r="AE29" s="1">
        <f t="shared" si="10"/>
        <v>-0.64799981797131789</v>
      </c>
      <c r="AF29" s="1">
        <f t="shared" si="11"/>
        <v>4.2116857097876634</v>
      </c>
      <c r="AG29" s="1">
        <f t="shared" si="12"/>
        <v>0.73224197286830595</v>
      </c>
      <c r="AH29" s="1">
        <f t="shared" si="13"/>
        <v>-0.58396416531245887</v>
      </c>
      <c r="AI29" s="1">
        <f t="shared" si="36"/>
        <v>51.336319557295099</v>
      </c>
      <c r="AJ29" s="1">
        <f t="shared" si="14"/>
        <v>764.35751749557426</v>
      </c>
      <c r="AK29" s="1">
        <f t="shared" si="15"/>
        <v>-9.1363517205372915</v>
      </c>
      <c r="AL29" s="1">
        <f t="shared" si="16"/>
        <v>-1960.7432191983373</v>
      </c>
      <c r="AM29" s="1">
        <f t="shared" si="17"/>
        <v>34.988723324982359</v>
      </c>
      <c r="AN29" s="1">
        <f t="shared" si="18"/>
        <v>1841.1471559556051</v>
      </c>
      <c r="AO29" s="1">
        <f t="shared" si="19"/>
        <v>-52.710305279841485</v>
      </c>
      <c r="AP29" s="1">
        <f t="shared" si="20"/>
        <v>-795.56294070867909</v>
      </c>
      <c r="AQ29" s="1">
        <f t="shared" si="21"/>
        <v>38.964220209922573</v>
      </c>
      <c r="AR29" s="1">
        <f t="shared" si="22"/>
        <v>171.81422772916676</v>
      </c>
      <c r="AS29" s="1">
        <f t="shared" si="23"/>
        <v>-15.239484227059281</v>
      </c>
      <c r="AT29" s="1">
        <f t="shared" si="24"/>
        <v>-22.092854055283009</v>
      </c>
      <c r="AU29" s="1">
        <f t="shared" si="25"/>
        <v>1.35909994817244</v>
      </c>
      <c r="AV29" s="1">
        <f t="shared" si="26"/>
        <v>1.7731578947365201</v>
      </c>
      <c r="AW29" s="1">
        <f t="shared" si="27"/>
        <v>-1.081052631577428</v>
      </c>
      <c r="AX29" s="1">
        <f t="shared" si="37"/>
        <v>9.9122807018809933</v>
      </c>
      <c r="AY29">
        <f t="shared" si="32"/>
        <v>1.2286939971406872</v>
      </c>
      <c r="AZ29">
        <f t="shared" si="28"/>
        <v>2.0402205763103165</v>
      </c>
      <c r="BA29">
        <f t="shared" si="29"/>
        <v>39.776413814885309</v>
      </c>
      <c r="BB29">
        <f t="shared" si="30"/>
        <v>28.377077927403004</v>
      </c>
      <c r="BC29">
        <f t="shared" si="31"/>
        <v>36.027373385103608</v>
      </c>
      <c r="BD29">
        <f t="shared" si="33"/>
        <v>7.6502954577006044</v>
      </c>
      <c r="BE29" s="1">
        <f t="shared" si="34"/>
        <v>0.56894736842257188</v>
      </c>
      <c r="BF29" s="1">
        <f t="shared" si="35"/>
        <v>0.61603583468754108</v>
      </c>
    </row>
    <row r="30" spans="4:58">
      <c r="D30" s="1">
        <f>MEDIAN(U30:U48)</f>
        <v>-0.94</v>
      </c>
      <c r="Q30" s="1">
        <f t="shared" si="0"/>
        <v>-18</v>
      </c>
      <c r="R30" s="1">
        <f t="shared" si="1"/>
        <v>-10</v>
      </c>
      <c r="S30" s="1">
        <v>2</v>
      </c>
      <c r="T30" s="1">
        <v>4</v>
      </c>
      <c r="U30" s="1">
        <v>-0.14000000000000001</v>
      </c>
      <c r="V30" s="1">
        <v>1.81</v>
      </c>
      <c r="W30" s="1">
        <f t="shared" si="2"/>
        <v>31.937952930283448</v>
      </c>
      <c r="X30" s="1">
        <f t="shared" si="3"/>
        <v>-12.830256860172977</v>
      </c>
      <c r="Y30" s="1">
        <f t="shared" si="4"/>
        <v>-86.877948310997525</v>
      </c>
      <c r="Z30" s="1">
        <f t="shared" si="5"/>
        <v>28.987977414267213</v>
      </c>
      <c r="AA30" s="1">
        <f t="shared" si="6"/>
        <v>79.547865453447031</v>
      </c>
      <c r="AB30" s="1">
        <f t="shared" si="7"/>
        <v>-24.451199915715851</v>
      </c>
      <c r="AC30" s="1">
        <f t="shared" si="8"/>
        <v>-24.262394345554238</v>
      </c>
      <c r="AD30" s="1">
        <f t="shared" si="9"/>
        <v>13.51884711879743</v>
      </c>
      <c r="AE30" s="1">
        <f t="shared" si="10"/>
        <v>-0.64799981797131789</v>
      </c>
      <c r="AF30" s="1">
        <f t="shared" si="11"/>
        <v>-4.2116857097876634</v>
      </c>
      <c r="AG30" s="1">
        <f t="shared" si="12"/>
        <v>0.73224197286830595</v>
      </c>
      <c r="AH30" s="1">
        <f t="shared" si="13"/>
        <v>1.4433999294638493</v>
      </c>
      <c r="AI30" s="1">
        <f t="shared" si="36"/>
        <v>20.254147543433742</v>
      </c>
      <c r="AJ30" s="1">
        <f t="shared" si="14"/>
        <v>85.727782221776508</v>
      </c>
      <c r="AK30" s="1">
        <f t="shared" si="15"/>
        <v>-1.2296431750933501</v>
      </c>
      <c r="AL30" s="1">
        <f t="shared" si="16"/>
        <v>-316.67097651393999</v>
      </c>
      <c r="AM30" s="1">
        <f t="shared" si="17"/>
        <v>6.7810489862073799</v>
      </c>
      <c r="AN30" s="1">
        <f t="shared" si="18"/>
        <v>428.19198423637204</v>
      </c>
      <c r="AO30" s="1">
        <f t="shared" si="19"/>
        <v>-14.7104788236869</v>
      </c>
      <c r="AP30" s="1">
        <f t="shared" si="20"/>
        <v>-266.432419165233</v>
      </c>
      <c r="AQ30" s="1">
        <f t="shared" si="21"/>
        <v>15.658846213478402</v>
      </c>
      <c r="AR30" s="1">
        <f t="shared" si="22"/>
        <v>82.857941613216994</v>
      </c>
      <c r="AS30" s="1">
        <f t="shared" si="23"/>
        <v>-8.8191459647333801</v>
      </c>
      <c r="AT30" s="1">
        <f t="shared" si="24"/>
        <v>-15.342259760613199</v>
      </c>
      <c r="AU30" s="1">
        <f t="shared" si="25"/>
        <v>1.1325832901437001</v>
      </c>
      <c r="AV30" s="1">
        <f t="shared" si="26"/>
        <v>1.7731578947365201</v>
      </c>
      <c r="AW30" s="1">
        <f t="shared" si="27"/>
        <v>-1.0815789473683177</v>
      </c>
      <c r="AX30" s="1">
        <f t="shared" si="37"/>
        <v>159.75574294852586</v>
      </c>
      <c r="AY30">
        <f t="shared" si="32"/>
        <v>1.8036674792673408</v>
      </c>
      <c r="AZ30">
        <f t="shared" si="28"/>
        <v>1.8154062906137569</v>
      </c>
      <c r="BA30">
        <f t="shared" si="29"/>
        <v>0.64662171807542834</v>
      </c>
      <c r="BB30">
        <f t="shared" si="30"/>
        <v>-53.154778382868379</v>
      </c>
      <c r="BC30">
        <f t="shared" si="31"/>
        <v>-85.57708857144965</v>
      </c>
      <c r="BD30">
        <f t="shared" si="33"/>
        <v>32.422310188581271</v>
      </c>
      <c r="BE30" s="1">
        <f t="shared" si="34"/>
        <v>-0.94157894736831771</v>
      </c>
      <c r="BF30" s="1">
        <f t="shared" si="35"/>
        <v>-0.36660007053615074</v>
      </c>
    </row>
    <row r="31" spans="4:58">
      <c r="Q31" s="1">
        <f t="shared" si="0"/>
        <v>-16</v>
      </c>
      <c r="R31" s="1">
        <f t="shared" si="1"/>
        <v>-10</v>
      </c>
      <c r="S31" s="1">
        <v>4</v>
      </c>
      <c r="T31" s="1">
        <v>4</v>
      </c>
      <c r="U31" s="1">
        <v>-0.49</v>
      </c>
      <c r="V31" s="1">
        <v>1.34</v>
      </c>
      <c r="W31" s="1">
        <f t="shared" si="2"/>
        <v>9.8351695689453944</v>
      </c>
      <c r="X31" s="1">
        <f t="shared" si="3"/>
        <v>-4.4449066952389051</v>
      </c>
      <c r="Y31" s="1">
        <f t="shared" si="4"/>
        <v>-33.860188896860244</v>
      </c>
      <c r="Z31" s="1">
        <f t="shared" si="5"/>
        <v>12.710137742955331</v>
      </c>
      <c r="AA31" s="1">
        <f t="shared" si="6"/>
        <v>39.238590250711589</v>
      </c>
      <c r="AB31" s="1">
        <f t="shared" si="7"/>
        <v>-13.56867887412449</v>
      </c>
      <c r="AC31" s="1">
        <f t="shared" si="8"/>
        <v>-15.146893345433648</v>
      </c>
      <c r="AD31" s="1">
        <f t="shared" si="9"/>
        <v>9.4947184153968234</v>
      </c>
      <c r="AE31" s="1">
        <f t="shared" si="10"/>
        <v>-0.51199985617486843</v>
      </c>
      <c r="AF31" s="1">
        <f t="shared" si="11"/>
        <v>-3.7437206309223678</v>
      </c>
      <c r="AG31" s="1">
        <f t="shared" si="12"/>
        <v>0.73224197286830595</v>
      </c>
      <c r="AH31" s="1">
        <f t="shared" si="13"/>
        <v>0.73446965212292203</v>
      </c>
      <c r="AI31" s="1">
        <f t="shared" si="36"/>
        <v>45.188831931125222</v>
      </c>
      <c r="AJ31" s="1">
        <f t="shared" si="14"/>
        <v>85.727782221776508</v>
      </c>
      <c r="AK31" s="1">
        <f t="shared" si="15"/>
        <v>-1.2296431750933501</v>
      </c>
      <c r="AL31" s="1">
        <f t="shared" si="16"/>
        <v>-316.67097651393999</v>
      </c>
      <c r="AM31" s="1">
        <f t="shared" si="17"/>
        <v>6.7810489862073799</v>
      </c>
      <c r="AN31" s="1">
        <f t="shared" si="18"/>
        <v>428.19198423637204</v>
      </c>
      <c r="AO31" s="1">
        <f t="shared" si="19"/>
        <v>-14.7104788236869</v>
      </c>
      <c r="AP31" s="1">
        <f t="shared" si="20"/>
        <v>-266.432419165233</v>
      </c>
      <c r="AQ31" s="1">
        <f t="shared" si="21"/>
        <v>15.658846213478402</v>
      </c>
      <c r="AR31" s="1">
        <f t="shared" si="22"/>
        <v>82.857941613216994</v>
      </c>
      <c r="AS31" s="1">
        <f t="shared" si="23"/>
        <v>-8.8191459647333801</v>
      </c>
      <c r="AT31" s="1">
        <f t="shared" si="24"/>
        <v>-15.342259760613199</v>
      </c>
      <c r="AU31" s="1">
        <f t="shared" si="25"/>
        <v>1.1325832901437001</v>
      </c>
      <c r="AV31" s="1">
        <f t="shared" si="26"/>
        <v>1.7731578947365201</v>
      </c>
      <c r="AW31" s="1">
        <f t="shared" si="27"/>
        <v>-1.0815789473683177</v>
      </c>
      <c r="AX31" s="1">
        <f t="shared" si="37"/>
        <v>180.71484681853116</v>
      </c>
      <c r="AY31">
        <f t="shared" si="32"/>
        <v>1.3073862050977609</v>
      </c>
      <c r="AZ31">
        <f t="shared" si="28"/>
        <v>1.4267795905464866</v>
      </c>
      <c r="BA31">
        <f t="shared" si="29"/>
        <v>8.3680328930830523</v>
      </c>
      <c r="BB31">
        <f t="shared" si="30"/>
        <v>-34.179316220279006</v>
      </c>
      <c r="BC31">
        <f t="shared" si="31"/>
        <v>-69.913967038793672</v>
      </c>
      <c r="BD31">
        <f t="shared" si="33"/>
        <v>35.734650818514666</v>
      </c>
      <c r="BE31" s="1">
        <f t="shared" si="34"/>
        <v>-0.59157894736831773</v>
      </c>
      <c r="BF31" s="1">
        <f t="shared" si="35"/>
        <v>-0.60553034787707805</v>
      </c>
    </row>
    <row r="32" spans="4:58">
      <c r="Q32" s="1">
        <f t="shared" si="0"/>
        <v>-14</v>
      </c>
      <c r="R32" s="1">
        <f t="shared" si="1"/>
        <v>-10</v>
      </c>
      <c r="S32" s="1">
        <v>6</v>
      </c>
      <c r="T32" s="1">
        <v>4</v>
      </c>
      <c r="U32" s="1">
        <v>-0.67</v>
      </c>
      <c r="V32" s="1">
        <v>0.19</v>
      </c>
      <c r="W32" s="1">
        <f t="shared" si="2"/>
        <v>2.5873929010192613</v>
      </c>
      <c r="X32" s="1">
        <f t="shared" si="3"/>
        <v>-1.3363958741079238</v>
      </c>
      <c r="Y32" s="1">
        <f t="shared" si="4"/>
        <v>-11.6346627958303</v>
      </c>
      <c r="Z32" s="1">
        <f t="shared" si="5"/>
        <v>4.9912190281136803</v>
      </c>
      <c r="AA32" s="1">
        <f t="shared" si="6"/>
        <v>17.610095613120908</v>
      </c>
      <c r="AB32" s="1">
        <f t="shared" si="7"/>
        <v>-6.9594966381045626</v>
      </c>
      <c r="AC32" s="1">
        <f t="shared" si="8"/>
        <v>-8.8788307915981903</v>
      </c>
      <c r="AD32" s="1">
        <f t="shared" si="9"/>
        <v>6.3607195634396687</v>
      </c>
      <c r="AE32" s="1">
        <f t="shared" si="10"/>
        <v>-0.39199988988388362</v>
      </c>
      <c r="AF32" s="1">
        <f t="shared" si="11"/>
        <v>-3.2757555520570718</v>
      </c>
      <c r="AG32" s="1">
        <f t="shared" si="12"/>
        <v>0.73224197286830595</v>
      </c>
      <c r="AH32" s="1">
        <f t="shared" si="13"/>
        <v>-0.19547246302010912</v>
      </c>
      <c r="AI32" s="1">
        <f t="shared" si="36"/>
        <v>202.8802436947943</v>
      </c>
      <c r="AJ32" s="1">
        <f t="shared" si="14"/>
        <v>85.727782221776508</v>
      </c>
      <c r="AK32" s="1">
        <f t="shared" si="15"/>
        <v>-1.2296431750933501</v>
      </c>
      <c r="AL32" s="1">
        <f t="shared" si="16"/>
        <v>-316.67097651393999</v>
      </c>
      <c r="AM32" s="1">
        <f t="shared" si="17"/>
        <v>6.7810489862073799</v>
      </c>
      <c r="AN32" s="1">
        <f t="shared" si="18"/>
        <v>428.19198423637204</v>
      </c>
      <c r="AO32" s="1">
        <f t="shared" si="19"/>
        <v>-14.7104788236869</v>
      </c>
      <c r="AP32" s="1">
        <f t="shared" si="20"/>
        <v>-266.432419165233</v>
      </c>
      <c r="AQ32" s="1">
        <f t="shared" si="21"/>
        <v>15.658846213478402</v>
      </c>
      <c r="AR32" s="1">
        <f t="shared" si="22"/>
        <v>82.857941613216994</v>
      </c>
      <c r="AS32" s="1">
        <f t="shared" si="23"/>
        <v>-8.8191459647333801</v>
      </c>
      <c r="AT32" s="1">
        <f t="shared" si="24"/>
        <v>-15.342259760613199</v>
      </c>
      <c r="AU32" s="1">
        <f t="shared" si="25"/>
        <v>1.1325832901437001</v>
      </c>
      <c r="AV32" s="1">
        <f t="shared" si="26"/>
        <v>1.7731578947365201</v>
      </c>
      <c r="AW32" s="1">
        <f t="shared" si="27"/>
        <v>-1.0815789473683177</v>
      </c>
      <c r="AX32" s="1">
        <f t="shared" si="37"/>
        <v>669.25207756227246</v>
      </c>
      <c r="AY32">
        <f t="shared" si="32"/>
        <v>1.0991007702615381</v>
      </c>
      <c r="AZ32">
        <f t="shared" si="28"/>
        <v>0.69641941385920603</v>
      </c>
      <c r="BA32">
        <f t="shared" si="29"/>
        <v>57.821673030462286</v>
      </c>
      <c r="BB32">
        <f t="shared" si="30"/>
        <v>10.244415152473969</v>
      </c>
      <c r="BC32">
        <f t="shared" si="31"/>
        <v>-15.832386620422204</v>
      </c>
      <c r="BD32">
        <f t="shared" si="33"/>
        <v>26.076801772896175</v>
      </c>
      <c r="BE32" s="1">
        <f t="shared" si="34"/>
        <v>-0.41157894736831768</v>
      </c>
      <c r="BF32" s="1">
        <f t="shared" si="35"/>
        <v>-0.38547246302010912</v>
      </c>
    </row>
    <row r="33" spans="17:58">
      <c r="Q33" s="1">
        <f t="shared" si="0"/>
        <v>-12</v>
      </c>
      <c r="R33" s="1">
        <f t="shared" si="1"/>
        <v>-10</v>
      </c>
      <c r="S33" s="1">
        <v>8</v>
      </c>
      <c r="T33" s="1">
        <v>4</v>
      </c>
      <c r="U33" s="1">
        <v>-0.62</v>
      </c>
      <c r="V33" s="1">
        <v>-0.54</v>
      </c>
      <c r="W33" s="1">
        <f t="shared" si="2"/>
        <v>0.55385296619096436</v>
      </c>
      <c r="X33" s="1">
        <f t="shared" si="3"/>
        <v>-0.33374442475275945</v>
      </c>
      <c r="Y33" s="1">
        <f t="shared" si="4"/>
        <v>-3.3898422142379769</v>
      </c>
      <c r="Z33" s="1">
        <f t="shared" si="5"/>
        <v>1.6965985866603581</v>
      </c>
      <c r="AA33" s="1">
        <f t="shared" si="6"/>
        <v>6.9836260480392456</v>
      </c>
      <c r="AB33" s="1">
        <f t="shared" si="7"/>
        <v>-3.2199111000119642</v>
      </c>
      <c r="AC33" s="1">
        <f t="shared" si="8"/>
        <v>-4.7925717225786153</v>
      </c>
      <c r="AD33" s="1">
        <f t="shared" si="9"/>
        <v>4.0055843314955348</v>
      </c>
      <c r="AE33" s="1">
        <f t="shared" si="10"/>
        <v>-0.28799991909836348</v>
      </c>
      <c r="AF33" s="1">
        <f t="shared" si="11"/>
        <v>-2.8077904731917758</v>
      </c>
      <c r="AG33" s="1">
        <f t="shared" si="12"/>
        <v>0.73224197286830595</v>
      </c>
      <c r="AH33" s="1">
        <f t="shared" si="13"/>
        <v>-0.85995594861704638</v>
      </c>
      <c r="AI33" s="1">
        <f t="shared" si="36"/>
        <v>59.251101595749326</v>
      </c>
      <c r="AJ33" s="1">
        <f t="shared" si="14"/>
        <v>85.727782221776508</v>
      </c>
      <c r="AK33" s="1">
        <f t="shared" si="15"/>
        <v>-1.2296431750933501</v>
      </c>
      <c r="AL33" s="1">
        <f t="shared" si="16"/>
        <v>-316.67097651393999</v>
      </c>
      <c r="AM33" s="1">
        <f t="shared" si="17"/>
        <v>6.7810489862073799</v>
      </c>
      <c r="AN33" s="1">
        <f t="shared" si="18"/>
        <v>428.19198423637204</v>
      </c>
      <c r="AO33" s="1">
        <f t="shared" si="19"/>
        <v>-14.7104788236869</v>
      </c>
      <c r="AP33" s="1">
        <f t="shared" si="20"/>
        <v>-266.432419165233</v>
      </c>
      <c r="AQ33" s="1">
        <f t="shared" si="21"/>
        <v>15.658846213478402</v>
      </c>
      <c r="AR33" s="1">
        <f t="shared" si="22"/>
        <v>82.857941613216994</v>
      </c>
      <c r="AS33" s="1">
        <f t="shared" si="23"/>
        <v>-8.8191459647333801</v>
      </c>
      <c r="AT33" s="1">
        <f t="shared" si="24"/>
        <v>-15.342259760613199</v>
      </c>
      <c r="AU33" s="1">
        <f t="shared" si="25"/>
        <v>1.1325832901437001</v>
      </c>
      <c r="AV33" s="1">
        <f t="shared" si="26"/>
        <v>1.7731578947365201</v>
      </c>
      <c r="AW33" s="1">
        <f t="shared" si="27"/>
        <v>-1.0815789473683177</v>
      </c>
      <c r="AX33" s="1">
        <f t="shared" si="37"/>
        <v>100.29239766079957</v>
      </c>
      <c r="AY33">
        <f t="shared" si="32"/>
        <v>1.3817877018385285</v>
      </c>
      <c r="AZ33">
        <f t="shared" si="28"/>
        <v>0.82219219164377866</v>
      </c>
      <c r="BA33">
        <f t="shared" si="29"/>
        <v>68.061399254591691</v>
      </c>
      <c r="BB33">
        <f t="shared" si="30"/>
        <v>38.487967468369469</v>
      </c>
      <c r="BC33">
        <f t="shared" si="31"/>
        <v>41.05481377096244</v>
      </c>
      <c r="BD33">
        <f t="shared" si="33"/>
        <v>2.5668463025929711</v>
      </c>
      <c r="BE33" s="1">
        <f t="shared" si="34"/>
        <v>-0.46157894736831773</v>
      </c>
      <c r="BF33" s="1">
        <f t="shared" si="35"/>
        <v>-0.31995594861704635</v>
      </c>
    </row>
    <row r="34" spans="17:58">
      <c r="Q34" s="1">
        <f t="shared" si="0"/>
        <v>-10</v>
      </c>
      <c r="R34" s="1">
        <f t="shared" si="1"/>
        <v>-10</v>
      </c>
      <c r="S34" s="1">
        <v>10</v>
      </c>
      <c r="T34" s="1">
        <v>4</v>
      </c>
      <c r="U34" s="1">
        <v>-0.76</v>
      </c>
      <c r="V34" s="1">
        <v>-0.92</v>
      </c>
      <c r="W34" s="1">
        <f t="shared" si="2"/>
        <v>8.9450346139941711E-2</v>
      </c>
      <c r="X34" s="1">
        <f t="shared" si="3"/>
        <v>-6.4681905427116798E-2</v>
      </c>
      <c r="Y34" s="1">
        <f t="shared" si="4"/>
        <v>-0.78836895750975799</v>
      </c>
      <c r="Z34" s="1">
        <f t="shared" si="5"/>
        <v>0.473489528259461</v>
      </c>
      <c r="AA34" s="1">
        <f t="shared" si="6"/>
        <v>2.3388022333807701</v>
      </c>
      <c r="AB34" s="1">
        <f t="shared" si="7"/>
        <v>-1.29401005498166</v>
      </c>
      <c r="AC34" s="1">
        <f t="shared" si="8"/>
        <v>-2.3112325051015699</v>
      </c>
      <c r="AD34" s="1">
        <f t="shared" si="9"/>
        <v>2.3180464881339899</v>
      </c>
      <c r="AE34" s="1">
        <f t="shared" si="10"/>
        <v>-0.19999994381830799</v>
      </c>
      <c r="AF34" s="1">
        <f t="shared" si="11"/>
        <v>-2.3398253943264797</v>
      </c>
      <c r="AG34" s="1">
        <f t="shared" si="12"/>
        <v>0.73224197286830595</v>
      </c>
      <c r="AH34" s="1">
        <f t="shared" si="13"/>
        <v>-1.0460881923824239</v>
      </c>
      <c r="AI34" s="1">
        <f t="shared" si="36"/>
        <v>13.705238302437376</v>
      </c>
      <c r="AJ34" s="1">
        <f t="shared" si="14"/>
        <v>85.727782221776508</v>
      </c>
      <c r="AK34" s="1">
        <f t="shared" si="15"/>
        <v>-1.2296431750933501</v>
      </c>
      <c r="AL34" s="1">
        <f t="shared" si="16"/>
        <v>-316.67097651393999</v>
      </c>
      <c r="AM34" s="1">
        <f t="shared" si="17"/>
        <v>6.7810489862073799</v>
      </c>
      <c r="AN34" s="1">
        <f t="shared" si="18"/>
        <v>428.19198423637204</v>
      </c>
      <c r="AO34" s="1">
        <f t="shared" si="19"/>
        <v>-14.7104788236869</v>
      </c>
      <c r="AP34" s="1">
        <f t="shared" si="20"/>
        <v>-266.432419165233</v>
      </c>
      <c r="AQ34" s="1">
        <f t="shared" si="21"/>
        <v>15.658846213478402</v>
      </c>
      <c r="AR34" s="1">
        <f t="shared" si="22"/>
        <v>82.857941613216994</v>
      </c>
      <c r="AS34" s="1">
        <f t="shared" si="23"/>
        <v>-8.8191459647333801</v>
      </c>
      <c r="AT34" s="1">
        <f t="shared" si="24"/>
        <v>-15.342259760613199</v>
      </c>
      <c r="AU34" s="1">
        <f t="shared" si="25"/>
        <v>1.1325832901437001</v>
      </c>
      <c r="AV34" s="1">
        <f t="shared" si="26"/>
        <v>1.7731578947365201</v>
      </c>
      <c r="AW34" s="1">
        <f t="shared" si="27"/>
        <v>-1.0815789473683177</v>
      </c>
      <c r="AX34" s="1">
        <f t="shared" si="37"/>
        <v>17.562929061773662</v>
      </c>
      <c r="AY34">
        <f t="shared" si="32"/>
        <v>1.5046971541251366</v>
      </c>
      <c r="AZ34">
        <f t="shared" si="28"/>
        <v>1.1933147112141038</v>
      </c>
      <c r="BA34">
        <f t="shared" si="29"/>
        <v>26.093908001370874</v>
      </c>
      <c r="BB34">
        <f t="shared" si="30"/>
        <v>44.044360902712739</v>
      </c>
      <c r="BC34">
        <f t="shared" si="31"/>
        <v>50.440332031005504</v>
      </c>
      <c r="BD34">
        <f t="shared" si="33"/>
        <v>6.3959711282927643</v>
      </c>
      <c r="BE34" s="1">
        <f t="shared" si="34"/>
        <v>-0.32157894736831771</v>
      </c>
      <c r="BF34" s="1">
        <f t="shared" si="35"/>
        <v>-0.12608819238242386</v>
      </c>
    </row>
    <row r="35" spans="17:58">
      <c r="Q35" s="1">
        <f t="shared" si="0"/>
        <v>-8</v>
      </c>
      <c r="R35" s="1">
        <f t="shared" si="1"/>
        <v>-10</v>
      </c>
      <c r="S35" s="1">
        <v>12</v>
      </c>
      <c r="T35" s="1">
        <v>4</v>
      </c>
      <c r="U35" s="1">
        <v>-0.75</v>
      </c>
      <c r="V35" s="1">
        <v>-0.94</v>
      </c>
      <c r="W35" s="1">
        <f t="shared" si="2"/>
        <v>9.6046577821732367E-3</v>
      </c>
      <c r="X35" s="1">
        <f t="shared" si="3"/>
        <v>-8.6814583891384866E-3</v>
      </c>
      <c r="Y35" s="1">
        <f t="shared" si="4"/>
        <v>-0.13226636287836033</v>
      </c>
      <c r="Z35" s="1">
        <f t="shared" si="5"/>
        <v>9.929795111683852E-2</v>
      </c>
      <c r="AA35" s="1">
        <f t="shared" si="6"/>
        <v>0.61310297266736857</v>
      </c>
      <c r="AB35" s="1">
        <f t="shared" si="7"/>
        <v>-0.42402121481639032</v>
      </c>
      <c r="AC35" s="1">
        <f t="shared" si="8"/>
        <v>-0.94668083408960302</v>
      </c>
      <c r="AD35" s="1">
        <f t="shared" si="9"/>
        <v>1.1868398019246029</v>
      </c>
      <c r="AE35" s="1">
        <f t="shared" si="10"/>
        <v>-0.12799996404371711</v>
      </c>
      <c r="AF35" s="1">
        <f t="shared" si="11"/>
        <v>-1.8718603154611839</v>
      </c>
      <c r="AG35" s="1">
        <f t="shared" si="12"/>
        <v>0.73224197286830595</v>
      </c>
      <c r="AH35" s="1">
        <f t="shared" si="13"/>
        <v>-0.87042279331910388</v>
      </c>
      <c r="AI35" s="1">
        <f t="shared" si="36"/>
        <v>7.4018304979676666</v>
      </c>
      <c r="AJ35" s="1">
        <f t="shared" si="14"/>
        <v>85.727782221776508</v>
      </c>
      <c r="AK35" s="1">
        <f t="shared" si="15"/>
        <v>-1.2296431750933501</v>
      </c>
      <c r="AL35" s="1">
        <f t="shared" si="16"/>
        <v>-316.67097651393999</v>
      </c>
      <c r="AM35" s="1">
        <f t="shared" si="17"/>
        <v>6.7810489862073799</v>
      </c>
      <c r="AN35" s="1">
        <f t="shared" si="18"/>
        <v>428.19198423637204</v>
      </c>
      <c r="AO35" s="1">
        <f t="shared" si="19"/>
        <v>-14.7104788236869</v>
      </c>
      <c r="AP35" s="1">
        <f t="shared" si="20"/>
        <v>-266.432419165233</v>
      </c>
      <c r="AQ35" s="1">
        <f t="shared" si="21"/>
        <v>15.658846213478402</v>
      </c>
      <c r="AR35" s="1">
        <f t="shared" si="22"/>
        <v>82.857941613216994</v>
      </c>
      <c r="AS35" s="1">
        <f t="shared" si="23"/>
        <v>-8.8191459647333801</v>
      </c>
      <c r="AT35" s="1">
        <f t="shared" si="24"/>
        <v>-15.342259760613199</v>
      </c>
      <c r="AU35" s="1">
        <f t="shared" si="25"/>
        <v>1.1325832901437001</v>
      </c>
      <c r="AV35" s="1">
        <f t="shared" si="26"/>
        <v>1.7731578947365201</v>
      </c>
      <c r="AW35" s="1">
        <f t="shared" si="27"/>
        <v>-1.0815789473683177</v>
      </c>
      <c r="AX35" s="1">
        <f t="shared" si="37"/>
        <v>15.06159014556572</v>
      </c>
      <c r="AY35">
        <f t="shared" si="32"/>
        <v>1.3883259194151025</v>
      </c>
      <c r="AZ35">
        <f t="shared" si="28"/>
        <v>1.202538980657176</v>
      </c>
      <c r="BA35">
        <f t="shared" si="29"/>
        <v>15.449556458984452</v>
      </c>
      <c r="BB35">
        <f t="shared" si="30"/>
        <v>38.826083998945947</v>
      </c>
      <c r="BC35">
        <f t="shared" si="31"/>
        <v>51.414601807339714</v>
      </c>
      <c r="BD35">
        <f t="shared" si="33"/>
        <v>12.588517808393767</v>
      </c>
      <c r="BE35" s="1">
        <f t="shared" si="34"/>
        <v>-0.33157894736831772</v>
      </c>
      <c r="BF35" s="1">
        <f t="shared" si="35"/>
        <v>6.9577206680896064E-2</v>
      </c>
    </row>
    <row r="36" spans="17:58">
      <c r="Q36" s="1">
        <f t="shared" si="0"/>
        <v>-6</v>
      </c>
      <c r="R36" s="1">
        <f t="shared" si="1"/>
        <v>-10</v>
      </c>
      <c r="S36" s="1">
        <v>14</v>
      </c>
      <c r="T36" s="1">
        <v>4</v>
      </c>
      <c r="U36" s="1">
        <v>-0.83</v>
      </c>
      <c r="V36" s="1">
        <v>-1</v>
      </c>
      <c r="W36" s="1">
        <f t="shared" si="2"/>
        <v>5.4087203729586363E-4</v>
      </c>
      <c r="X36" s="1">
        <f t="shared" si="3"/>
        <v>-6.518445795952333E-4</v>
      </c>
      <c r="Y36" s="1">
        <f t="shared" si="4"/>
        <v>-1.3241571149367097E-2</v>
      </c>
      <c r="Z36" s="1">
        <f t="shared" si="5"/>
        <v>1.3254676458284048E-2</v>
      </c>
      <c r="AA36" s="1">
        <f t="shared" si="6"/>
        <v>0.10911915700061321</v>
      </c>
      <c r="AB36" s="1">
        <f t="shared" si="7"/>
        <v>-0.10062222187537388</v>
      </c>
      <c r="AC36" s="1">
        <f t="shared" si="8"/>
        <v>-0.29953573266116346</v>
      </c>
      <c r="AD36" s="1">
        <f t="shared" si="9"/>
        <v>0.50069804143694185</v>
      </c>
      <c r="AE36" s="1">
        <f t="shared" si="10"/>
        <v>-7.1999979774590869E-2</v>
      </c>
      <c r="AF36" s="1">
        <f t="shared" si="11"/>
        <v>-1.4038952365958879</v>
      </c>
      <c r="AG36" s="1">
        <f t="shared" si="12"/>
        <v>0.73224197286830595</v>
      </c>
      <c r="AH36" s="1">
        <f t="shared" si="13"/>
        <v>-0.53409186683453747</v>
      </c>
      <c r="AI36" s="1">
        <f t="shared" si="36"/>
        <v>46.590813316546253</v>
      </c>
      <c r="AJ36" s="1">
        <f t="shared" si="14"/>
        <v>85.727782221776508</v>
      </c>
      <c r="AK36" s="1">
        <f t="shared" si="15"/>
        <v>-1.2296431750933501</v>
      </c>
      <c r="AL36" s="1">
        <f t="shared" si="16"/>
        <v>-316.67097651393999</v>
      </c>
      <c r="AM36" s="1">
        <f t="shared" si="17"/>
        <v>6.7810489862073799</v>
      </c>
      <c r="AN36" s="1">
        <f t="shared" si="18"/>
        <v>428.19198423637204</v>
      </c>
      <c r="AO36" s="1">
        <f t="shared" si="19"/>
        <v>-14.7104788236869</v>
      </c>
      <c r="AP36" s="1">
        <f t="shared" si="20"/>
        <v>-266.432419165233</v>
      </c>
      <c r="AQ36" s="1">
        <f t="shared" si="21"/>
        <v>15.658846213478402</v>
      </c>
      <c r="AR36" s="1">
        <f t="shared" si="22"/>
        <v>82.857941613216994</v>
      </c>
      <c r="AS36" s="1">
        <f t="shared" si="23"/>
        <v>-8.8191459647333801</v>
      </c>
      <c r="AT36" s="1">
        <f t="shared" si="24"/>
        <v>-15.342259760613199</v>
      </c>
      <c r="AU36" s="1">
        <f t="shared" si="25"/>
        <v>1.1325832901437001</v>
      </c>
      <c r="AV36" s="1">
        <f t="shared" si="26"/>
        <v>1.7731578947365201</v>
      </c>
      <c r="AW36" s="1">
        <f t="shared" si="27"/>
        <v>-1.0815789473683177</v>
      </c>
      <c r="AX36" s="1">
        <f t="shared" si="37"/>
        <v>8.1578947368317714</v>
      </c>
      <c r="AY36">
        <f t="shared" si="32"/>
        <v>1.2062616389528267</v>
      </c>
      <c r="AZ36">
        <f t="shared" si="28"/>
        <v>1.299576854210631</v>
      </c>
      <c r="BA36">
        <f t="shared" si="29"/>
        <v>7.1804306883015689</v>
      </c>
      <c r="BB36">
        <f t="shared" si="30"/>
        <v>26.280508413563496</v>
      </c>
      <c r="BC36">
        <f t="shared" si="31"/>
        <v>50.30732684933119</v>
      </c>
      <c r="BD36">
        <f t="shared" si="33"/>
        <v>24.026818435767694</v>
      </c>
      <c r="BE36" s="1">
        <f t="shared" si="34"/>
        <v>-0.25157894736831776</v>
      </c>
      <c r="BF36" s="1">
        <f t="shared" si="35"/>
        <v>0.46590813316546253</v>
      </c>
    </row>
    <row r="37" spans="17:58">
      <c r="Q37" s="1">
        <f t="shared" si="0"/>
        <v>-4</v>
      </c>
      <c r="R37" s="1">
        <f t="shared" si="1"/>
        <v>-10</v>
      </c>
      <c r="S37" s="1">
        <v>16</v>
      </c>
      <c r="T37" s="1">
        <v>4</v>
      </c>
      <c r="U37" s="1">
        <v>-0.78</v>
      </c>
      <c r="V37" s="1">
        <v>-1.04</v>
      </c>
      <c r="W37" s="1">
        <f t="shared" si="2"/>
        <v>9.3795486154035515E-6</v>
      </c>
      <c r="X37" s="1">
        <f t="shared" si="3"/>
        <v>-1.6955973416286107E-5</v>
      </c>
      <c r="Y37" s="1">
        <f t="shared" si="4"/>
        <v>-5.1666547999359503E-4</v>
      </c>
      <c r="Z37" s="1">
        <f t="shared" si="5"/>
        <v>7.7576524310030094E-4</v>
      </c>
      <c r="AA37" s="1">
        <f t="shared" si="6"/>
        <v>9.579733947927634E-3</v>
      </c>
      <c r="AB37" s="1">
        <f t="shared" si="7"/>
        <v>-1.3250662963012198E-2</v>
      </c>
      <c r="AC37" s="1">
        <f t="shared" si="8"/>
        <v>-5.9167552130600189E-2</v>
      </c>
      <c r="AD37" s="1">
        <f t="shared" si="9"/>
        <v>0.14835497524057537</v>
      </c>
      <c r="AE37" s="1">
        <f t="shared" si="10"/>
        <v>-3.1999991010929277E-2</v>
      </c>
      <c r="AF37" s="1">
        <f t="shared" si="11"/>
        <v>-0.93593015773059196</v>
      </c>
      <c r="AG37" s="1">
        <f t="shared" si="12"/>
        <v>0.73224197286830595</v>
      </c>
      <c r="AH37" s="1">
        <f t="shared" si="13"/>
        <v>-0.14992015844001882</v>
      </c>
      <c r="AI37" s="1">
        <f t="shared" si="36"/>
        <v>85.584600149998195</v>
      </c>
      <c r="AJ37" s="1">
        <f t="shared" si="14"/>
        <v>85.727782221776508</v>
      </c>
      <c r="AK37" s="1">
        <f t="shared" si="15"/>
        <v>-1.2296431750933501</v>
      </c>
      <c r="AL37" s="1">
        <f t="shared" si="16"/>
        <v>-316.67097651393999</v>
      </c>
      <c r="AM37" s="1">
        <f t="shared" si="17"/>
        <v>6.7810489862073799</v>
      </c>
      <c r="AN37" s="1">
        <f t="shared" si="18"/>
        <v>428.19198423637204</v>
      </c>
      <c r="AO37" s="1">
        <f t="shared" si="19"/>
        <v>-14.7104788236869</v>
      </c>
      <c r="AP37" s="1">
        <f t="shared" si="20"/>
        <v>-266.432419165233</v>
      </c>
      <c r="AQ37" s="1">
        <f t="shared" si="21"/>
        <v>15.658846213478402</v>
      </c>
      <c r="AR37" s="1">
        <f t="shared" si="22"/>
        <v>82.857941613216994</v>
      </c>
      <c r="AS37" s="1">
        <f t="shared" si="23"/>
        <v>-8.8191459647333801</v>
      </c>
      <c r="AT37" s="1">
        <f t="shared" si="24"/>
        <v>-15.342259760613199</v>
      </c>
      <c r="AU37" s="1">
        <f t="shared" si="25"/>
        <v>1.1325832901437001</v>
      </c>
      <c r="AV37" s="1">
        <f t="shared" si="26"/>
        <v>1.7731578947365201</v>
      </c>
      <c r="AW37" s="1">
        <f t="shared" si="27"/>
        <v>-1.0815789473683177</v>
      </c>
      <c r="AX37" s="1">
        <f t="shared" si="37"/>
        <v>3.9979757084920853</v>
      </c>
      <c r="AY37">
        <f t="shared" si="32"/>
        <v>1.0919199024182307</v>
      </c>
      <c r="AZ37">
        <f t="shared" si="28"/>
        <v>1.3</v>
      </c>
      <c r="BA37">
        <f t="shared" si="29"/>
        <v>16.006161352443797</v>
      </c>
      <c r="BB37">
        <f t="shared" si="30"/>
        <v>7.8916153250581669</v>
      </c>
      <c r="BC37">
        <f t="shared" si="31"/>
        <v>53.13010235415598</v>
      </c>
      <c r="BD37">
        <f t="shared" si="33"/>
        <v>45.238487029097811</v>
      </c>
      <c r="BE37" s="1">
        <f t="shared" si="34"/>
        <v>-0.3015789473683177</v>
      </c>
      <c r="BF37" s="1">
        <f t="shared" si="35"/>
        <v>0.89007984155998121</v>
      </c>
    </row>
    <row r="38" spans="17:58">
      <c r="Q38" s="1">
        <f t="shared" si="0"/>
        <v>-2</v>
      </c>
      <c r="R38" s="1">
        <f t="shared" si="1"/>
        <v>-10</v>
      </c>
      <c r="S38" s="1">
        <v>18</v>
      </c>
      <c r="T38" s="1">
        <v>4</v>
      </c>
      <c r="U38" s="1">
        <v>-0.77</v>
      </c>
      <c r="V38" s="1">
        <v>-0.79</v>
      </c>
      <c r="W38" s="1">
        <f t="shared" si="2"/>
        <v>9.1597154447300307E-9</v>
      </c>
      <c r="X38" s="1">
        <f t="shared" si="3"/>
        <v>-3.3117135578683802E-8</v>
      </c>
      <c r="Y38" s="1">
        <f t="shared" si="4"/>
        <v>-2.0182245312249806E-6</v>
      </c>
      <c r="Z38" s="1">
        <f t="shared" si="5"/>
        <v>6.0606659617211011E-6</v>
      </c>
      <c r="AA38" s="1">
        <f t="shared" si="6"/>
        <v>1.4968334293636928E-4</v>
      </c>
      <c r="AB38" s="1">
        <f t="shared" si="7"/>
        <v>-4.1408321759413118E-4</v>
      </c>
      <c r="AC38" s="1">
        <f t="shared" si="8"/>
        <v>-3.6979720081625118E-3</v>
      </c>
      <c r="AD38" s="1">
        <f t="shared" si="9"/>
        <v>1.8544371905071921E-2</v>
      </c>
      <c r="AE38" s="1">
        <f t="shared" si="10"/>
        <v>-7.9999977527323192E-3</v>
      </c>
      <c r="AF38" s="1">
        <f t="shared" si="11"/>
        <v>-0.46796507886529598</v>
      </c>
      <c r="AG38" s="1">
        <f t="shared" si="12"/>
        <v>0.73224197286830595</v>
      </c>
      <c r="AH38" s="1">
        <f t="shared" si="13"/>
        <v>0.27086291475653967</v>
      </c>
      <c r="AI38" s="1">
        <f t="shared" si="36"/>
        <v>134.28644490589107</v>
      </c>
      <c r="AJ38" s="1">
        <f t="shared" si="14"/>
        <v>85.727782221776508</v>
      </c>
      <c r="AK38" s="1">
        <f t="shared" si="15"/>
        <v>-1.2296431750933501</v>
      </c>
      <c r="AL38" s="1">
        <f t="shared" si="16"/>
        <v>-316.67097651393999</v>
      </c>
      <c r="AM38" s="1">
        <f t="shared" si="17"/>
        <v>6.7810489862073799</v>
      </c>
      <c r="AN38" s="1">
        <f t="shared" si="18"/>
        <v>428.19198423637204</v>
      </c>
      <c r="AO38" s="1">
        <f t="shared" si="19"/>
        <v>-14.7104788236869</v>
      </c>
      <c r="AP38" s="1">
        <f t="shared" si="20"/>
        <v>-266.432419165233</v>
      </c>
      <c r="AQ38" s="1">
        <f t="shared" si="21"/>
        <v>15.658846213478402</v>
      </c>
      <c r="AR38" s="1">
        <f t="shared" si="22"/>
        <v>82.857941613216994</v>
      </c>
      <c r="AS38" s="1">
        <f t="shared" si="23"/>
        <v>-8.8191459647333801</v>
      </c>
      <c r="AT38" s="1">
        <f t="shared" si="24"/>
        <v>-15.342259760613199</v>
      </c>
      <c r="AU38" s="1">
        <f t="shared" si="25"/>
        <v>1.1325832901437001</v>
      </c>
      <c r="AV38" s="1">
        <f t="shared" si="26"/>
        <v>1.7731578947365201</v>
      </c>
      <c r="AW38" s="1">
        <f t="shared" si="27"/>
        <v>-1.0815789473683177</v>
      </c>
      <c r="AX38" s="1">
        <f t="shared" si="37"/>
        <v>36.908727514976917</v>
      </c>
      <c r="AY38">
        <f t="shared" si="32"/>
        <v>1.1149797029456485</v>
      </c>
      <c r="AZ38">
        <f t="shared" si="28"/>
        <v>1.103177229641729</v>
      </c>
      <c r="BA38">
        <f t="shared" si="29"/>
        <v>1.069861939386882</v>
      </c>
      <c r="BB38">
        <f t="shared" si="30"/>
        <v>-14.059583536957375</v>
      </c>
      <c r="BC38">
        <f t="shared" si="31"/>
        <v>45.734521034254819</v>
      </c>
      <c r="BD38">
        <f t="shared" si="33"/>
        <v>59.794104571212195</v>
      </c>
      <c r="BE38" s="1">
        <f t="shared" si="34"/>
        <v>-0.3115789473683177</v>
      </c>
      <c r="BF38" s="1">
        <f t="shared" si="35"/>
        <v>1.0608629147565396</v>
      </c>
    </row>
    <row r="39" spans="17:58">
      <c r="Q39" s="1">
        <f t="shared" si="0"/>
        <v>0</v>
      </c>
      <c r="R39" s="1">
        <f t="shared" si="1"/>
        <v>-10</v>
      </c>
      <c r="S39" s="1">
        <v>20</v>
      </c>
      <c r="T39" s="1">
        <v>4</v>
      </c>
      <c r="U39" s="1">
        <v>-0.94</v>
      </c>
      <c r="V39" s="1">
        <v>-0.56000000000000005</v>
      </c>
      <c r="W39" s="1">
        <f t="shared" si="2"/>
        <v>0</v>
      </c>
      <c r="X39" s="1">
        <f t="shared" si="3"/>
        <v>0</v>
      </c>
      <c r="Y39" s="1">
        <f t="shared" si="4"/>
        <v>0</v>
      </c>
      <c r="Z39" s="1">
        <f t="shared" si="5"/>
        <v>0</v>
      </c>
      <c r="AA39" s="1">
        <f t="shared" si="6"/>
        <v>0</v>
      </c>
      <c r="AB39" s="1">
        <f t="shared" si="7"/>
        <v>0</v>
      </c>
      <c r="AC39" s="1">
        <f t="shared" si="8"/>
        <v>0</v>
      </c>
      <c r="AD39" s="1">
        <f t="shared" si="9"/>
        <v>0</v>
      </c>
      <c r="AE39" s="1">
        <f t="shared" si="10"/>
        <v>0</v>
      </c>
      <c r="AF39" s="1">
        <f t="shared" si="11"/>
        <v>0</v>
      </c>
      <c r="AG39" s="1">
        <f t="shared" si="12"/>
        <v>0.73224197286830595</v>
      </c>
      <c r="AH39" s="1">
        <f t="shared" si="13"/>
        <v>0.73224197286830595</v>
      </c>
      <c r="AI39" s="1">
        <f t="shared" si="36"/>
        <v>230.75749515505467</v>
      </c>
      <c r="AJ39" s="1">
        <f t="shared" si="14"/>
        <v>85.727782221776508</v>
      </c>
      <c r="AK39" s="1">
        <f t="shared" si="15"/>
        <v>-1.2296431750933501</v>
      </c>
      <c r="AL39" s="1">
        <f t="shared" si="16"/>
        <v>-316.67097651393999</v>
      </c>
      <c r="AM39" s="1">
        <f t="shared" si="17"/>
        <v>6.7810489862073799</v>
      </c>
      <c r="AN39" s="1">
        <f t="shared" si="18"/>
        <v>428.19198423637204</v>
      </c>
      <c r="AO39" s="1">
        <f t="shared" si="19"/>
        <v>-14.7104788236869</v>
      </c>
      <c r="AP39" s="1">
        <f t="shared" si="20"/>
        <v>-266.432419165233</v>
      </c>
      <c r="AQ39" s="1">
        <f t="shared" si="21"/>
        <v>15.658846213478402</v>
      </c>
      <c r="AR39" s="1">
        <f t="shared" si="22"/>
        <v>82.857941613216994</v>
      </c>
      <c r="AS39" s="1">
        <f t="shared" si="23"/>
        <v>-8.8191459647333801</v>
      </c>
      <c r="AT39" s="1">
        <f t="shared" si="24"/>
        <v>-15.342259760613199</v>
      </c>
      <c r="AU39" s="1">
        <f t="shared" si="25"/>
        <v>1.1325832901437001</v>
      </c>
      <c r="AV39" s="1">
        <f t="shared" si="26"/>
        <v>1.7731578947365201</v>
      </c>
      <c r="AW39" s="1">
        <f t="shared" si="27"/>
        <v>-1.0815789473683177</v>
      </c>
      <c r="AX39" s="1">
        <f t="shared" si="37"/>
        <v>93.139097744342436</v>
      </c>
      <c r="AY39">
        <f t="shared" si="32"/>
        <v>1.3061360289879562</v>
      </c>
      <c r="AZ39">
        <f t="shared" si="28"/>
        <v>1.0941663493271945</v>
      </c>
      <c r="BA39">
        <f t="shared" si="29"/>
        <v>19.372710538128175</v>
      </c>
      <c r="BB39">
        <f t="shared" si="30"/>
        <v>-34.098473418838445</v>
      </c>
      <c r="BC39">
        <f t="shared" si="31"/>
        <v>30.784146526326452</v>
      </c>
      <c r="BD39">
        <f t="shared" si="33"/>
        <v>64.88261994516489</v>
      </c>
      <c r="BE39" s="1">
        <f t="shared" si="34"/>
        <v>-0.14157894736831778</v>
      </c>
      <c r="BF39" s="1">
        <f t="shared" si="35"/>
        <v>1.2922419728683061</v>
      </c>
    </row>
    <row r="40" spans="17:58">
      <c r="Q40" s="1">
        <f t="shared" si="0"/>
        <v>2</v>
      </c>
      <c r="R40" s="1">
        <f t="shared" si="1"/>
        <v>-10</v>
      </c>
      <c r="S40" s="1">
        <v>22</v>
      </c>
      <c r="T40" s="1">
        <v>4</v>
      </c>
      <c r="U40" s="1">
        <v>-1.02</v>
      </c>
      <c r="V40" s="1">
        <v>0.43</v>
      </c>
      <c r="W40" s="1">
        <f t="shared" si="2"/>
        <v>9.1597154447300307E-9</v>
      </c>
      <c r="X40" s="1">
        <f t="shared" si="3"/>
        <v>3.3117135578683802E-8</v>
      </c>
      <c r="Y40" s="1">
        <f t="shared" si="4"/>
        <v>-2.0182245312249806E-6</v>
      </c>
      <c r="Z40" s="1">
        <f t="shared" si="5"/>
        <v>-6.0606659617211011E-6</v>
      </c>
      <c r="AA40" s="1">
        <f t="shared" si="6"/>
        <v>1.4968334293636928E-4</v>
      </c>
      <c r="AB40" s="1">
        <f t="shared" si="7"/>
        <v>4.1408321759413118E-4</v>
      </c>
      <c r="AC40" s="1">
        <f t="shared" si="8"/>
        <v>-3.6979720081625118E-3</v>
      </c>
      <c r="AD40" s="1">
        <f t="shared" si="9"/>
        <v>-1.8544371905071921E-2</v>
      </c>
      <c r="AE40" s="1">
        <f t="shared" si="10"/>
        <v>-7.9999977527323192E-3</v>
      </c>
      <c r="AF40" s="1">
        <f t="shared" si="11"/>
        <v>0.46796507886529598</v>
      </c>
      <c r="AG40" s="1">
        <f t="shared" si="12"/>
        <v>0.73224197286830595</v>
      </c>
      <c r="AH40" s="1">
        <f t="shared" si="13"/>
        <v>1.1705204400145237</v>
      </c>
      <c r="AI40" s="1">
        <f t="shared" si="36"/>
        <v>172.21405581733111</v>
      </c>
      <c r="AJ40" s="1">
        <f t="shared" si="14"/>
        <v>85.727782221776508</v>
      </c>
      <c r="AK40" s="1">
        <f t="shared" si="15"/>
        <v>-1.2296431750933501</v>
      </c>
      <c r="AL40" s="1">
        <f t="shared" si="16"/>
        <v>-316.67097651393999</v>
      </c>
      <c r="AM40" s="1">
        <f t="shared" si="17"/>
        <v>6.7810489862073799</v>
      </c>
      <c r="AN40" s="1">
        <f t="shared" si="18"/>
        <v>428.19198423637204</v>
      </c>
      <c r="AO40" s="1">
        <f t="shared" si="19"/>
        <v>-14.7104788236869</v>
      </c>
      <c r="AP40" s="1">
        <f t="shared" si="20"/>
        <v>-266.432419165233</v>
      </c>
      <c r="AQ40" s="1">
        <f t="shared" si="21"/>
        <v>15.658846213478402</v>
      </c>
      <c r="AR40" s="1">
        <f t="shared" si="22"/>
        <v>82.857941613216994</v>
      </c>
      <c r="AS40" s="1">
        <f t="shared" si="23"/>
        <v>-8.8191459647333801</v>
      </c>
      <c r="AT40" s="1">
        <f t="shared" si="24"/>
        <v>-15.342259760613199</v>
      </c>
      <c r="AU40" s="1">
        <f t="shared" si="25"/>
        <v>1.1325832901437001</v>
      </c>
      <c r="AV40" s="1">
        <f t="shared" si="26"/>
        <v>1.7731578947365201</v>
      </c>
      <c r="AW40" s="1">
        <f t="shared" si="27"/>
        <v>-1.0815789473683177</v>
      </c>
      <c r="AX40" s="1">
        <f t="shared" si="37"/>
        <v>351.52998776007388</v>
      </c>
      <c r="AY40">
        <f t="shared" si="32"/>
        <v>1.5937161352895164</v>
      </c>
      <c r="AZ40">
        <f t="shared" si="28"/>
        <v>1.1069326989478629</v>
      </c>
      <c r="BA40">
        <f t="shared" si="29"/>
        <v>43.975883701361425</v>
      </c>
      <c r="BB40">
        <f t="shared" si="30"/>
        <v>-47.261589921912815</v>
      </c>
      <c r="BC40">
        <f t="shared" si="31"/>
        <v>-22.858761879865654</v>
      </c>
      <c r="BD40">
        <f t="shared" si="33"/>
        <v>24.402828042047162</v>
      </c>
      <c r="BE40" s="1">
        <f t="shared" si="34"/>
        <v>-6.1578947368317705E-2</v>
      </c>
      <c r="BF40" s="1">
        <f t="shared" si="35"/>
        <v>0.74052044001452377</v>
      </c>
    </row>
    <row r="41" spans="17:58">
      <c r="Q41" s="1">
        <f t="shared" si="0"/>
        <v>4</v>
      </c>
      <c r="R41" s="1">
        <f t="shared" si="1"/>
        <v>-10</v>
      </c>
      <c r="S41" s="1">
        <v>24</v>
      </c>
      <c r="T41" s="1">
        <v>4</v>
      </c>
      <c r="U41" s="1">
        <v>-1.19</v>
      </c>
      <c r="V41" s="1">
        <v>1.26</v>
      </c>
      <c r="W41" s="1">
        <f t="shared" si="2"/>
        <v>9.3795486154035515E-6</v>
      </c>
      <c r="X41" s="1">
        <f t="shared" si="3"/>
        <v>1.6955973416286107E-5</v>
      </c>
      <c r="Y41" s="1">
        <f t="shared" si="4"/>
        <v>-5.1666547999359503E-4</v>
      </c>
      <c r="Z41" s="1">
        <f t="shared" si="5"/>
        <v>-7.7576524310030094E-4</v>
      </c>
      <c r="AA41" s="1">
        <f t="shared" si="6"/>
        <v>9.579733947927634E-3</v>
      </c>
      <c r="AB41" s="1">
        <f t="shared" si="7"/>
        <v>1.3250662963012198E-2</v>
      </c>
      <c r="AC41" s="1">
        <f t="shared" si="8"/>
        <v>-5.9167552130600189E-2</v>
      </c>
      <c r="AD41" s="1">
        <f t="shared" si="9"/>
        <v>-0.14835497524057537</v>
      </c>
      <c r="AE41" s="1">
        <f t="shared" si="10"/>
        <v>-3.1999991010929277E-2</v>
      </c>
      <c r="AF41" s="1">
        <f t="shared" si="11"/>
        <v>0.93593015773059196</v>
      </c>
      <c r="AG41" s="1">
        <f t="shared" si="12"/>
        <v>0.73224197286830595</v>
      </c>
      <c r="AH41" s="1">
        <f t="shared" si="13"/>
        <v>1.4502139139266705</v>
      </c>
      <c r="AI41" s="1">
        <f t="shared" si="36"/>
        <v>15.096342375132583</v>
      </c>
      <c r="AJ41" s="1">
        <f t="shared" si="14"/>
        <v>85.727782221776508</v>
      </c>
      <c r="AK41" s="1">
        <f t="shared" si="15"/>
        <v>-1.2296431750933501</v>
      </c>
      <c r="AL41" s="1">
        <f t="shared" si="16"/>
        <v>-316.67097651393999</v>
      </c>
      <c r="AM41" s="1">
        <f t="shared" si="17"/>
        <v>6.7810489862073799</v>
      </c>
      <c r="AN41" s="1">
        <f t="shared" si="18"/>
        <v>428.19198423637204</v>
      </c>
      <c r="AO41" s="1">
        <f t="shared" si="19"/>
        <v>-14.7104788236869</v>
      </c>
      <c r="AP41" s="1">
        <f t="shared" si="20"/>
        <v>-266.432419165233</v>
      </c>
      <c r="AQ41" s="1">
        <f t="shared" si="21"/>
        <v>15.658846213478402</v>
      </c>
      <c r="AR41" s="1">
        <f t="shared" si="22"/>
        <v>82.857941613216994</v>
      </c>
      <c r="AS41" s="1">
        <f t="shared" si="23"/>
        <v>-8.8191459647333801</v>
      </c>
      <c r="AT41" s="1">
        <f t="shared" si="24"/>
        <v>-15.342259760613199</v>
      </c>
      <c r="AU41" s="1">
        <f t="shared" si="25"/>
        <v>1.1325832901437001</v>
      </c>
      <c r="AV41" s="1">
        <f t="shared" si="26"/>
        <v>1.7731578947365201</v>
      </c>
      <c r="AW41" s="1">
        <f t="shared" si="27"/>
        <v>-1.0815789473683177</v>
      </c>
      <c r="AX41" s="1">
        <f t="shared" si="37"/>
        <v>185.83959899748552</v>
      </c>
      <c r="AY41">
        <f t="shared" si="32"/>
        <v>1.8091250414321478</v>
      </c>
      <c r="AZ41">
        <f t="shared" si="28"/>
        <v>1.7331185764395927</v>
      </c>
      <c r="BA41">
        <f t="shared" si="29"/>
        <v>4.385531724476575</v>
      </c>
      <c r="BB41">
        <f t="shared" si="30"/>
        <v>-53.284185244821572</v>
      </c>
      <c r="BC41">
        <f t="shared" si="31"/>
        <v>-46.636577041616718</v>
      </c>
      <c r="BD41">
        <f t="shared" si="33"/>
        <v>6.6476082032048538</v>
      </c>
      <c r="BE41" s="1">
        <f t="shared" si="34"/>
        <v>0.10842105263168222</v>
      </c>
      <c r="BF41" s="1">
        <f t="shared" si="35"/>
        <v>0.19021391392667053</v>
      </c>
    </row>
    <row r="42" spans="17:58">
      <c r="Q42" s="1">
        <f t="shared" si="0"/>
        <v>6</v>
      </c>
      <c r="R42" s="1">
        <f t="shared" si="1"/>
        <v>-10</v>
      </c>
      <c r="S42" s="1">
        <v>26</v>
      </c>
      <c r="T42" s="1">
        <v>4</v>
      </c>
      <c r="U42" s="1">
        <v>-1.55</v>
      </c>
      <c r="V42" s="1">
        <v>1.94</v>
      </c>
      <c r="W42" s="1">
        <f t="shared" si="2"/>
        <v>5.4087203729586363E-4</v>
      </c>
      <c r="X42" s="1">
        <f t="shared" si="3"/>
        <v>6.518445795952333E-4</v>
      </c>
      <c r="Y42" s="1">
        <f t="shared" si="4"/>
        <v>-1.3241571149367097E-2</v>
      </c>
      <c r="Z42" s="1">
        <f t="shared" si="5"/>
        <v>-1.3254676458284048E-2</v>
      </c>
      <c r="AA42" s="1">
        <f t="shared" si="6"/>
        <v>0.10911915700061321</v>
      </c>
      <c r="AB42" s="1">
        <f t="shared" si="7"/>
        <v>0.10062222187537388</v>
      </c>
      <c r="AC42" s="1">
        <f t="shared" si="8"/>
        <v>-0.29953573266116346</v>
      </c>
      <c r="AD42" s="1">
        <f t="shared" si="9"/>
        <v>-0.50069804143694185</v>
      </c>
      <c r="AE42" s="1">
        <f t="shared" si="10"/>
        <v>-7.1999979774590869E-2</v>
      </c>
      <c r="AF42" s="1">
        <f t="shared" si="11"/>
        <v>1.4038952365958879</v>
      </c>
      <c r="AG42" s="1">
        <f t="shared" si="12"/>
        <v>0.73224197286830595</v>
      </c>
      <c r="AH42" s="1">
        <f t="shared" si="13"/>
        <v>1.4483413034767247</v>
      </c>
      <c r="AI42" s="1">
        <f t="shared" si="36"/>
        <v>25.343231779550269</v>
      </c>
      <c r="AJ42" s="1">
        <f t="shared" si="14"/>
        <v>85.727782221776508</v>
      </c>
      <c r="AK42" s="1">
        <f t="shared" si="15"/>
        <v>-1.2296431750933501</v>
      </c>
      <c r="AL42" s="1">
        <f t="shared" si="16"/>
        <v>-316.67097651393999</v>
      </c>
      <c r="AM42" s="1">
        <f t="shared" si="17"/>
        <v>6.7810489862073799</v>
      </c>
      <c r="AN42" s="1">
        <f t="shared" si="18"/>
        <v>428.19198423637204</v>
      </c>
      <c r="AO42" s="1">
        <f t="shared" si="19"/>
        <v>-14.7104788236869</v>
      </c>
      <c r="AP42" s="1">
        <f t="shared" si="20"/>
        <v>-266.432419165233</v>
      </c>
      <c r="AQ42" s="1">
        <f t="shared" si="21"/>
        <v>15.658846213478402</v>
      </c>
      <c r="AR42" s="1">
        <f t="shared" si="22"/>
        <v>82.857941613216994</v>
      </c>
      <c r="AS42" s="1">
        <f t="shared" si="23"/>
        <v>-8.8191459647333801</v>
      </c>
      <c r="AT42" s="1">
        <f t="shared" si="24"/>
        <v>-15.342259760613199</v>
      </c>
      <c r="AU42" s="1">
        <f t="shared" si="25"/>
        <v>1.1325832901437001</v>
      </c>
      <c r="AV42" s="1">
        <f t="shared" si="26"/>
        <v>1.7731578947365201</v>
      </c>
      <c r="AW42" s="1">
        <f t="shared" si="27"/>
        <v>-1.0815789473683177</v>
      </c>
      <c r="AX42" s="1">
        <f t="shared" si="37"/>
        <v>155.75149213238751</v>
      </c>
      <c r="AY42">
        <f t="shared" si="32"/>
        <v>1.8076242836239549</v>
      </c>
      <c r="AZ42">
        <f t="shared" si="28"/>
        <v>2.4831633051412467</v>
      </c>
      <c r="BA42">
        <f t="shared" si="29"/>
        <v>27.204776267377468</v>
      </c>
      <c r="BB42">
        <f t="shared" si="30"/>
        <v>-53.248699691953796</v>
      </c>
      <c r="BC42">
        <f t="shared" si="31"/>
        <v>-51.376226822613404</v>
      </c>
      <c r="BD42">
        <f t="shared" si="33"/>
        <v>1.8724728693403918</v>
      </c>
      <c r="BE42" s="1">
        <f t="shared" si="34"/>
        <v>0.46842105263168232</v>
      </c>
      <c r="BF42" s="1">
        <f t="shared" si="35"/>
        <v>-0.49165869652327521</v>
      </c>
    </row>
    <row r="43" spans="17:58">
      <c r="Q43" s="1">
        <f t="shared" si="0"/>
        <v>8</v>
      </c>
      <c r="R43" s="1">
        <f t="shared" si="1"/>
        <v>-10</v>
      </c>
      <c r="S43" s="1">
        <v>28</v>
      </c>
      <c r="T43" s="1">
        <v>4</v>
      </c>
      <c r="U43" s="1">
        <v>-1.49</v>
      </c>
      <c r="V43" s="1">
        <v>1.88</v>
      </c>
      <c r="W43" s="1">
        <f t="shared" si="2"/>
        <v>9.6046577821732367E-3</v>
      </c>
      <c r="X43" s="1">
        <f t="shared" si="3"/>
        <v>8.6814583891384866E-3</v>
      </c>
      <c r="Y43" s="1">
        <f t="shared" si="4"/>
        <v>-0.13226636287836033</v>
      </c>
      <c r="Z43" s="1">
        <f t="shared" si="5"/>
        <v>-9.929795111683852E-2</v>
      </c>
      <c r="AA43" s="1">
        <f t="shared" si="6"/>
        <v>0.61310297266736857</v>
      </c>
      <c r="AB43" s="1">
        <f t="shared" si="7"/>
        <v>0.42402121481639032</v>
      </c>
      <c r="AC43" s="1">
        <f t="shared" si="8"/>
        <v>-0.94668083408960302</v>
      </c>
      <c r="AD43" s="1">
        <f t="shared" si="9"/>
        <v>-1.1868398019246029</v>
      </c>
      <c r="AE43" s="1">
        <f t="shared" si="10"/>
        <v>-0.12799996404371711</v>
      </c>
      <c r="AF43" s="1">
        <f t="shared" si="11"/>
        <v>1.8718603154611839</v>
      </c>
      <c r="AG43" s="1">
        <f t="shared" si="12"/>
        <v>0.73224197286830595</v>
      </c>
      <c r="AH43" s="1">
        <f t="shared" si="13"/>
        <v>1.1664276779314386</v>
      </c>
      <c r="AI43" s="1">
        <f t="shared" si="36"/>
        <v>37.955974578114962</v>
      </c>
      <c r="AJ43" s="1">
        <f t="shared" si="14"/>
        <v>85.727782221776508</v>
      </c>
      <c r="AK43" s="1">
        <f t="shared" si="15"/>
        <v>-1.2296431750933501</v>
      </c>
      <c r="AL43" s="1">
        <f t="shared" si="16"/>
        <v>-316.67097651393999</v>
      </c>
      <c r="AM43" s="1">
        <f t="shared" si="17"/>
        <v>6.7810489862073799</v>
      </c>
      <c r="AN43" s="1">
        <f t="shared" si="18"/>
        <v>428.19198423637204</v>
      </c>
      <c r="AO43" s="1">
        <f t="shared" si="19"/>
        <v>-14.7104788236869</v>
      </c>
      <c r="AP43" s="1">
        <f t="shared" si="20"/>
        <v>-266.432419165233</v>
      </c>
      <c r="AQ43" s="1">
        <f t="shared" si="21"/>
        <v>15.658846213478402</v>
      </c>
      <c r="AR43" s="1">
        <f t="shared" si="22"/>
        <v>82.857941613216994</v>
      </c>
      <c r="AS43" s="1">
        <f t="shared" si="23"/>
        <v>-8.8191459647333801</v>
      </c>
      <c r="AT43" s="1">
        <f t="shared" si="24"/>
        <v>-15.342259760613199</v>
      </c>
      <c r="AU43" s="1">
        <f t="shared" si="25"/>
        <v>1.1325832901437001</v>
      </c>
      <c r="AV43" s="1">
        <f t="shared" si="26"/>
        <v>1.7731578947365201</v>
      </c>
      <c r="AW43" s="1">
        <f t="shared" si="27"/>
        <v>-1.0815789473683177</v>
      </c>
      <c r="AX43" s="1">
        <f t="shared" si="37"/>
        <v>157.53079507278284</v>
      </c>
      <c r="AY43">
        <f t="shared" si="32"/>
        <v>1.5907125910216735</v>
      </c>
      <c r="AZ43">
        <f t="shared" si="28"/>
        <v>2.3988538930080758</v>
      </c>
      <c r="BA43">
        <f t="shared" si="29"/>
        <v>33.688642077864209</v>
      </c>
      <c r="BB43">
        <f t="shared" si="30"/>
        <v>-47.161545036892328</v>
      </c>
      <c r="BC43">
        <f t="shared" si="31"/>
        <v>-51.601303516761334</v>
      </c>
      <c r="BD43">
        <f t="shared" si="33"/>
        <v>4.4397584798690062</v>
      </c>
      <c r="BE43" s="1">
        <f t="shared" si="34"/>
        <v>0.40842105263168227</v>
      </c>
      <c r="BF43" s="1">
        <f t="shared" si="35"/>
        <v>-0.71357232206856125</v>
      </c>
    </row>
    <row r="44" spans="17:58">
      <c r="Q44" s="1">
        <f t="shared" si="0"/>
        <v>10</v>
      </c>
      <c r="R44" s="1">
        <f t="shared" si="1"/>
        <v>-10</v>
      </c>
      <c r="S44" s="1">
        <v>30</v>
      </c>
      <c r="T44" s="1">
        <v>4</v>
      </c>
      <c r="U44" s="1">
        <v>-1.8</v>
      </c>
      <c r="V44" s="1">
        <v>0.81</v>
      </c>
      <c r="W44" s="1">
        <f t="shared" si="2"/>
        <v>8.9450346139941711E-2</v>
      </c>
      <c r="X44" s="1">
        <f t="shared" si="3"/>
        <v>6.4681905427116798E-2</v>
      </c>
      <c r="Y44" s="1">
        <f t="shared" si="4"/>
        <v>-0.78836895750975799</v>
      </c>
      <c r="Z44" s="1">
        <f t="shared" si="5"/>
        <v>-0.473489528259461</v>
      </c>
      <c r="AA44" s="1">
        <f t="shared" si="6"/>
        <v>2.3388022333807701</v>
      </c>
      <c r="AB44" s="1">
        <f t="shared" si="7"/>
        <v>1.29401005498166</v>
      </c>
      <c r="AC44" s="1">
        <f t="shared" si="8"/>
        <v>-2.3112325051015699</v>
      </c>
      <c r="AD44" s="1">
        <f t="shared" si="9"/>
        <v>-2.3180464881339899</v>
      </c>
      <c r="AE44" s="1">
        <f t="shared" si="10"/>
        <v>-0.19999994381830799</v>
      </c>
      <c r="AF44" s="1">
        <f t="shared" si="11"/>
        <v>2.3398253943264797</v>
      </c>
      <c r="AG44" s="1">
        <f t="shared" si="12"/>
        <v>0.73224197286830595</v>
      </c>
      <c r="AH44" s="1">
        <f t="shared" si="13"/>
        <v>0.76787448430118788</v>
      </c>
      <c r="AI44" s="1">
        <f t="shared" si="36"/>
        <v>5.2006809504706393</v>
      </c>
      <c r="AJ44" s="1">
        <f t="shared" si="14"/>
        <v>85.727782221776508</v>
      </c>
      <c r="AK44" s="1">
        <f t="shared" si="15"/>
        <v>-1.2296431750933501</v>
      </c>
      <c r="AL44" s="1">
        <f t="shared" si="16"/>
        <v>-316.67097651393999</v>
      </c>
      <c r="AM44" s="1">
        <f t="shared" si="17"/>
        <v>6.7810489862073799</v>
      </c>
      <c r="AN44" s="1">
        <f t="shared" si="18"/>
        <v>428.19198423637204</v>
      </c>
      <c r="AO44" s="1">
        <f t="shared" si="19"/>
        <v>-14.7104788236869</v>
      </c>
      <c r="AP44" s="1">
        <f t="shared" si="20"/>
        <v>-266.432419165233</v>
      </c>
      <c r="AQ44" s="1">
        <f t="shared" si="21"/>
        <v>15.658846213478402</v>
      </c>
      <c r="AR44" s="1">
        <f t="shared" si="22"/>
        <v>82.857941613216994</v>
      </c>
      <c r="AS44" s="1">
        <f t="shared" si="23"/>
        <v>-8.8191459647333801</v>
      </c>
      <c r="AT44" s="1">
        <f t="shared" si="24"/>
        <v>-15.342259760613199</v>
      </c>
      <c r="AU44" s="1">
        <f t="shared" si="25"/>
        <v>1.1325832901437001</v>
      </c>
      <c r="AV44" s="1">
        <f t="shared" si="26"/>
        <v>1.7731578947365201</v>
      </c>
      <c r="AW44" s="1">
        <f t="shared" si="27"/>
        <v>-1.0815789473683177</v>
      </c>
      <c r="AX44" s="1">
        <f t="shared" si="37"/>
        <v>233.5282651071997</v>
      </c>
      <c r="AY44">
        <f t="shared" si="32"/>
        <v>1.3264404408156341</v>
      </c>
      <c r="AZ44">
        <f t="shared" si="28"/>
        <v>1.973854097951518</v>
      </c>
      <c r="BA44">
        <f t="shared" si="29"/>
        <v>32.799468704793085</v>
      </c>
      <c r="BB44">
        <f t="shared" si="30"/>
        <v>-35.373111680200658</v>
      </c>
      <c r="BC44">
        <f t="shared" si="31"/>
        <v>-24.22774531795417</v>
      </c>
      <c r="BD44">
        <f t="shared" si="33"/>
        <v>11.145366362246488</v>
      </c>
      <c r="BE44" s="1">
        <f t="shared" si="34"/>
        <v>0.71842105263168232</v>
      </c>
      <c r="BF44" s="1">
        <f t="shared" si="35"/>
        <v>-4.2125515698812177E-2</v>
      </c>
    </row>
    <row r="45" spans="17:58">
      <c r="Q45" s="1">
        <f t="shared" si="0"/>
        <v>12</v>
      </c>
      <c r="R45" s="1">
        <f t="shared" si="1"/>
        <v>-10</v>
      </c>
      <c r="S45" s="1">
        <v>32</v>
      </c>
      <c r="T45" s="1">
        <v>4</v>
      </c>
      <c r="U45" s="1">
        <v>-1.74</v>
      </c>
      <c r="V45" s="1">
        <v>0.27</v>
      </c>
      <c r="W45" s="1">
        <f t="shared" si="2"/>
        <v>0.55385296619096436</v>
      </c>
      <c r="X45" s="1">
        <f t="shared" si="3"/>
        <v>0.33374442475275945</v>
      </c>
      <c r="Y45" s="1">
        <f t="shared" si="4"/>
        <v>-3.3898422142379769</v>
      </c>
      <c r="Z45" s="1">
        <f t="shared" si="5"/>
        <v>-1.6965985866603581</v>
      </c>
      <c r="AA45" s="1">
        <f t="shared" si="6"/>
        <v>6.9836260480392456</v>
      </c>
      <c r="AB45" s="1">
        <f t="shared" si="7"/>
        <v>3.2199111000119642</v>
      </c>
      <c r="AC45" s="1">
        <f t="shared" si="8"/>
        <v>-4.7925717225786153</v>
      </c>
      <c r="AD45" s="1">
        <f t="shared" si="9"/>
        <v>-4.0055843314955348</v>
      </c>
      <c r="AE45" s="1">
        <f t="shared" si="10"/>
        <v>-0.28799991909836348</v>
      </c>
      <c r="AF45" s="1">
        <f t="shared" si="11"/>
        <v>2.8077904731917758</v>
      </c>
      <c r="AG45" s="1">
        <f t="shared" si="12"/>
        <v>0.73224197286830595</v>
      </c>
      <c r="AH45" s="1">
        <f t="shared" si="13"/>
        <v>0.45857021098416684</v>
      </c>
      <c r="AI45" s="1">
        <f t="shared" si="36"/>
        <v>69.840818883024752</v>
      </c>
      <c r="AJ45" s="1">
        <f t="shared" si="14"/>
        <v>85.727782221776508</v>
      </c>
      <c r="AK45" s="1">
        <f t="shared" si="15"/>
        <v>-1.2296431750933501</v>
      </c>
      <c r="AL45" s="1">
        <f t="shared" si="16"/>
        <v>-316.67097651393999</v>
      </c>
      <c r="AM45" s="1">
        <f t="shared" si="17"/>
        <v>6.7810489862073799</v>
      </c>
      <c r="AN45" s="1">
        <f t="shared" si="18"/>
        <v>428.19198423637204</v>
      </c>
      <c r="AO45" s="1">
        <f t="shared" si="19"/>
        <v>-14.7104788236869</v>
      </c>
      <c r="AP45" s="1">
        <f t="shared" si="20"/>
        <v>-266.432419165233</v>
      </c>
      <c r="AQ45" s="1">
        <f t="shared" si="21"/>
        <v>15.658846213478402</v>
      </c>
      <c r="AR45" s="1">
        <f t="shared" si="22"/>
        <v>82.857941613216994</v>
      </c>
      <c r="AS45" s="1">
        <f t="shared" si="23"/>
        <v>-8.8191459647333801</v>
      </c>
      <c r="AT45" s="1">
        <f t="shared" si="24"/>
        <v>-15.342259760613199</v>
      </c>
      <c r="AU45" s="1">
        <f t="shared" si="25"/>
        <v>1.1325832901437001</v>
      </c>
      <c r="AV45" s="1">
        <f t="shared" si="26"/>
        <v>1.7731578947365201</v>
      </c>
      <c r="AW45" s="1">
        <f t="shared" si="27"/>
        <v>-1.0815789473683177</v>
      </c>
      <c r="AX45" s="1">
        <f t="shared" si="37"/>
        <v>500.58479532159919</v>
      </c>
      <c r="AY45">
        <f t="shared" si="32"/>
        <v>1.1747764288546232</v>
      </c>
      <c r="AZ45">
        <f t="shared" si="28"/>
        <v>1.7608236708995026</v>
      </c>
      <c r="BA45">
        <f t="shared" si="29"/>
        <v>33.282562685308626</v>
      </c>
      <c r="BB45">
        <f t="shared" si="30"/>
        <v>-22.976079565561264</v>
      </c>
      <c r="BC45">
        <f t="shared" si="31"/>
        <v>-8.8203795520210573</v>
      </c>
      <c r="BD45">
        <f t="shared" si="33"/>
        <v>14.155700013540207</v>
      </c>
      <c r="BE45" s="1">
        <f t="shared" si="34"/>
        <v>0.65842105263168227</v>
      </c>
      <c r="BF45" s="1">
        <f t="shared" si="35"/>
        <v>0.18857021098416682</v>
      </c>
    </row>
    <row r="46" spans="17:58">
      <c r="Q46" s="1">
        <f t="shared" si="0"/>
        <v>14</v>
      </c>
      <c r="R46" s="1">
        <f t="shared" si="1"/>
        <v>-10</v>
      </c>
      <c r="S46" s="1">
        <v>34</v>
      </c>
      <c r="T46" s="1">
        <v>4</v>
      </c>
      <c r="U46" s="1">
        <v>-1.76</v>
      </c>
      <c r="V46" s="1">
        <v>-0.44</v>
      </c>
      <c r="W46" s="1">
        <f t="shared" si="2"/>
        <v>2.5873929010192613</v>
      </c>
      <c r="X46" s="1">
        <f t="shared" si="3"/>
        <v>1.3363958741079238</v>
      </c>
      <c r="Y46" s="1">
        <f t="shared" si="4"/>
        <v>-11.6346627958303</v>
      </c>
      <c r="Z46" s="1">
        <f t="shared" si="5"/>
        <v>-4.9912190281136803</v>
      </c>
      <c r="AA46" s="1">
        <f t="shared" si="6"/>
        <v>17.610095613120908</v>
      </c>
      <c r="AB46" s="1">
        <f t="shared" si="7"/>
        <v>6.9594966381045626</v>
      </c>
      <c r="AC46" s="1">
        <f t="shared" si="8"/>
        <v>-8.8788307915981903</v>
      </c>
      <c r="AD46" s="1">
        <f t="shared" si="9"/>
        <v>-6.3607195634396687</v>
      </c>
      <c r="AE46" s="1">
        <f t="shared" si="10"/>
        <v>-0.39199988988388362</v>
      </c>
      <c r="AF46" s="1">
        <f t="shared" si="11"/>
        <v>3.2757555520570718</v>
      </c>
      <c r="AG46" s="1">
        <f t="shared" si="12"/>
        <v>0.73224197286830595</v>
      </c>
      <c r="AH46" s="1">
        <f t="shared" si="13"/>
        <v>0.24394648241231021</v>
      </c>
      <c r="AI46" s="1">
        <f t="shared" si="36"/>
        <v>155.44238236643415</v>
      </c>
      <c r="AJ46" s="1">
        <f t="shared" si="14"/>
        <v>85.727782221776508</v>
      </c>
      <c r="AK46" s="1">
        <f t="shared" si="15"/>
        <v>-1.2296431750933501</v>
      </c>
      <c r="AL46" s="1">
        <f t="shared" si="16"/>
        <v>-316.67097651393999</v>
      </c>
      <c r="AM46" s="1">
        <f t="shared" si="17"/>
        <v>6.7810489862073799</v>
      </c>
      <c r="AN46" s="1">
        <f t="shared" si="18"/>
        <v>428.19198423637204</v>
      </c>
      <c r="AO46" s="1">
        <f t="shared" si="19"/>
        <v>-14.7104788236869</v>
      </c>
      <c r="AP46" s="1">
        <f t="shared" si="20"/>
        <v>-266.432419165233</v>
      </c>
      <c r="AQ46" s="1">
        <f t="shared" si="21"/>
        <v>15.658846213478402</v>
      </c>
      <c r="AR46" s="1">
        <f t="shared" si="22"/>
        <v>82.857941613216994</v>
      </c>
      <c r="AS46" s="1">
        <f t="shared" si="23"/>
        <v>-8.8191459647333801</v>
      </c>
      <c r="AT46" s="1">
        <f t="shared" si="24"/>
        <v>-15.342259760613199</v>
      </c>
      <c r="AU46" s="1">
        <f t="shared" si="25"/>
        <v>1.1325832901437001</v>
      </c>
      <c r="AV46" s="1">
        <f t="shared" si="26"/>
        <v>1.7731578947365201</v>
      </c>
      <c r="AW46" s="1">
        <f t="shared" si="27"/>
        <v>-1.0815789473683177</v>
      </c>
      <c r="AX46" s="1">
        <f t="shared" si="37"/>
        <v>145.81339712916312</v>
      </c>
      <c r="AY46">
        <f t="shared" si="32"/>
        <v>1.1087483509217491</v>
      </c>
      <c r="AZ46">
        <f t="shared" si="28"/>
        <v>1.8141664752717706</v>
      </c>
      <c r="BA46">
        <f t="shared" si="29"/>
        <v>38.883869477543207</v>
      </c>
      <c r="BB46">
        <f t="shared" si="30"/>
        <v>-12.71019022425889</v>
      </c>
      <c r="BC46">
        <f t="shared" si="31"/>
        <v>14.036243467926479</v>
      </c>
      <c r="BD46">
        <f t="shared" si="33"/>
        <v>26.74643369218537</v>
      </c>
      <c r="BE46" s="1">
        <f t="shared" si="34"/>
        <v>0.67842105263168229</v>
      </c>
      <c r="BF46" s="1">
        <f t="shared" si="35"/>
        <v>0.68394648241231026</v>
      </c>
    </row>
    <row r="47" spans="17:58">
      <c r="Q47" s="1">
        <f t="shared" si="0"/>
        <v>16</v>
      </c>
      <c r="R47" s="1">
        <f t="shared" si="1"/>
        <v>-10</v>
      </c>
      <c r="S47" s="1">
        <v>36</v>
      </c>
      <c r="T47" s="1">
        <v>4</v>
      </c>
      <c r="U47" s="1">
        <v>-1.64</v>
      </c>
      <c r="V47" s="1">
        <v>-1.1000000000000001</v>
      </c>
      <c r="W47" s="1">
        <f t="shared" si="2"/>
        <v>9.8351695689453944</v>
      </c>
      <c r="X47" s="1">
        <f t="shared" si="3"/>
        <v>4.4449066952389051</v>
      </c>
      <c r="Y47" s="1">
        <f t="shared" si="4"/>
        <v>-33.860188896860244</v>
      </c>
      <c r="Z47" s="1">
        <f t="shared" si="5"/>
        <v>-12.710137742955331</v>
      </c>
      <c r="AA47" s="1">
        <f t="shared" si="6"/>
        <v>39.238590250711589</v>
      </c>
      <c r="AB47" s="1">
        <f t="shared" si="7"/>
        <v>13.56867887412449</v>
      </c>
      <c r="AC47" s="1">
        <f t="shared" si="8"/>
        <v>-15.146893345433648</v>
      </c>
      <c r="AD47" s="1">
        <f t="shared" si="9"/>
        <v>-9.4947184153968234</v>
      </c>
      <c r="AE47" s="1">
        <f t="shared" si="10"/>
        <v>-0.51199985617486843</v>
      </c>
      <c r="AF47" s="1">
        <f t="shared" si="11"/>
        <v>3.7437206309223678</v>
      </c>
      <c r="AG47" s="1">
        <f t="shared" si="12"/>
        <v>0.73224197286830595</v>
      </c>
      <c r="AH47" s="1">
        <f t="shared" si="13"/>
        <v>-0.16063026400986102</v>
      </c>
      <c r="AI47" s="1">
        <f t="shared" si="36"/>
        <v>85.397248726376276</v>
      </c>
      <c r="AJ47" s="1">
        <f t="shared" si="14"/>
        <v>85.727782221776508</v>
      </c>
      <c r="AK47" s="1">
        <f t="shared" si="15"/>
        <v>-1.2296431750933501</v>
      </c>
      <c r="AL47" s="1">
        <f t="shared" si="16"/>
        <v>-316.67097651393999</v>
      </c>
      <c r="AM47" s="1">
        <f t="shared" si="17"/>
        <v>6.7810489862073799</v>
      </c>
      <c r="AN47" s="1">
        <f t="shared" si="18"/>
        <v>428.19198423637204</v>
      </c>
      <c r="AO47" s="1">
        <f t="shared" si="19"/>
        <v>-14.7104788236869</v>
      </c>
      <c r="AP47" s="1">
        <f t="shared" si="20"/>
        <v>-266.432419165233</v>
      </c>
      <c r="AQ47" s="1">
        <f t="shared" si="21"/>
        <v>15.658846213478402</v>
      </c>
      <c r="AR47" s="1">
        <f t="shared" si="22"/>
        <v>82.857941613216994</v>
      </c>
      <c r="AS47" s="1">
        <f t="shared" si="23"/>
        <v>-8.8191459647333801</v>
      </c>
      <c r="AT47" s="1">
        <f t="shared" si="24"/>
        <v>-15.342259760613199</v>
      </c>
      <c r="AU47" s="1">
        <f t="shared" si="25"/>
        <v>1.1325832901437001</v>
      </c>
      <c r="AV47" s="1">
        <f t="shared" si="26"/>
        <v>1.7731578947365201</v>
      </c>
      <c r="AW47" s="1">
        <f t="shared" si="27"/>
        <v>-1.0815789473683177</v>
      </c>
      <c r="AX47" s="1">
        <f t="shared" si="37"/>
        <v>1.6746411483347605</v>
      </c>
      <c r="AY47">
        <f t="shared" si="32"/>
        <v>1.0934418599570057</v>
      </c>
      <c r="AZ47">
        <f t="shared" si="28"/>
        <v>1.9747404892795406</v>
      </c>
      <c r="BA47">
        <f t="shared" si="29"/>
        <v>44.628579507379506</v>
      </c>
      <c r="BB47">
        <f t="shared" si="30"/>
        <v>8.4475131121475755</v>
      </c>
      <c r="BC47">
        <f t="shared" si="31"/>
        <v>33.851010303558198</v>
      </c>
      <c r="BD47">
        <f t="shared" si="33"/>
        <v>25.403497191410622</v>
      </c>
      <c r="BE47" s="1">
        <f t="shared" si="34"/>
        <v>0.55842105263168218</v>
      </c>
      <c r="BF47" s="1">
        <f t="shared" si="35"/>
        <v>0.93936973599013907</v>
      </c>
    </row>
    <row r="48" spans="17:58">
      <c r="Q48" s="1">
        <f t="shared" si="0"/>
        <v>18</v>
      </c>
      <c r="R48" s="1">
        <f t="shared" si="1"/>
        <v>-10</v>
      </c>
      <c r="S48" s="1">
        <v>38</v>
      </c>
      <c r="T48" s="1">
        <v>4</v>
      </c>
      <c r="U48" s="1">
        <v>-1.61</v>
      </c>
      <c r="V48" s="1">
        <v>-1.35</v>
      </c>
      <c r="W48" s="1">
        <f t="shared" si="2"/>
        <v>31.937952930283448</v>
      </c>
      <c r="X48" s="1">
        <f t="shared" si="3"/>
        <v>12.830256860172977</v>
      </c>
      <c r="Y48" s="1">
        <f t="shared" si="4"/>
        <v>-86.877948310997525</v>
      </c>
      <c r="Z48" s="1">
        <f t="shared" si="5"/>
        <v>-28.987977414267213</v>
      </c>
      <c r="AA48" s="1">
        <f t="shared" si="6"/>
        <v>79.547865453447031</v>
      </c>
      <c r="AB48" s="1">
        <f t="shared" si="7"/>
        <v>24.451199915715851</v>
      </c>
      <c r="AC48" s="1">
        <f t="shared" si="8"/>
        <v>-24.262394345554238</v>
      </c>
      <c r="AD48" s="1">
        <f t="shared" si="9"/>
        <v>-13.51884711879743</v>
      </c>
      <c r="AE48" s="1">
        <f t="shared" si="10"/>
        <v>-0.64799981797131789</v>
      </c>
      <c r="AF48" s="1">
        <f t="shared" si="11"/>
        <v>4.2116857097876634</v>
      </c>
      <c r="AG48" s="1">
        <f t="shared" si="12"/>
        <v>0.73224197286830595</v>
      </c>
      <c r="AH48" s="1">
        <f t="shared" si="13"/>
        <v>-0.58396416531245887</v>
      </c>
      <c r="AI48" s="1">
        <f t="shared" si="36"/>
        <v>56.743395162040088</v>
      </c>
      <c r="AJ48" s="1">
        <f t="shared" si="14"/>
        <v>85.727782221776508</v>
      </c>
      <c r="AK48" s="1">
        <f t="shared" si="15"/>
        <v>-1.2296431750933501</v>
      </c>
      <c r="AL48" s="1">
        <f t="shared" si="16"/>
        <v>-316.67097651393999</v>
      </c>
      <c r="AM48" s="1">
        <f t="shared" si="17"/>
        <v>6.7810489862073799</v>
      </c>
      <c r="AN48" s="1">
        <f t="shared" si="18"/>
        <v>428.19198423637204</v>
      </c>
      <c r="AO48" s="1">
        <f t="shared" si="19"/>
        <v>-14.7104788236869</v>
      </c>
      <c r="AP48" s="1">
        <f t="shared" si="20"/>
        <v>-266.432419165233</v>
      </c>
      <c r="AQ48" s="1">
        <f t="shared" si="21"/>
        <v>15.658846213478402</v>
      </c>
      <c r="AR48" s="1">
        <f t="shared" si="22"/>
        <v>82.857941613216994</v>
      </c>
      <c r="AS48" s="1">
        <f t="shared" si="23"/>
        <v>-8.8191459647333801</v>
      </c>
      <c r="AT48" s="1">
        <f t="shared" si="24"/>
        <v>-15.342259760613199</v>
      </c>
      <c r="AU48" s="1">
        <f t="shared" si="25"/>
        <v>1.1325832901437001</v>
      </c>
      <c r="AV48" s="1">
        <f t="shared" si="26"/>
        <v>1.7731578947365201</v>
      </c>
      <c r="AW48" s="1">
        <f t="shared" si="27"/>
        <v>-1.0815789473683177</v>
      </c>
      <c r="AX48" s="1">
        <f t="shared" si="37"/>
        <v>19.883040935680174</v>
      </c>
      <c r="AY48">
        <f t="shared" si="32"/>
        <v>1.2291570956388915</v>
      </c>
      <c r="AZ48">
        <f t="shared" si="28"/>
        <v>2.1010949526377907</v>
      </c>
      <c r="BA48">
        <f t="shared" si="29"/>
        <v>41.499212394196498</v>
      </c>
      <c r="BB48">
        <f t="shared" si="30"/>
        <v>28.365417778293683</v>
      </c>
      <c r="BC48">
        <f t="shared" si="31"/>
        <v>39.980146357980445</v>
      </c>
      <c r="BD48">
        <f t="shared" si="33"/>
        <v>11.614728579686762</v>
      </c>
      <c r="BE48" s="1">
        <f t="shared" si="34"/>
        <v>0.52842105263168238</v>
      </c>
      <c r="BF48" s="1">
        <f t="shared" si="35"/>
        <v>0.76603583468754122</v>
      </c>
    </row>
    <row r="49" spans="4:58">
      <c r="D49" s="1">
        <f>MEDIAN(U49:U67)</f>
        <v>-0.96</v>
      </c>
      <c r="Q49" s="1">
        <f t="shared" si="0"/>
        <v>-18</v>
      </c>
      <c r="R49" s="1">
        <f t="shared" si="1"/>
        <v>-8</v>
      </c>
      <c r="S49" s="1">
        <v>2</v>
      </c>
      <c r="T49" s="1">
        <v>6</v>
      </c>
      <c r="U49" s="1">
        <v>0.22</v>
      </c>
      <c r="V49" s="1">
        <v>2.16</v>
      </c>
      <c r="W49" s="1">
        <f t="shared" si="2"/>
        <v>31.937952930283448</v>
      </c>
      <c r="X49" s="1">
        <f t="shared" si="3"/>
        <v>-12.830256860172977</v>
      </c>
      <c r="Y49" s="1">
        <f t="shared" si="4"/>
        <v>-86.877948310997525</v>
      </c>
      <c r="Z49" s="1">
        <f t="shared" si="5"/>
        <v>28.987977414267213</v>
      </c>
      <c r="AA49" s="1">
        <f t="shared" si="6"/>
        <v>79.547865453447031</v>
      </c>
      <c r="AB49" s="1">
        <f t="shared" si="7"/>
        <v>-24.451199915715851</v>
      </c>
      <c r="AC49" s="1">
        <f t="shared" si="8"/>
        <v>-24.262394345554238</v>
      </c>
      <c r="AD49" s="1">
        <f t="shared" si="9"/>
        <v>13.51884711879743</v>
      </c>
      <c r="AE49" s="1">
        <f t="shared" si="10"/>
        <v>-0.64799981797131789</v>
      </c>
      <c r="AF49" s="1">
        <f t="shared" si="11"/>
        <v>-4.2116857097876634</v>
      </c>
      <c r="AG49" s="1">
        <f t="shared" si="12"/>
        <v>0.73224197286830595</v>
      </c>
      <c r="AH49" s="1">
        <f t="shared" si="13"/>
        <v>1.4433999294638493</v>
      </c>
      <c r="AI49" s="1">
        <f t="shared" si="36"/>
        <v>33.175929191488464</v>
      </c>
      <c r="AJ49" s="1">
        <f t="shared" si="14"/>
        <v>5.8911683360182447</v>
      </c>
      <c r="AK49" s="1">
        <f t="shared" si="15"/>
        <v>-0.1056255444555108</v>
      </c>
      <c r="AL49" s="1">
        <f t="shared" si="16"/>
        <v>-34.002287192993911</v>
      </c>
      <c r="AM49" s="1">
        <f t="shared" si="17"/>
        <v>0.91013698838545787</v>
      </c>
      <c r="AN49" s="1">
        <f t="shared" si="18"/>
        <v>71.838694090022088</v>
      </c>
      <c r="AO49" s="1">
        <f t="shared" si="19"/>
        <v>-3.0850110086052629</v>
      </c>
      <c r="AP49" s="1">
        <f t="shared" si="20"/>
        <v>-69.843660089650839</v>
      </c>
      <c r="AQ49" s="1">
        <f t="shared" si="21"/>
        <v>5.1310907272326025</v>
      </c>
      <c r="AR49" s="1">
        <f t="shared" si="22"/>
        <v>33.938612884773683</v>
      </c>
      <c r="AS49" s="1">
        <f t="shared" si="23"/>
        <v>-4.5154027339434908</v>
      </c>
      <c r="AT49" s="1">
        <f t="shared" si="24"/>
        <v>-9.819046246792448</v>
      </c>
      <c r="AU49" s="1">
        <f t="shared" si="25"/>
        <v>0.90606663211495997</v>
      </c>
      <c r="AV49" s="1">
        <f t="shared" si="26"/>
        <v>1.7731578947365201</v>
      </c>
      <c r="AW49" s="1">
        <f t="shared" si="27"/>
        <v>-0.98210526315791324</v>
      </c>
      <c r="AX49" s="1">
        <f t="shared" si="37"/>
        <v>145.46783625731078</v>
      </c>
      <c r="AY49">
        <f t="shared" si="32"/>
        <v>1.7458333552486387</v>
      </c>
      <c r="AZ49">
        <f t="shared" si="28"/>
        <v>2.1711747972008149</v>
      </c>
      <c r="BA49">
        <f t="shared" si="29"/>
        <v>19.590382243776375</v>
      </c>
      <c r="BB49">
        <f t="shared" si="30"/>
        <v>-55.768196259460012</v>
      </c>
      <c r="BC49">
        <f t="shared" si="31"/>
        <v>84.18437347050876</v>
      </c>
      <c r="BD49">
        <f t="shared" si="33"/>
        <v>139.95256972996879</v>
      </c>
      <c r="BE49" s="1">
        <f t="shared" si="34"/>
        <v>-1.2021052631579132</v>
      </c>
      <c r="BF49" s="1">
        <f t="shared" si="35"/>
        <v>-0.71660007053615082</v>
      </c>
    </row>
    <row r="50" spans="4:58">
      <c r="Q50" s="1">
        <f t="shared" si="0"/>
        <v>-16</v>
      </c>
      <c r="R50" s="1">
        <f t="shared" si="1"/>
        <v>-8</v>
      </c>
      <c r="S50" s="1">
        <v>4</v>
      </c>
      <c r="T50" s="1">
        <v>6</v>
      </c>
      <c r="U50" s="1">
        <v>-0.67</v>
      </c>
      <c r="V50" s="1">
        <v>0.19</v>
      </c>
      <c r="W50" s="1">
        <f t="shared" si="2"/>
        <v>9.8351695689453944</v>
      </c>
      <c r="X50" s="1">
        <f t="shared" si="3"/>
        <v>-4.4449066952389051</v>
      </c>
      <c r="Y50" s="1">
        <f t="shared" si="4"/>
        <v>-33.860188896860244</v>
      </c>
      <c r="Z50" s="1">
        <f t="shared" si="5"/>
        <v>12.710137742955331</v>
      </c>
      <c r="AA50" s="1">
        <f t="shared" si="6"/>
        <v>39.238590250711589</v>
      </c>
      <c r="AB50" s="1">
        <f t="shared" si="7"/>
        <v>-13.56867887412449</v>
      </c>
      <c r="AC50" s="1">
        <f t="shared" si="8"/>
        <v>-15.146893345433648</v>
      </c>
      <c r="AD50" s="1">
        <f t="shared" si="9"/>
        <v>9.4947184153968234</v>
      </c>
      <c r="AE50" s="1">
        <f t="shared" si="10"/>
        <v>-0.51199985617486843</v>
      </c>
      <c r="AF50" s="1">
        <f t="shared" si="11"/>
        <v>-3.7437206309223678</v>
      </c>
      <c r="AG50" s="1">
        <f t="shared" si="12"/>
        <v>0.73224197286830595</v>
      </c>
      <c r="AH50" s="1">
        <f t="shared" si="13"/>
        <v>0.73446965212292203</v>
      </c>
      <c r="AI50" s="1">
        <f t="shared" si="36"/>
        <v>286.56297480153785</v>
      </c>
      <c r="AJ50" s="1">
        <f t="shared" si="14"/>
        <v>5.8911683360182447</v>
      </c>
      <c r="AK50" s="1">
        <f t="shared" si="15"/>
        <v>-0.1056255444555108</v>
      </c>
      <c r="AL50" s="1">
        <f t="shared" si="16"/>
        <v>-34.002287192993911</v>
      </c>
      <c r="AM50" s="1">
        <f t="shared" si="17"/>
        <v>0.91013698838545787</v>
      </c>
      <c r="AN50" s="1">
        <f t="shared" si="18"/>
        <v>71.838694090022088</v>
      </c>
      <c r="AO50" s="1">
        <f t="shared" si="19"/>
        <v>-3.0850110086052629</v>
      </c>
      <c r="AP50" s="1">
        <f t="shared" si="20"/>
        <v>-69.843660089650839</v>
      </c>
      <c r="AQ50" s="1">
        <f t="shared" si="21"/>
        <v>5.1310907272326025</v>
      </c>
      <c r="AR50" s="1">
        <f t="shared" si="22"/>
        <v>33.938612884773683</v>
      </c>
      <c r="AS50" s="1">
        <f t="shared" si="23"/>
        <v>-4.5154027339434908</v>
      </c>
      <c r="AT50" s="1">
        <f t="shared" si="24"/>
        <v>-9.819046246792448</v>
      </c>
      <c r="AU50" s="1">
        <f t="shared" si="25"/>
        <v>0.90606663211495997</v>
      </c>
      <c r="AV50" s="1">
        <f t="shared" si="26"/>
        <v>1.7731578947365201</v>
      </c>
      <c r="AW50" s="1">
        <f t="shared" si="27"/>
        <v>-0.98210526315791324</v>
      </c>
      <c r="AX50" s="1">
        <f t="shared" si="37"/>
        <v>616.89750692521739</v>
      </c>
      <c r="AY50">
        <f t="shared" si="32"/>
        <v>1.226367162725764</v>
      </c>
      <c r="AZ50">
        <f t="shared" si="28"/>
        <v>0.69641941385920603</v>
      </c>
      <c r="BA50">
        <f t="shared" si="29"/>
        <v>76.09606198796989</v>
      </c>
      <c r="BB50">
        <f t="shared" si="30"/>
        <v>-36.791060731664942</v>
      </c>
      <c r="BC50">
        <f t="shared" si="31"/>
        <v>-15.832386620422204</v>
      </c>
      <c r="BD50">
        <f t="shared" si="33"/>
        <v>20.958674111242736</v>
      </c>
      <c r="BE50" s="1">
        <f t="shared" si="34"/>
        <v>-0.3121052631579132</v>
      </c>
      <c r="BF50" s="1">
        <f t="shared" si="35"/>
        <v>0.54446965212292198</v>
      </c>
    </row>
    <row r="51" spans="4:58">
      <c r="Q51" s="1">
        <f t="shared" si="0"/>
        <v>-14</v>
      </c>
      <c r="R51" s="1">
        <f t="shared" si="1"/>
        <v>-8</v>
      </c>
      <c r="S51" s="1">
        <v>6</v>
      </c>
      <c r="T51" s="1">
        <v>6</v>
      </c>
      <c r="U51" s="1">
        <v>-0.56000000000000005</v>
      </c>
      <c r="V51" s="1">
        <v>0.56000000000000005</v>
      </c>
      <c r="W51" s="1">
        <f t="shared" si="2"/>
        <v>2.5873929010192613</v>
      </c>
      <c r="X51" s="1">
        <f t="shared" si="3"/>
        <v>-1.3363958741079238</v>
      </c>
      <c r="Y51" s="1">
        <f t="shared" si="4"/>
        <v>-11.6346627958303</v>
      </c>
      <c r="Z51" s="1">
        <f t="shared" si="5"/>
        <v>4.9912190281136803</v>
      </c>
      <c r="AA51" s="1">
        <f t="shared" si="6"/>
        <v>17.610095613120908</v>
      </c>
      <c r="AB51" s="1">
        <f t="shared" si="7"/>
        <v>-6.9594966381045626</v>
      </c>
      <c r="AC51" s="1">
        <f t="shared" si="8"/>
        <v>-8.8788307915981903</v>
      </c>
      <c r="AD51" s="1">
        <f t="shared" si="9"/>
        <v>6.3607195634396687</v>
      </c>
      <c r="AE51" s="1">
        <f t="shared" si="10"/>
        <v>-0.39199988988388362</v>
      </c>
      <c r="AF51" s="1">
        <f t="shared" si="11"/>
        <v>-3.2757555520570718</v>
      </c>
      <c r="AG51" s="1">
        <f t="shared" si="12"/>
        <v>0.73224197286830595</v>
      </c>
      <c r="AH51" s="1">
        <f t="shared" si="13"/>
        <v>-0.19547246302010912</v>
      </c>
      <c r="AI51" s="1">
        <f t="shared" si="36"/>
        <v>134.90579696787663</v>
      </c>
      <c r="AJ51" s="1">
        <f t="shared" si="14"/>
        <v>5.8911683360182447</v>
      </c>
      <c r="AK51" s="1">
        <f t="shared" si="15"/>
        <v>-0.1056255444555108</v>
      </c>
      <c r="AL51" s="1">
        <f t="shared" si="16"/>
        <v>-34.002287192993911</v>
      </c>
      <c r="AM51" s="1">
        <f t="shared" si="17"/>
        <v>0.91013698838545787</v>
      </c>
      <c r="AN51" s="1">
        <f t="shared" si="18"/>
        <v>71.838694090022088</v>
      </c>
      <c r="AO51" s="1">
        <f t="shared" si="19"/>
        <v>-3.0850110086052629</v>
      </c>
      <c r="AP51" s="1">
        <f t="shared" si="20"/>
        <v>-69.843660089650839</v>
      </c>
      <c r="AQ51" s="1">
        <f t="shared" si="21"/>
        <v>5.1310907272326025</v>
      </c>
      <c r="AR51" s="1">
        <f t="shared" si="22"/>
        <v>33.938612884773683</v>
      </c>
      <c r="AS51" s="1">
        <f t="shared" si="23"/>
        <v>-4.5154027339434908</v>
      </c>
      <c r="AT51" s="1">
        <f t="shared" si="24"/>
        <v>-9.819046246792448</v>
      </c>
      <c r="AU51" s="1">
        <f t="shared" si="25"/>
        <v>0.90606663211495997</v>
      </c>
      <c r="AV51" s="1">
        <f t="shared" si="26"/>
        <v>1.7731578947365201</v>
      </c>
      <c r="AW51" s="1">
        <f t="shared" si="27"/>
        <v>-0.98210526315791324</v>
      </c>
      <c r="AX51" s="1">
        <f t="shared" si="37"/>
        <v>275.37593984962734</v>
      </c>
      <c r="AY51">
        <f t="shared" si="32"/>
        <v>1.0013691785358796</v>
      </c>
      <c r="AZ51">
        <f t="shared" si="28"/>
        <v>0.79195959492893331</v>
      </c>
      <c r="BA51">
        <f t="shared" si="29"/>
        <v>26.441952966771957</v>
      </c>
      <c r="BB51">
        <f t="shared" si="30"/>
        <v>11.256710599172793</v>
      </c>
      <c r="BC51">
        <f t="shared" si="31"/>
        <v>-45</v>
      </c>
      <c r="BD51">
        <f t="shared" si="33"/>
        <v>56.256710599172791</v>
      </c>
      <c r="BE51" s="1">
        <f t="shared" si="34"/>
        <v>-0.42210526315791319</v>
      </c>
      <c r="BF51" s="1">
        <f t="shared" si="35"/>
        <v>-0.75547246302010918</v>
      </c>
    </row>
    <row r="52" spans="4:58">
      <c r="Q52" s="1">
        <f t="shared" si="0"/>
        <v>-12</v>
      </c>
      <c r="R52" s="1">
        <f t="shared" si="1"/>
        <v>-8</v>
      </c>
      <c r="S52" s="1">
        <v>8</v>
      </c>
      <c r="T52" s="1">
        <v>6</v>
      </c>
      <c r="U52" s="1">
        <v>-0.42</v>
      </c>
      <c r="V52" s="1">
        <v>-0.56999999999999995</v>
      </c>
      <c r="W52" s="1">
        <f t="shared" si="2"/>
        <v>0.55385296619096436</v>
      </c>
      <c r="X52" s="1">
        <f t="shared" si="3"/>
        <v>-0.33374442475275945</v>
      </c>
      <c r="Y52" s="1">
        <f t="shared" si="4"/>
        <v>-3.3898422142379769</v>
      </c>
      <c r="Z52" s="1">
        <f t="shared" si="5"/>
        <v>1.6965985866603581</v>
      </c>
      <c r="AA52" s="1">
        <f t="shared" si="6"/>
        <v>6.9836260480392456</v>
      </c>
      <c r="AB52" s="1">
        <f t="shared" si="7"/>
        <v>-3.2199111000119642</v>
      </c>
      <c r="AC52" s="1">
        <f t="shared" si="8"/>
        <v>-4.7925717225786153</v>
      </c>
      <c r="AD52" s="1">
        <f t="shared" si="9"/>
        <v>4.0055843314955348</v>
      </c>
      <c r="AE52" s="1">
        <f t="shared" si="10"/>
        <v>-0.28799991909836348</v>
      </c>
      <c r="AF52" s="1">
        <f t="shared" si="11"/>
        <v>-2.8077904731917758</v>
      </c>
      <c r="AG52" s="1">
        <f t="shared" si="12"/>
        <v>0.73224197286830595</v>
      </c>
      <c r="AH52" s="1">
        <f t="shared" si="13"/>
        <v>-0.85995594861704638</v>
      </c>
      <c r="AI52" s="1">
        <f t="shared" si="36"/>
        <v>50.869464669657269</v>
      </c>
      <c r="AJ52" s="1">
        <f t="shared" si="14"/>
        <v>5.8911683360182447</v>
      </c>
      <c r="AK52" s="1">
        <f t="shared" si="15"/>
        <v>-0.1056255444555108</v>
      </c>
      <c r="AL52" s="1">
        <f t="shared" si="16"/>
        <v>-34.002287192993911</v>
      </c>
      <c r="AM52" s="1">
        <f t="shared" si="17"/>
        <v>0.91013698838545787</v>
      </c>
      <c r="AN52" s="1">
        <f t="shared" si="18"/>
        <v>71.838694090022088</v>
      </c>
      <c r="AO52" s="1">
        <f t="shared" si="19"/>
        <v>-3.0850110086052629</v>
      </c>
      <c r="AP52" s="1">
        <f t="shared" si="20"/>
        <v>-69.843660089650839</v>
      </c>
      <c r="AQ52" s="1">
        <f t="shared" si="21"/>
        <v>5.1310907272326025</v>
      </c>
      <c r="AR52" s="1">
        <f t="shared" si="22"/>
        <v>33.938612884773683</v>
      </c>
      <c r="AS52" s="1">
        <f t="shared" si="23"/>
        <v>-4.5154027339434908</v>
      </c>
      <c r="AT52" s="1">
        <f t="shared" si="24"/>
        <v>-9.819046246792448</v>
      </c>
      <c r="AU52" s="1">
        <f t="shared" si="25"/>
        <v>0.90606663211495997</v>
      </c>
      <c r="AV52" s="1">
        <f t="shared" si="26"/>
        <v>1.7731578947365201</v>
      </c>
      <c r="AW52" s="1">
        <f t="shared" si="27"/>
        <v>-0.98210526315791324</v>
      </c>
      <c r="AX52" s="1">
        <f t="shared" si="37"/>
        <v>72.299168975072519</v>
      </c>
      <c r="AY52">
        <f t="shared" si="32"/>
        <v>1.3053945692718039</v>
      </c>
      <c r="AZ52">
        <f t="shared" si="28"/>
        <v>0.70802542327235674</v>
      </c>
      <c r="BA52">
        <f t="shared" si="29"/>
        <v>84.371143516079172</v>
      </c>
      <c r="BB52">
        <f t="shared" si="30"/>
        <v>41.206201486949894</v>
      </c>
      <c r="BC52">
        <f t="shared" si="31"/>
        <v>53.615648184164115</v>
      </c>
      <c r="BD52">
        <f t="shared" si="33"/>
        <v>12.409446697214221</v>
      </c>
      <c r="BE52" s="1">
        <f t="shared" si="34"/>
        <v>-0.56210526315791332</v>
      </c>
      <c r="BF52" s="1">
        <f t="shared" si="35"/>
        <v>-0.28995594861704643</v>
      </c>
    </row>
    <row r="53" spans="4:58">
      <c r="Q53" s="1">
        <f t="shared" si="0"/>
        <v>-10</v>
      </c>
      <c r="R53" s="1">
        <f t="shared" si="1"/>
        <v>-8</v>
      </c>
      <c r="S53" s="1">
        <v>10</v>
      </c>
      <c r="T53" s="1">
        <v>6</v>
      </c>
      <c r="U53" s="1">
        <v>-0.39</v>
      </c>
      <c r="V53" s="1">
        <v>-0.77</v>
      </c>
      <c r="W53" s="1">
        <f t="shared" si="2"/>
        <v>8.9450346139941711E-2</v>
      </c>
      <c r="X53" s="1">
        <f t="shared" si="3"/>
        <v>-6.4681905427116798E-2</v>
      </c>
      <c r="Y53" s="1">
        <f t="shared" si="4"/>
        <v>-0.78836895750975799</v>
      </c>
      <c r="Z53" s="1">
        <f t="shared" si="5"/>
        <v>0.473489528259461</v>
      </c>
      <c r="AA53" s="1">
        <f t="shared" si="6"/>
        <v>2.3388022333807701</v>
      </c>
      <c r="AB53" s="1">
        <f t="shared" si="7"/>
        <v>-1.29401005498166</v>
      </c>
      <c r="AC53" s="1">
        <f t="shared" si="8"/>
        <v>-2.3112325051015699</v>
      </c>
      <c r="AD53" s="1">
        <f t="shared" si="9"/>
        <v>2.3180464881339899</v>
      </c>
      <c r="AE53" s="1">
        <f t="shared" si="10"/>
        <v>-0.19999994381830799</v>
      </c>
      <c r="AF53" s="1">
        <f t="shared" si="11"/>
        <v>-2.3398253943264797</v>
      </c>
      <c r="AG53" s="1">
        <f t="shared" si="12"/>
        <v>0.73224197286830595</v>
      </c>
      <c r="AH53" s="1">
        <f t="shared" si="13"/>
        <v>-1.0460881923824239</v>
      </c>
      <c r="AI53" s="1">
        <f t="shared" si="36"/>
        <v>35.855609400314783</v>
      </c>
      <c r="AJ53" s="1">
        <f t="shared" si="14"/>
        <v>5.8911683360182447</v>
      </c>
      <c r="AK53" s="1">
        <f t="shared" si="15"/>
        <v>-0.1056255444555108</v>
      </c>
      <c r="AL53" s="1">
        <f t="shared" si="16"/>
        <v>-34.002287192993911</v>
      </c>
      <c r="AM53" s="1">
        <f t="shared" si="17"/>
        <v>0.91013698838545787</v>
      </c>
      <c r="AN53" s="1">
        <f t="shared" si="18"/>
        <v>71.838694090022088</v>
      </c>
      <c r="AO53" s="1">
        <f t="shared" si="19"/>
        <v>-3.0850110086052629</v>
      </c>
      <c r="AP53" s="1">
        <f t="shared" si="20"/>
        <v>-69.843660089650839</v>
      </c>
      <c r="AQ53" s="1">
        <f t="shared" si="21"/>
        <v>5.1310907272326025</v>
      </c>
      <c r="AR53" s="1">
        <f t="shared" si="22"/>
        <v>33.938612884773683</v>
      </c>
      <c r="AS53" s="1">
        <f t="shared" si="23"/>
        <v>-4.5154027339434908</v>
      </c>
      <c r="AT53" s="1">
        <f t="shared" si="24"/>
        <v>-9.819046246792448</v>
      </c>
      <c r="AU53" s="1">
        <f t="shared" si="25"/>
        <v>0.90606663211495997</v>
      </c>
      <c r="AV53" s="1">
        <f t="shared" si="26"/>
        <v>1.7731578947365201</v>
      </c>
      <c r="AW53" s="1">
        <f t="shared" si="27"/>
        <v>-0.98210526315791324</v>
      </c>
      <c r="AX53" s="1">
        <f t="shared" si="37"/>
        <v>27.546138072456262</v>
      </c>
      <c r="AY53">
        <f t="shared" si="32"/>
        <v>1.4348627997702084</v>
      </c>
      <c r="AZ53">
        <f t="shared" si="28"/>
        <v>0.86313382508160341</v>
      </c>
      <c r="BA53">
        <f t="shared" si="29"/>
        <v>66.238740514491127</v>
      </c>
      <c r="BB53">
        <f t="shared" si="30"/>
        <v>46.80689687423574</v>
      </c>
      <c r="BC53">
        <f t="shared" si="31"/>
        <v>63.138082155597317</v>
      </c>
      <c r="BD53">
        <f t="shared" si="33"/>
        <v>16.331185281361577</v>
      </c>
      <c r="BE53" s="1">
        <f t="shared" si="34"/>
        <v>-0.59210526315791323</v>
      </c>
      <c r="BF53" s="1">
        <f t="shared" si="35"/>
        <v>-0.27608819238242388</v>
      </c>
    </row>
    <row r="54" spans="4:58">
      <c r="Q54" s="1">
        <f t="shared" si="0"/>
        <v>-8</v>
      </c>
      <c r="R54" s="1">
        <f t="shared" si="1"/>
        <v>-8</v>
      </c>
      <c r="S54" s="1">
        <v>12</v>
      </c>
      <c r="T54" s="1">
        <v>6</v>
      </c>
      <c r="U54" s="1">
        <v>-0.51</v>
      </c>
      <c r="V54" s="1">
        <v>-0.93</v>
      </c>
      <c r="W54" s="1">
        <f t="shared" si="2"/>
        <v>9.6046577821732367E-3</v>
      </c>
      <c r="X54" s="1">
        <f t="shared" si="3"/>
        <v>-8.6814583891384866E-3</v>
      </c>
      <c r="Y54" s="1">
        <f t="shared" si="4"/>
        <v>-0.13226636287836033</v>
      </c>
      <c r="Z54" s="1">
        <f t="shared" si="5"/>
        <v>9.929795111683852E-2</v>
      </c>
      <c r="AA54" s="1">
        <f t="shared" si="6"/>
        <v>0.61310297266736857</v>
      </c>
      <c r="AB54" s="1">
        <f t="shared" si="7"/>
        <v>-0.42402121481639032</v>
      </c>
      <c r="AC54" s="1">
        <f t="shared" si="8"/>
        <v>-0.94668083408960302</v>
      </c>
      <c r="AD54" s="1">
        <f t="shared" si="9"/>
        <v>1.1868398019246029</v>
      </c>
      <c r="AE54" s="1">
        <f t="shared" si="10"/>
        <v>-0.12799996404371711</v>
      </c>
      <c r="AF54" s="1">
        <f t="shared" si="11"/>
        <v>-1.8718603154611839</v>
      </c>
      <c r="AG54" s="1">
        <f t="shared" si="12"/>
        <v>0.73224197286830595</v>
      </c>
      <c r="AH54" s="1">
        <f t="shared" si="13"/>
        <v>-0.87042279331910388</v>
      </c>
      <c r="AI54" s="1">
        <f t="shared" si="36"/>
        <v>6.4061512560103395</v>
      </c>
      <c r="AJ54" s="1">
        <f t="shared" si="14"/>
        <v>5.8911683360182447</v>
      </c>
      <c r="AK54" s="1">
        <f t="shared" si="15"/>
        <v>-0.1056255444555108</v>
      </c>
      <c r="AL54" s="1">
        <f t="shared" si="16"/>
        <v>-34.002287192993911</v>
      </c>
      <c r="AM54" s="1">
        <f t="shared" si="17"/>
        <v>0.91013698838545787</v>
      </c>
      <c r="AN54" s="1">
        <f t="shared" si="18"/>
        <v>71.838694090022088</v>
      </c>
      <c r="AO54" s="1">
        <f t="shared" si="19"/>
        <v>-3.0850110086052629</v>
      </c>
      <c r="AP54" s="1">
        <f t="shared" si="20"/>
        <v>-69.843660089650839</v>
      </c>
      <c r="AQ54" s="1">
        <f t="shared" si="21"/>
        <v>5.1310907272326025</v>
      </c>
      <c r="AR54" s="1">
        <f t="shared" si="22"/>
        <v>33.938612884773683</v>
      </c>
      <c r="AS54" s="1">
        <f t="shared" si="23"/>
        <v>-4.5154027339434908</v>
      </c>
      <c r="AT54" s="1">
        <f t="shared" si="24"/>
        <v>-9.819046246792448</v>
      </c>
      <c r="AU54" s="1">
        <f t="shared" si="25"/>
        <v>0.90606663211495997</v>
      </c>
      <c r="AV54" s="1">
        <f t="shared" si="26"/>
        <v>1.7731578947365201</v>
      </c>
      <c r="AW54" s="1">
        <f t="shared" si="27"/>
        <v>-0.98210526315791324</v>
      </c>
      <c r="AX54" s="1">
        <f t="shared" si="37"/>
        <v>5.602716468592817</v>
      </c>
      <c r="AY54">
        <f t="shared" si="32"/>
        <v>1.3123134484763559</v>
      </c>
      <c r="AZ54">
        <f t="shared" si="28"/>
        <v>1.0606601717798212</v>
      </c>
      <c r="BA54">
        <f t="shared" si="29"/>
        <v>23.726098461324572</v>
      </c>
      <c r="BB54">
        <f t="shared" si="30"/>
        <v>41.550012415004026</v>
      </c>
      <c r="BC54">
        <f t="shared" si="31"/>
        <v>61.260204708311953</v>
      </c>
      <c r="BD54">
        <f t="shared" si="33"/>
        <v>19.710192293307927</v>
      </c>
      <c r="BE54" s="1">
        <f t="shared" si="34"/>
        <v>-0.47210526315791324</v>
      </c>
      <c r="BF54" s="1">
        <f t="shared" si="35"/>
        <v>5.9577206680896166E-2</v>
      </c>
    </row>
    <row r="55" spans="4:58">
      <c r="Q55" s="1">
        <f t="shared" si="0"/>
        <v>-6</v>
      </c>
      <c r="R55" s="1">
        <f t="shared" si="1"/>
        <v>-8</v>
      </c>
      <c r="S55" s="1">
        <v>14</v>
      </c>
      <c r="T55" s="1">
        <v>6</v>
      </c>
      <c r="U55" s="1">
        <v>-0.56999999999999995</v>
      </c>
      <c r="V55" s="1">
        <v>-0.86</v>
      </c>
      <c r="W55" s="1">
        <f t="shared" si="2"/>
        <v>5.4087203729586363E-4</v>
      </c>
      <c r="X55" s="1">
        <f t="shared" si="3"/>
        <v>-6.518445795952333E-4</v>
      </c>
      <c r="Y55" s="1">
        <f t="shared" si="4"/>
        <v>-1.3241571149367097E-2</v>
      </c>
      <c r="Z55" s="1">
        <f t="shared" si="5"/>
        <v>1.3254676458284048E-2</v>
      </c>
      <c r="AA55" s="1">
        <f t="shared" si="6"/>
        <v>0.10911915700061321</v>
      </c>
      <c r="AB55" s="1">
        <f t="shared" si="7"/>
        <v>-0.10062222187537388</v>
      </c>
      <c r="AC55" s="1">
        <f t="shared" si="8"/>
        <v>-0.29953573266116346</v>
      </c>
      <c r="AD55" s="1">
        <f t="shared" si="9"/>
        <v>0.50069804143694185</v>
      </c>
      <c r="AE55" s="1">
        <f t="shared" si="10"/>
        <v>-7.1999979774590869E-2</v>
      </c>
      <c r="AF55" s="1">
        <f t="shared" si="11"/>
        <v>-1.4038952365958879</v>
      </c>
      <c r="AG55" s="1">
        <f t="shared" si="12"/>
        <v>0.73224197286830595</v>
      </c>
      <c r="AH55" s="1">
        <f t="shared" si="13"/>
        <v>-0.53409186683453747</v>
      </c>
      <c r="AI55" s="1">
        <f t="shared" si="36"/>
        <v>37.89629455412355</v>
      </c>
      <c r="AJ55" s="1">
        <f t="shared" si="14"/>
        <v>5.8911683360182447</v>
      </c>
      <c r="AK55" s="1">
        <f t="shared" si="15"/>
        <v>-0.1056255444555108</v>
      </c>
      <c r="AL55" s="1">
        <f t="shared" si="16"/>
        <v>-34.002287192993911</v>
      </c>
      <c r="AM55" s="1">
        <f t="shared" si="17"/>
        <v>0.91013698838545787</v>
      </c>
      <c r="AN55" s="1">
        <f t="shared" si="18"/>
        <v>71.838694090022088</v>
      </c>
      <c r="AO55" s="1">
        <f t="shared" si="19"/>
        <v>-3.0850110086052629</v>
      </c>
      <c r="AP55" s="1">
        <f t="shared" si="20"/>
        <v>-69.843660089650839</v>
      </c>
      <c r="AQ55" s="1">
        <f t="shared" si="21"/>
        <v>5.1310907272326025</v>
      </c>
      <c r="AR55" s="1">
        <f t="shared" si="22"/>
        <v>33.938612884773683</v>
      </c>
      <c r="AS55" s="1">
        <f t="shared" si="23"/>
        <v>-4.5154027339434908</v>
      </c>
      <c r="AT55" s="1">
        <f t="shared" si="24"/>
        <v>-9.819046246792448</v>
      </c>
      <c r="AU55" s="1">
        <f t="shared" si="25"/>
        <v>0.90606663211495997</v>
      </c>
      <c r="AV55" s="1">
        <f t="shared" si="26"/>
        <v>1.7731578947365201</v>
      </c>
      <c r="AW55" s="1">
        <f t="shared" si="27"/>
        <v>-0.98210526315791324</v>
      </c>
      <c r="AX55" s="1">
        <f t="shared" si="37"/>
        <v>14.198286413710845</v>
      </c>
      <c r="AY55">
        <f t="shared" si="32"/>
        <v>1.1179377756124333</v>
      </c>
      <c r="AZ55">
        <f t="shared" si="28"/>
        <v>1.0317460927960909</v>
      </c>
      <c r="BA55">
        <f t="shared" si="29"/>
        <v>8.3539626094205115</v>
      </c>
      <c r="BB55">
        <f t="shared" si="30"/>
        <v>28.53838428953895</v>
      </c>
      <c r="BC55">
        <f t="shared" si="31"/>
        <v>56.463953015692553</v>
      </c>
      <c r="BD55">
        <f t="shared" si="33"/>
        <v>27.925568726153603</v>
      </c>
      <c r="BE55" s="1">
        <f t="shared" si="34"/>
        <v>-0.41210526315791329</v>
      </c>
      <c r="BF55" s="1">
        <f t="shared" si="35"/>
        <v>0.32590813316546252</v>
      </c>
    </row>
    <row r="56" spans="4:58">
      <c r="Q56" s="1">
        <f t="shared" si="0"/>
        <v>-4</v>
      </c>
      <c r="R56" s="1">
        <f t="shared" si="1"/>
        <v>-8</v>
      </c>
      <c r="S56" s="1">
        <v>16</v>
      </c>
      <c r="T56" s="1">
        <v>6</v>
      </c>
      <c r="U56" s="1">
        <v>-0.72</v>
      </c>
      <c r="V56" s="1">
        <v>-0.96</v>
      </c>
      <c r="W56" s="1">
        <f t="shared" si="2"/>
        <v>9.3795486154035515E-6</v>
      </c>
      <c r="X56" s="1">
        <f t="shared" si="3"/>
        <v>-1.6955973416286107E-5</v>
      </c>
      <c r="Y56" s="1">
        <f t="shared" si="4"/>
        <v>-5.1666547999359503E-4</v>
      </c>
      <c r="Z56" s="1">
        <f t="shared" si="5"/>
        <v>7.7576524310030094E-4</v>
      </c>
      <c r="AA56" s="1">
        <f t="shared" si="6"/>
        <v>9.579733947927634E-3</v>
      </c>
      <c r="AB56" s="1">
        <f t="shared" si="7"/>
        <v>-1.3250662963012198E-2</v>
      </c>
      <c r="AC56" s="1">
        <f t="shared" si="8"/>
        <v>-5.9167552130600189E-2</v>
      </c>
      <c r="AD56" s="1">
        <f t="shared" si="9"/>
        <v>0.14835497524057537</v>
      </c>
      <c r="AE56" s="1">
        <f t="shared" si="10"/>
        <v>-3.1999991010929277E-2</v>
      </c>
      <c r="AF56" s="1">
        <f t="shared" si="11"/>
        <v>-0.93593015773059196</v>
      </c>
      <c r="AG56" s="1">
        <f t="shared" si="12"/>
        <v>0.73224197286830595</v>
      </c>
      <c r="AH56" s="1">
        <f t="shared" si="13"/>
        <v>-0.14992015844001882</v>
      </c>
      <c r="AI56" s="1">
        <f t="shared" si="36"/>
        <v>84.383316829164698</v>
      </c>
      <c r="AJ56" s="1">
        <f t="shared" si="14"/>
        <v>5.8911683360182447</v>
      </c>
      <c r="AK56" s="1">
        <f t="shared" si="15"/>
        <v>-0.1056255444555108</v>
      </c>
      <c r="AL56" s="1">
        <f t="shared" si="16"/>
        <v>-34.002287192993911</v>
      </c>
      <c r="AM56" s="1">
        <f t="shared" si="17"/>
        <v>0.91013698838545787</v>
      </c>
      <c r="AN56" s="1">
        <f t="shared" si="18"/>
        <v>71.838694090022088</v>
      </c>
      <c r="AO56" s="1">
        <f t="shared" si="19"/>
        <v>-3.0850110086052629</v>
      </c>
      <c r="AP56" s="1">
        <f t="shared" si="20"/>
        <v>-69.843660089650839</v>
      </c>
      <c r="AQ56" s="1">
        <f t="shared" si="21"/>
        <v>5.1310907272326025</v>
      </c>
      <c r="AR56" s="1">
        <f t="shared" si="22"/>
        <v>33.938612884773683</v>
      </c>
      <c r="AS56" s="1">
        <f t="shared" si="23"/>
        <v>-4.5154027339434908</v>
      </c>
      <c r="AT56" s="1">
        <f t="shared" si="24"/>
        <v>-9.819046246792448</v>
      </c>
      <c r="AU56" s="1">
        <f t="shared" si="25"/>
        <v>0.90606663211495997</v>
      </c>
      <c r="AV56" s="1">
        <f t="shared" si="26"/>
        <v>1.7731578947365201</v>
      </c>
      <c r="AW56" s="1">
        <f t="shared" si="27"/>
        <v>-0.98210526315791324</v>
      </c>
      <c r="AX56" s="1">
        <f t="shared" si="37"/>
        <v>2.3026315789492999</v>
      </c>
      <c r="AY56">
        <f t="shared" si="32"/>
        <v>0.99348215979410237</v>
      </c>
      <c r="AZ56">
        <f t="shared" si="28"/>
        <v>1.2</v>
      </c>
      <c r="BA56">
        <f t="shared" si="29"/>
        <v>17.209820017158133</v>
      </c>
      <c r="BB56">
        <f t="shared" si="30"/>
        <v>8.679302353837878</v>
      </c>
      <c r="BC56">
        <f t="shared" si="31"/>
        <v>53.13010235415598</v>
      </c>
      <c r="BD56">
        <f t="shared" si="33"/>
        <v>44.450800000318104</v>
      </c>
      <c r="BE56" s="1">
        <f t="shared" si="34"/>
        <v>-0.26210526315791327</v>
      </c>
      <c r="BF56" s="1">
        <f t="shared" si="35"/>
        <v>0.81007984155998114</v>
      </c>
    </row>
    <row r="57" spans="4:58">
      <c r="Q57" s="1">
        <f t="shared" si="0"/>
        <v>-2</v>
      </c>
      <c r="R57" s="1">
        <f t="shared" si="1"/>
        <v>-8</v>
      </c>
      <c r="S57" s="1">
        <v>18</v>
      </c>
      <c r="T57" s="1">
        <v>6</v>
      </c>
      <c r="U57" s="1">
        <v>-0.63</v>
      </c>
      <c r="V57" s="1">
        <v>-0.82</v>
      </c>
      <c r="W57" s="1">
        <f t="shared" si="2"/>
        <v>9.1597154447300307E-9</v>
      </c>
      <c r="X57" s="1">
        <f t="shared" si="3"/>
        <v>-3.3117135578683802E-8</v>
      </c>
      <c r="Y57" s="1">
        <f t="shared" si="4"/>
        <v>-2.0182245312249806E-6</v>
      </c>
      <c r="Z57" s="1">
        <f t="shared" si="5"/>
        <v>6.0606659617211011E-6</v>
      </c>
      <c r="AA57" s="1">
        <f t="shared" si="6"/>
        <v>1.4968334293636928E-4</v>
      </c>
      <c r="AB57" s="1">
        <f t="shared" si="7"/>
        <v>-4.1408321759413118E-4</v>
      </c>
      <c r="AC57" s="1">
        <f t="shared" si="8"/>
        <v>-3.6979720081625118E-3</v>
      </c>
      <c r="AD57" s="1">
        <f t="shared" si="9"/>
        <v>1.8544371905071921E-2</v>
      </c>
      <c r="AE57" s="1">
        <f t="shared" si="10"/>
        <v>-7.9999977527323192E-3</v>
      </c>
      <c r="AF57" s="1">
        <f t="shared" si="11"/>
        <v>-0.46796507886529598</v>
      </c>
      <c r="AG57" s="1">
        <f t="shared" si="12"/>
        <v>0.73224197286830595</v>
      </c>
      <c r="AH57" s="1">
        <f t="shared" si="13"/>
        <v>0.27086291475653967</v>
      </c>
      <c r="AI57" s="1">
        <f t="shared" si="36"/>
        <v>133.03206277518777</v>
      </c>
      <c r="AJ57" s="1">
        <f t="shared" si="14"/>
        <v>5.8911683360182447</v>
      </c>
      <c r="AK57" s="1">
        <f t="shared" si="15"/>
        <v>-0.1056255444555108</v>
      </c>
      <c r="AL57" s="1">
        <f t="shared" si="16"/>
        <v>-34.002287192993911</v>
      </c>
      <c r="AM57" s="1">
        <f t="shared" si="17"/>
        <v>0.91013698838545787</v>
      </c>
      <c r="AN57" s="1">
        <f t="shared" si="18"/>
        <v>71.838694090022088</v>
      </c>
      <c r="AO57" s="1">
        <f t="shared" si="19"/>
        <v>-3.0850110086052629</v>
      </c>
      <c r="AP57" s="1">
        <f t="shared" si="20"/>
        <v>-69.843660089650839</v>
      </c>
      <c r="AQ57" s="1">
        <f t="shared" si="21"/>
        <v>5.1310907272326025</v>
      </c>
      <c r="AR57" s="1">
        <f t="shared" si="22"/>
        <v>33.938612884773683</v>
      </c>
      <c r="AS57" s="1">
        <f t="shared" si="23"/>
        <v>-4.5154027339434908</v>
      </c>
      <c r="AT57" s="1">
        <f t="shared" si="24"/>
        <v>-9.819046246792448</v>
      </c>
      <c r="AU57" s="1">
        <f t="shared" si="25"/>
        <v>0.90606663211495997</v>
      </c>
      <c r="AV57" s="1">
        <f t="shared" si="26"/>
        <v>1.7731578947365201</v>
      </c>
      <c r="AW57" s="1">
        <f t="shared" si="27"/>
        <v>-0.98210526315791324</v>
      </c>
      <c r="AX57" s="1">
        <f t="shared" si="37"/>
        <v>19.768934531452842</v>
      </c>
      <c r="AY57">
        <f t="shared" si="32"/>
        <v>1.0187725293277605</v>
      </c>
      <c r="AZ57">
        <f t="shared" si="28"/>
        <v>1.0340696301506973</v>
      </c>
      <c r="BA57">
        <f t="shared" si="29"/>
        <v>1.4793105199992673</v>
      </c>
      <c r="BB57">
        <f t="shared" si="30"/>
        <v>-15.418763391985149</v>
      </c>
      <c r="BC57">
        <f t="shared" si="31"/>
        <v>52.465190856121424</v>
      </c>
      <c r="BD57">
        <f t="shared" si="33"/>
        <v>67.883954248106576</v>
      </c>
      <c r="BE57" s="1">
        <f t="shared" si="34"/>
        <v>-0.35210526315791324</v>
      </c>
      <c r="BF57" s="1">
        <f t="shared" si="35"/>
        <v>1.0908629147565396</v>
      </c>
    </row>
    <row r="58" spans="4:58">
      <c r="Q58" s="1">
        <f t="shared" si="0"/>
        <v>0</v>
      </c>
      <c r="R58" s="1">
        <f t="shared" si="1"/>
        <v>-8</v>
      </c>
      <c r="S58" s="1">
        <v>20</v>
      </c>
      <c r="T58" s="1">
        <v>6</v>
      </c>
      <c r="U58" s="1">
        <v>-0.96</v>
      </c>
      <c r="V58" s="1">
        <v>-0.16</v>
      </c>
      <c r="W58" s="1">
        <f t="shared" si="2"/>
        <v>0</v>
      </c>
      <c r="X58" s="1">
        <f t="shared" si="3"/>
        <v>0</v>
      </c>
      <c r="Y58" s="1">
        <f t="shared" si="4"/>
        <v>0</v>
      </c>
      <c r="Z58" s="1">
        <f t="shared" si="5"/>
        <v>0</v>
      </c>
      <c r="AA58" s="1">
        <f t="shared" si="6"/>
        <v>0</v>
      </c>
      <c r="AB58" s="1">
        <f t="shared" si="7"/>
        <v>0</v>
      </c>
      <c r="AC58" s="1">
        <f t="shared" si="8"/>
        <v>0</v>
      </c>
      <c r="AD58" s="1">
        <f t="shared" si="9"/>
        <v>0</v>
      </c>
      <c r="AE58" s="1">
        <f t="shared" si="10"/>
        <v>0</v>
      </c>
      <c r="AF58" s="1">
        <f t="shared" si="11"/>
        <v>0</v>
      </c>
      <c r="AG58" s="1">
        <f t="shared" si="12"/>
        <v>0.73224197286830595</v>
      </c>
      <c r="AH58" s="1">
        <f t="shared" si="13"/>
        <v>0.73224197286830595</v>
      </c>
      <c r="AI58" s="1">
        <f t="shared" si="36"/>
        <v>557.65123304269127</v>
      </c>
      <c r="AJ58" s="1">
        <f t="shared" si="14"/>
        <v>5.8911683360182447</v>
      </c>
      <c r="AK58" s="1">
        <f t="shared" si="15"/>
        <v>-0.1056255444555108</v>
      </c>
      <c r="AL58" s="1">
        <f t="shared" si="16"/>
        <v>-34.002287192993911</v>
      </c>
      <c r="AM58" s="1">
        <f t="shared" si="17"/>
        <v>0.91013698838545787</v>
      </c>
      <c r="AN58" s="1">
        <f t="shared" si="18"/>
        <v>71.838694090022088</v>
      </c>
      <c r="AO58" s="1">
        <f t="shared" si="19"/>
        <v>-3.0850110086052629</v>
      </c>
      <c r="AP58" s="1">
        <f t="shared" si="20"/>
        <v>-69.843660089650839</v>
      </c>
      <c r="AQ58" s="1">
        <f t="shared" si="21"/>
        <v>5.1310907272326025</v>
      </c>
      <c r="AR58" s="1">
        <f t="shared" si="22"/>
        <v>33.938612884773683</v>
      </c>
      <c r="AS58" s="1">
        <f t="shared" si="23"/>
        <v>-4.5154027339434908</v>
      </c>
      <c r="AT58" s="1">
        <f t="shared" si="24"/>
        <v>-9.819046246792448</v>
      </c>
      <c r="AU58" s="1">
        <f t="shared" si="25"/>
        <v>0.90606663211495997</v>
      </c>
      <c r="AV58" s="1">
        <f t="shared" si="26"/>
        <v>1.7731578947365201</v>
      </c>
      <c r="AW58" s="1">
        <f t="shared" si="27"/>
        <v>-0.98210526315791324</v>
      </c>
      <c r="AX58" s="1">
        <f t="shared" si="37"/>
        <v>513.81578947369576</v>
      </c>
      <c r="AY58">
        <f t="shared" si="32"/>
        <v>1.2250343075818502</v>
      </c>
      <c r="AZ58">
        <f t="shared" si="28"/>
        <v>0.97324200484771517</v>
      </c>
      <c r="BA58">
        <f t="shared" si="29"/>
        <v>25.871499737984838</v>
      </c>
      <c r="BB58">
        <f t="shared" si="30"/>
        <v>-36.707622571333125</v>
      </c>
      <c r="BC58">
        <f t="shared" si="31"/>
        <v>9.4623222080256184</v>
      </c>
      <c r="BD58">
        <f t="shared" si="33"/>
        <v>46.169944779358744</v>
      </c>
      <c r="BE58" s="1">
        <f t="shared" si="34"/>
        <v>-2.210526315791328E-2</v>
      </c>
      <c r="BF58" s="1">
        <f t="shared" si="35"/>
        <v>0.89224197286830598</v>
      </c>
    </row>
    <row r="59" spans="4:58">
      <c r="Q59" s="1">
        <f t="shared" si="0"/>
        <v>2</v>
      </c>
      <c r="R59" s="1">
        <f t="shared" si="1"/>
        <v>-8</v>
      </c>
      <c r="S59" s="1">
        <v>22</v>
      </c>
      <c r="T59" s="1">
        <v>6</v>
      </c>
      <c r="U59" s="1">
        <v>-1.41</v>
      </c>
      <c r="V59" s="1">
        <v>0.98</v>
      </c>
      <c r="W59" s="1">
        <f t="shared" si="2"/>
        <v>9.1597154447300307E-9</v>
      </c>
      <c r="X59" s="1">
        <f t="shared" si="3"/>
        <v>3.3117135578683802E-8</v>
      </c>
      <c r="Y59" s="1">
        <f t="shared" si="4"/>
        <v>-2.0182245312249806E-6</v>
      </c>
      <c r="Z59" s="1">
        <f t="shared" si="5"/>
        <v>-6.0606659617211011E-6</v>
      </c>
      <c r="AA59" s="1">
        <f t="shared" si="6"/>
        <v>1.4968334293636928E-4</v>
      </c>
      <c r="AB59" s="1">
        <f t="shared" si="7"/>
        <v>4.1408321759413118E-4</v>
      </c>
      <c r="AC59" s="1">
        <f t="shared" si="8"/>
        <v>-3.6979720081625118E-3</v>
      </c>
      <c r="AD59" s="1">
        <f t="shared" si="9"/>
        <v>-1.8544371905071921E-2</v>
      </c>
      <c r="AE59" s="1">
        <f t="shared" si="10"/>
        <v>-7.9999977527323192E-3</v>
      </c>
      <c r="AF59" s="1">
        <f t="shared" si="11"/>
        <v>0.46796507886529598</v>
      </c>
      <c r="AG59" s="1">
        <f t="shared" si="12"/>
        <v>0.73224197286830595</v>
      </c>
      <c r="AH59" s="1">
        <f t="shared" si="13"/>
        <v>1.1705204400145237</v>
      </c>
      <c r="AI59" s="1">
        <f t="shared" si="36"/>
        <v>19.440861225971808</v>
      </c>
      <c r="AJ59" s="1">
        <f t="shared" si="14"/>
        <v>5.8911683360182447</v>
      </c>
      <c r="AK59" s="1">
        <f t="shared" si="15"/>
        <v>-0.1056255444555108</v>
      </c>
      <c r="AL59" s="1">
        <f t="shared" si="16"/>
        <v>-34.002287192993911</v>
      </c>
      <c r="AM59" s="1">
        <f t="shared" si="17"/>
        <v>0.91013698838545787</v>
      </c>
      <c r="AN59" s="1">
        <f t="shared" si="18"/>
        <v>71.838694090022088</v>
      </c>
      <c r="AO59" s="1">
        <f t="shared" si="19"/>
        <v>-3.0850110086052629</v>
      </c>
      <c r="AP59" s="1">
        <f t="shared" si="20"/>
        <v>-69.843660089650839</v>
      </c>
      <c r="AQ59" s="1">
        <f t="shared" si="21"/>
        <v>5.1310907272326025</v>
      </c>
      <c r="AR59" s="1">
        <f t="shared" si="22"/>
        <v>33.938612884773683</v>
      </c>
      <c r="AS59" s="1">
        <f t="shared" si="23"/>
        <v>-4.5154027339434908</v>
      </c>
      <c r="AT59" s="1">
        <f t="shared" si="24"/>
        <v>-9.819046246792448</v>
      </c>
      <c r="AU59" s="1">
        <f t="shared" si="25"/>
        <v>0.90606663211495997</v>
      </c>
      <c r="AV59" s="1">
        <f t="shared" si="26"/>
        <v>1.7731578947365201</v>
      </c>
      <c r="AW59" s="1">
        <f t="shared" si="27"/>
        <v>-0.98210526315791324</v>
      </c>
      <c r="AX59" s="1">
        <f t="shared" si="37"/>
        <v>200.21482277121564</v>
      </c>
      <c r="AY59">
        <f t="shared" si="32"/>
        <v>1.527955774364647</v>
      </c>
      <c r="AZ59">
        <f t="shared" si="28"/>
        <v>1.7171196813268432</v>
      </c>
      <c r="BA59">
        <f t="shared" si="29"/>
        <v>11.016349589332441</v>
      </c>
      <c r="BB59">
        <f t="shared" si="30"/>
        <v>-50.002240762033807</v>
      </c>
      <c r="BC59">
        <f t="shared" si="31"/>
        <v>-34.800670501287499</v>
      </c>
      <c r="BD59">
        <f t="shared" si="33"/>
        <v>15.201570260746308</v>
      </c>
      <c r="BE59" s="1">
        <f t="shared" si="34"/>
        <v>0.42789473684208668</v>
      </c>
      <c r="BF59" s="1">
        <f t="shared" si="35"/>
        <v>0.19052044001452373</v>
      </c>
    </row>
    <row r="60" spans="4:58">
      <c r="Q60" s="1">
        <f t="shared" si="0"/>
        <v>4</v>
      </c>
      <c r="R60" s="1">
        <f t="shared" si="1"/>
        <v>-8</v>
      </c>
      <c r="S60" s="1">
        <v>24</v>
      </c>
      <c r="T60" s="1">
        <v>6</v>
      </c>
      <c r="U60" s="1">
        <v>-1.39</v>
      </c>
      <c r="V60" s="1">
        <v>1.86</v>
      </c>
      <c r="W60" s="1">
        <f t="shared" si="2"/>
        <v>9.3795486154035515E-6</v>
      </c>
      <c r="X60" s="1">
        <f t="shared" si="3"/>
        <v>1.6955973416286107E-5</v>
      </c>
      <c r="Y60" s="1">
        <f t="shared" si="4"/>
        <v>-5.1666547999359503E-4</v>
      </c>
      <c r="Z60" s="1">
        <f t="shared" si="5"/>
        <v>-7.7576524310030094E-4</v>
      </c>
      <c r="AA60" s="1">
        <f t="shared" si="6"/>
        <v>9.579733947927634E-3</v>
      </c>
      <c r="AB60" s="1">
        <f t="shared" si="7"/>
        <v>1.3250662963012198E-2</v>
      </c>
      <c r="AC60" s="1">
        <f t="shared" si="8"/>
        <v>-5.9167552130600189E-2</v>
      </c>
      <c r="AD60" s="1">
        <f t="shared" si="9"/>
        <v>-0.14835497524057537</v>
      </c>
      <c r="AE60" s="1">
        <f t="shared" si="10"/>
        <v>-3.1999991010929277E-2</v>
      </c>
      <c r="AF60" s="1">
        <f t="shared" si="11"/>
        <v>0.93593015773059196</v>
      </c>
      <c r="AG60" s="1">
        <f t="shared" si="12"/>
        <v>0.73224197286830595</v>
      </c>
      <c r="AH60" s="1">
        <f t="shared" si="13"/>
        <v>1.4502139139266705</v>
      </c>
      <c r="AI60" s="1">
        <f t="shared" si="36"/>
        <v>22.031510003942447</v>
      </c>
      <c r="AJ60" s="1">
        <f t="shared" si="14"/>
        <v>5.8911683360182447</v>
      </c>
      <c r="AK60" s="1">
        <f t="shared" si="15"/>
        <v>-0.1056255444555108</v>
      </c>
      <c r="AL60" s="1">
        <f t="shared" si="16"/>
        <v>-34.002287192993911</v>
      </c>
      <c r="AM60" s="1">
        <f t="shared" si="17"/>
        <v>0.91013698838545787</v>
      </c>
      <c r="AN60" s="1">
        <f t="shared" si="18"/>
        <v>71.838694090022088</v>
      </c>
      <c r="AO60" s="1">
        <f t="shared" si="19"/>
        <v>-3.0850110086052629</v>
      </c>
      <c r="AP60" s="1">
        <f t="shared" si="20"/>
        <v>-69.843660089650839</v>
      </c>
      <c r="AQ60" s="1">
        <f t="shared" si="21"/>
        <v>5.1310907272326025</v>
      </c>
      <c r="AR60" s="1">
        <f t="shared" si="22"/>
        <v>33.938612884773683</v>
      </c>
      <c r="AS60" s="1">
        <f t="shared" si="23"/>
        <v>-4.5154027339434908</v>
      </c>
      <c r="AT60" s="1">
        <f t="shared" si="24"/>
        <v>-9.819046246792448</v>
      </c>
      <c r="AU60" s="1">
        <f t="shared" si="25"/>
        <v>0.90606663211495997</v>
      </c>
      <c r="AV60" s="1">
        <f t="shared" si="26"/>
        <v>1.7731578947365201</v>
      </c>
      <c r="AW60" s="1">
        <f t="shared" si="27"/>
        <v>-0.98210526315791324</v>
      </c>
      <c r="AX60" s="1">
        <f t="shared" si="37"/>
        <v>152.8013582342964</v>
      </c>
      <c r="AY60">
        <f t="shared" si="32"/>
        <v>1.7514711370927545</v>
      </c>
      <c r="AZ60">
        <f t="shared" si="28"/>
        <v>2.3220034453032148</v>
      </c>
      <c r="BA60">
        <f t="shared" si="29"/>
        <v>24.570691717296668</v>
      </c>
      <c r="BB60">
        <f t="shared" si="30"/>
        <v>-55.89359015222</v>
      </c>
      <c r="BC60">
        <f t="shared" si="31"/>
        <v>-53.228802996425543</v>
      </c>
      <c r="BD60">
        <f t="shared" si="33"/>
        <v>2.6647871557944569</v>
      </c>
      <c r="BE60" s="1">
        <f t="shared" si="34"/>
        <v>0.40789473684208666</v>
      </c>
      <c r="BF60" s="1">
        <f t="shared" si="35"/>
        <v>-0.40978608607332956</v>
      </c>
    </row>
    <row r="61" spans="4:58">
      <c r="Q61" s="1">
        <f t="shared" si="0"/>
        <v>6</v>
      </c>
      <c r="R61" s="1">
        <f t="shared" si="1"/>
        <v>-8</v>
      </c>
      <c r="S61" s="1">
        <v>26</v>
      </c>
      <c r="T61" s="1">
        <v>6</v>
      </c>
      <c r="U61" s="1">
        <v>-1.3</v>
      </c>
      <c r="V61" s="1">
        <v>2.14</v>
      </c>
      <c r="W61" s="1">
        <f t="shared" si="2"/>
        <v>5.4087203729586363E-4</v>
      </c>
      <c r="X61" s="1">
        <f t="shared" si="3"/>
        <v>6.518445795952333E-4</v>
      </c>
      <c r="Y61" s="1">
        <f t="shared" si="4"/>
        <v>-1.3241571149367097E-2</v>
      </c>
      <c r="Z61" s="1">
        <f t="shared" si="5"/>
        <v>-1.3254676458284048E-2</v>
      </c>
      <c r="AA61" s="1">
        <f t="shared" si="6"/>
        <v>0.10911915700061321</v>
      </c>
      <c r="AB61" s="1">
        <f t="shared" si="7"/>
        <v>0.10062222187537388</v>
      </c>
      <c r="AC61" s="1">
        <f t="shared" si="8"/>
        <v>-0.29953573266116346</v>
      </c>
      <c r="AD61" s="1">
        <f t="shared" si="9"/>
        <v>-0.50069804143694185</v>
      </c>
      <c r="AE61" s="1">
        <f t="shared" si="10"/>
        <v>-7.1999979774590869E-2</v>
      </c>
      <c r="AF61" s="1">
        <f t="shared" si="11"/>
        <v>1.4038952365958879</v>
      </c>
      <c r="AG61" s="1">
        <f t="shared" si="12"/>
        <v>0.73224197286830595</v>
      </c>
      <c r="AH61" s="1">
        <f t="shared" si="13"/>
        <v>1.4483413034767247</v>
      </c>
      <c r="AI61" s="1">
        <f t="shared" si="36"/>
        <v>32.320499837536232</v>
      </c>
      <c r="AJ61" s="1">
        <f t="shared" si="14"/>
        <v>5.8911683360182447</v>
      </c>
      <c r="AK61" s="1">
        <f t="shared" si="15"/>
        <v>-0.1056255444555108</v>
      </c>
      <c r="AL61" s="1">
        <f t="shared" si="16"/>
        <v>-34.002287192993911</v>
      </c>
      <c r="AM61" s="1">
        <f t="shared" si="17"/>
        <v>0.91013698838545787</v>
      </c>
      <c r="AN61" s="1">
        <f t="shared" si="18"/>
        <v>71.838694090022088</v>
      </c>
      <c r="AO61" s="1">
        <f t="shared" si="19"/>
        <v>-3.0850110086052629</v>
      </c>
      <c r="AP61" s="1">
        <f t="shared" si="20"/>
        <v>-69.843660089650839</v>
      </c>
      <c r="AQ61" s="1">
        <f t="shared" si="21"/>
        <v>5.1310907272326025</v>
      </c>
      <c r="AR61" s="1">
        <f t="shared" si="22"/>
        <v>33.938612884773683</v>
      </c>
      <c r="AS61" s="1">
        <f t="shared" si="23"/>
        <v>-4.5154027339434908</v>
      </c>
      <c r="AT61" s="1">
        <f t="shared" si="24"/>
        <v>-9.819046246792448</v>
      </c>
      <c r="AU61" s="1">
        <f t="shared" si="25"/>
        <v>0.90606663211495997</v>
      </c>
      <c r="AV61" s="1">
        <f t="shared" si="26"/>
        <v>1.7731578947365201</v>
      </c>
      <c r="AW61" s="1">
        <f t="shared" si="27"/>
        <v>-0.98210526315791324</v>
      </c>
      <c r="AX61" s="1">
        <f t="shared" si="37"/>
        <v>145.89276930644454</v>
      </c>
      <c r="AY61">
        <f t="shared" si="32"/>
        <v>1.7499209351508234</v>
      </c>
      <c r="AZ61">
        <f t="shared" si="28"/>
        <v>2.5039169315294787</v>
      </c>
      <c r="BA61">
        <f t="shared" si="29"/>
        <v>30.112660163933182</v>
      </c>
      <c r="BB61">
        <f t="shared" si="30"/>
        <v>-55.859210084500035</v>
      </c>
      <c r="BC61">
        <f t="shared" si="31"/>
        <v>-58.722297133133551</v>
      </c>
      <c r="BD61">
        <f t="shared" si="33"/>
        <v>2.8630870486335169</v>
      </c>
      <c r="BE61" s="1">
        <f t="shared" si="34"/>
        <v>0.3178947368420868</v>
      </c>
      <c r="BF61" s="1">
        <f t="shared" si="35"/>
        <v>-0.69165869652327538</v>
      </c>
    </row>
    <row r="62" spans="4:58">
      <c r="Q62" s="1">
        <f t="shared" si="0"/>
        <v>8</v>
      </c>
      <c r="R62" s="1">
        <f t="shared" si="1"/>
        <v>-8</v>
      </c>
      <c r="S62" s="1">
        <v>28</v>
      </c>
      <c r="T62" s="1">
        <v>6</v>
      </c>
      <c r="U62" s="1">
        <v>-1.46</v>
      </c>
      <c r="V62" s="1">
        <v>1.68</v>
      </c>
      <c r="W62" s="1">
        <f t="shared" si="2"/>
        <v>9.6046577821732367E-3</v>
      </c>
      <c r="X62" s="1">
        <f t="shared" si="3"/>
        <v>8.6814583891384866E-3</v>
      </c>
      <c r="Y62" s="1">
        <f t="shared" si="4"/>
        <v>-0.13226636287836033</v>
      </c>
      <c r="Z62" s="1">
        <f t="shared" si="5"/>
        <v>-9.929795111683852E-2</v>
      </c>
      <c r="AA62" s="1">
        <f t="shared" si="6"/>
        <v>0.61310297266736857</v>
      </c>
      <c r="AB62" s="1">
        <f t="shared" si="7"/>
        <v>0.42402121481639032</v>
      </c>
      <c r="AC62" s="1">
        <f t="shared" si="8"/>
        <v>-0.94668083408960302</v>
      </c>
      <c r="AD62" s="1">
        <f t="shared" si="9"/>
        <v>-1.1868398019246029</v>
      </c>
      <c r="AE62" s="1">
        <f t="shared" si="10"/>
        <v>-0.12799996404371711</v>
      </c>
      <c r="AF62" s="1">
        <f t="shared" si="11"/>
        <v>1.8718603154611839</v>
      </c>
      <c r="AG62" s="1">
        <f t="shared" si="12"/>
        <v>0.73224197286830595</v>
      </c>
      <c r="AH62" s="1">
        <f t="shared" si="13"/>
        <v>1.1664276779314386</v>
      </c>
      <c r="AI62" s="1">
        <f t="shared" si="36"/>
        <v>30.569781075509599</v>
      </c>
      <c r="AJ62" s="1">
        <f t="shared" si="14"/>
        <v>5.8911683360182447</v>
      </c>
      <c r="AK62" s="1">
        <f t="shared" si="15"/>
        <v>-0.1056255444555108</v>
      </c>
      <c r="AL62" s="1">
        <f t="shared" si="16"/>
        <v>-34.002287192993911</v>
      </c>
      <c r="AM62" s="1">
        <f t="shared" si="17"/>
        <v>0.91013698838545787</v>
      </c>
      <c r="AN62" s="1">
        <f t="shared" si="18"/>
        <v>71.838694090022088</v>
      </c>
      <c r="AO62" s="1">
        <f t="shared" si="19"/>
        <v>-3.0850110086052629</v>
      </c>
      <c r="AP62" s="1">
        <f t="shared" si="20"/>
        <v>-69.843660089650839</v>
      </c>
      <c r="AQ62" s="1">
        <f t="shared" si="21"/>
        <v>5.1310907272326025</v>
      </c>
      <c r="AR62" s="1">
        <f t="shared" si="22"/>
        <v>33.938612884773683</v>
      </c>
      <c r="AS62" s="1">
        <f t="shared" si="23"/>
        <v>-4.5154027339434908</v>
      </c>
      <c r="AT62" s="1">
        <f t="shared" si="24"/>
        <v>-9.819046246792448</v>
      </c>
      <c r="AU62" s="1">
        <f t="shared" si="25"/>
        <v>0.90606663211495997</v>
      </c>
      <c r="AV62" s="1">
        <f t="shared" si="26"/>
        <v>1.7731578947365201</v>
      </c>
      <c r="AW62" s="1">
        <f t="shared" si="27"/>
        <v>-0.98210526315791324</v>
      </c>
      <c r="AX62" s="1">
        <f t="shared" si="37"/>
        <v>158.45864661654247</v>
      </c>
      <c r="AY62">
        <f t="shared" si="32"/>
        <v>1.5248227030599335</v>
      </c>
      <c r="AZ62">
        <f t="shared" si="28"/>
        <v>2.2257582977493309</v>
      </c>
      <c r="BA62">
        <f t="shared" si="29"/>
        <v>31.491990635199603</v>
      </c>
      <c r="BB62">
        <f t="shared" si="30"/>
        <v>-49.903392906467893</v>
      </c>
      <c r="BC62">
        <f t="shared" si="31"/>
        <v>-49.007804542372334</v>
      </c>
      <c r="BD62">
        <f t="shared" si="33"/>
        <v>0.89558836409555909</v>
      </c>
      <c r="BE62" s="1">
        <f t="shared" si="34"/>
        <v>0.47789473684208672</v>
      </c>
      <c r="BF62" s="1">
        <f t="shared" si="35"/>
        <v>-0.51357232206856129</v>
      </c>
    </row>
    <row r="63" spans="4:58">
      <c r="Q63" s="1">
        <f t="shared" si="0"/>
        <v>10</v>
      </c>
      <c r="R63" s="1">
        <f t="shared" si="1"/>
        <v>-8</v>
      </c>
      <c r="S63" s="1">
        <v>30</v>
      </c>
      <c r="T63" s="1">
        <v>6</v>
      </c>
      <c r="U63" s="1">
        <v>-1.79</v>
      </c>
      <c r="V63" s="1">
        <v>0.63</v>
      </c>
      <c r="W63" s="1">
        <f t="shared" si="2"/>
        <v>8.9450346139941711E-2</v>
      </c>
      <c r="X63" s="1">
        <f t="shared" si="3"/>
        <v>6.4681905427116798E-2</v>
      </c>
      <c r="Y63" s="1">
        <f t="shared" si="4"/>
        <v>-0.78836895750975799</v>
      </c>
      <c r="Z63" s="1">
        <f t="shared" si="5"/>
        <v>-0.473489528259461</v>
      </c>
      <c r="AA63" s="1">
        <f t="shared" si="6"/>
        <v>2.3388022333807701</v>
      </c>
      <c r="AB63" s="1">
        <f t="shared" si="7"/>
        <v>1.29401005498166</v>
      </c>
      <c r="AC63" s="1">
        <f t="shared" si="8"/>
        <v>-2.3112325051015699</v>
      </c>
      <c r="AD63" s="1">
        <f t="shared" si="9"/>
        <v>-2.3180464881339899</v>
      </c>
      <c r="AE63" s="1">
        <f t="shared" si="10"/>
        <v>-0.19999994381830799</v>
      </c>
      <c r="AF63" s="1">
        <f t="shared" si="11"/>
        <v>2.3398253943264797</v>
      </c>
      <c r="AG63" s="1">
        <f t="shared" si="12"/>
        <v>0.73224197286830595</v>
      </c>
      <c r="AH63" s="1">
        <f t="shared" si="13"/>
        <v>0.76787448430118788</v>
      </c>
      <c r="AI63" s="1">
        <f t="shared" si="36"/>
        <v>21.88483877796633</v>
      </c>
      <c r="AJ63" s="1">
        <f t="shared" si="14"/>
        <v>5.8911683360182447</v>
      </c>
      <c r="AK63" s="1">
        <f t="shared" si="15"/>
        <v>-0.1056255444555108</v>
      </c>
      <c r="AL63" s="1">
        <f t="shared" si="16"/>
        <v>-34.002287192993911</v>
      </c>
      <c r="AM63" s="1">
        <f t="shared" si="17"/>
        <v>0.91013698838545787</v>
      </c>
      <c r="AN63" s="1">
        <f t="shared" si="18"/>
        <v>71.838694090022088</v>
      </c>
      <c r="AO63" s="1">
        <f t="shared" si="19"/>
        <v>-3.0850110086052629</v>
      </c>
      <c r="AP63" s="1">
        <f t="shared" si="20"/>
        <v>-69.843660089650839</v>
      </c>
      <c r="AQ63" s="1">
        <f t="shared" si="21"/>
        <v>5.1310907272326025</v>
      </c>
      <c r="AR63" s="1">
        <f t="shared" si="22"/>
        <v>33.938612884773683</v>
      </c>
      <c r="AS63" s="1">
        <f t="shared" si="23"/>
        <v>-4.5154027339434908</v>
      </c>
      <c r="AT63" s="1">
        <f t="shared" si="24"/>
        <v>-9.819046246792448</v>
      </c>
      <c r="AU63" s="1">
        <f t="shared" si="25"/>
        <v>0.90606663211495997</v>
      </c>
      <c r="AV63" s="1">
        <f t="shared" si="26"/>
        <v>1.7731578947365201</v>
      </c>
      <c r="AW63" s="1">
        <f t="shared" si="27"/>
        <v>-0.98210526315791324</v>
      </c>
      <c r="AX63" s="1">
        <f t="shared" si="37"/>
        <v>255.88972431077988</v>
      </c>
      <c r="AY63">
        <f t="shared" si="32"/>
        <v>1.2466603272597108</v>
      </c>
      <c r="AZ63">
        <f t="shared" si="28"/>
        <v>1.8976301009416983</v>
      </c>
      <c r="BA63">
        <f t="shared" si="29"/>
        <v>34.304355383008733</v>
      </c>
      <c r="BB63">
        <f t="shared" si="30"/>
        <v>-38.020634666021799</v>
      </c>
      <c r="BC63">
        <f t="shared" si="31"/>
        <v>-19.389790076794203</v>
      </c>
      <c r="BD63">
        <f t="shared" si="33"/>
        <v>18.630844589227596</v>
      </c>
      <c r="BE63" s="1">
        <f t="shared" si="34"/>
        <v>0.80789473684208679</v>
      </c>
      <c r="BF63" s="1">
        <f t="shared" si="35"/>
        <v>0.13787448430118787</v>
      </c>
    </row>
    <row r="64" spans="4:58">
      <c r="Q64" s="1">
        <f t="shared" si="0"/>
        <v>12</v>
      </c>
      <c r="R64" s="1">
        <f t="shared" si="1"/>
        <v>-8</v>
      </c>
      <c r="S64" s="1">
        <v>32</v>
      </c>
      <c r="T64" s="1">
        <v>6</v>
      </c>
      <c r="U64" s="1">
        <v>-1.55</v>
      </c>
      <c r="V64" s="1">
        <v>0.53</v>
      </c>
      <c r="W64" s="1">
        <f t="shared" si="2"/>
        <v>0.55385296619096436</v>
      </c>
      <c r="X64" s="1">
        <f t="shared" si="3"/>
        <v>0.33374442475275945</v>
      </c>
      <c r="Y64" s="1">
        <f t="shared" si="4"/>
        <v>-3.3898422142379769</v>
      </c>
      <c r="Z64" s="1">
        <f t="shared" si="5"/>
        <v>-1.6965985866603581</v>
      </c>
      <c r="AA64" s="1">
        <f t="shared" si="6"/>
        <v>6.9836260480392456</v>
      </c>
      <c r="AB64" s="1">
        <f t="shared" si="7"/>
        <v>3.2199111000119642</v>
      </c>
      <c r="AC64" s="1">
        <f t="shared" si="8"/>
        <v>-4.7925717225786153</v>
      </c>
      <c r="AD64" s="1">
        <f t="shared" si="9"/>
        <v>-4.0055843314955348</v>
      </c>
      <c r="AE64" s="1">
        <f t="shared" si="10"/>
        <v>-0.28799991909836348</v>
      </c>
      <c r="AF64" s="1">
        <f t="shared" si="11"/>
        <v>2.8077904731917758</v>
      </c>
      <c r="AG64" s="1">
        <f t="shared" si="12"/>
        <v>0.73224197286830595</v>
      </c>
      <c r="AH64" s="1">
        <f t="shared" si="13"/>
        <v>0.45857021098416684</v>
      </c>
      <c r="AI64" s="1">
        <f t="shared" si="36"/>
        <v>13.477318682232678</v>
      </c>
      <c r="AJ64" s="1">
        <f t="shared" si="14"/>
        <v>5.8911683360182447</v>
      </c>
      <c r="AK64" s="1">
        <f t="shared" si="15"/>
        <v>-0.1056255444555108</v>
      </c>
      <c r="AL64" s="1">
        <f t="shared" si="16"/>
        <v>-34.002287192993911</v>
      </c>
      <c r="AM64" s="1">
        <f t="shared" si="17"/>
        <v>0.91013698838545787</v>
      </c>
      <c r="AN64" s="1">
        <f t="shared" si="18"/>
        <v>71.838694090022088</v>
      </c>
      <c r="AO64" s="1">
        <f t="shared" si="19"/>
        <v>-3.0850110086052629</v>
      </c>
      <c r="AP64" s="1">
        <f t="shared" si="20"/>
        <v>-69.843660089650839</v>
      </c>
      <c r="AQ64" s="1">
        <f t="shared" si="21"/>
        <v>5.1310907272326025</v>
      </c>
      <c r="AR64" s="1">
        <f t="shared" si="22"/>
        <v>33.938612884773683</v>
      </c>
      <c r="AS64" s="1">
        <f t="shared" si="23"/>
        <v>-4.5154027339434908</v>
      </c>
      <c r="AT64" s="1">
        <f t="shared" si="24"/>
        <v>-9.819046246792448</v>
      </c>
      <c r="AU64" s="1">
        <f t="shared" si="25"/>
        <v>0.90606663211495997</v>
      </c>
      <c r="AV64" s="1">
        <f t="shared" si="26"/>
        <v>1.7731578947365201</v>
      </c>
      <c r="AW64" s="1">
        <f t="shared" si="27"/>
        <v>-0.98210526315791324</v>
      </c>
      <c r="AX64" s="1">
        <f t="shared" si="37"/>
        <v>285.30287984111567</v>
      </c>
      <c r="AY64">
        <f t="shared" si="32"/>
        <v>1.0838899327535694</v>
      </c>
      <c r="AZ64">
        <f t="shared" si="28"/>
        <v>1.638108665504215</v>
      </c>
      <c r="BA64">
        <f t="shared" si="29"/>
        <v>33.832842986643705</v>
      </c>
      <c r="BB64">
        <f t="shared" si="30"/>
        <v>-25.029080771243503</v>
      </c>
      <c r="BC64">
        <f t="shared" si="31"/>
        <v>-18.877378480961482</v>
      </c>
      <c r="BD64">
        <f t="shared" si="33"/>
        <v>6.1517022902820209</v>
      </c>
      <c r="BE64" s="1">
        <f t="shared" si="34"/>
        <v>0.5678947368420868</v>
      </c>
      <c r="BF64" s="1">
        <f t="shared" si="35"/>
        <v>-7.1429789015833189E-2</v>
      </c>
    </row>
    <row r="65" spans="4:58">
      <c r="Q65" s="1">
        <f t="shared" si="0"/>
        <v>14</v>
      </c>
      <c r="R65" s="1">
        <f t="shared" si="1"/>
        <v>-8</v>
      </c>
      <c r="S65" s="1">
        <v>34</v>
      </c>
      <c r="T65" s="1">
        <v>6</v>
      </c>
      <c r="U65" s="1">
        <v>-1.56</v>
      </c>
      <c r="V65" s="1">
        <v>-0.39</v>
      </c>
      <c r="W65" s="1">
        <f t="shared" si="2"/>
        <v>2.5873929010192613</v>
      </c>
      <c r="X65" s="1">
        <f t="shared" si="3"/>
        <v>1.3363958741079238</v>
      </c>
      <c r="Y65" s="1">
        <f t="shared" si="4"/>
        <v>-11.6346627958303</v>
      </c>
      <c r="Z65" s="1">
        <f t="shared" si="5"/>
        <v>-4.9912190281136803</v>
      </c>
      <c r="AA65" s="1">
        <f t="shared" si="6"/>
        <v>17.610095613120908</v>
      </c>
      <c r="AB65" s="1">
        <f t="shared" si="7"/>
        <v>6.9594966381045626</v>
      </c>
      <c r="AC65" s="1">
        <f t="shared" si="8"/>
        <v>-8.8788307915981903</v>
      </c>
      <c r="AD65" s="1">
        <f t="shared" si="9"/>
        <v>-6.3607195634396687</v>
      </c>
      <c r="AE65" s="1">
        <f t="shared" si="10"/>
        <v>-0.39199988988388362</v>
      </c>
      <c r="AF65" s="1">
        <f t="shared" si="11"/>
        <v>3.2757555520570718</v>
      </c>
      <c r="AG65" s="1">
        <f t="shared" si="12"/>
        <v>0.73224197286830595</v>
      </c>
      <c r="AH65" s="1">
        <f t="shared" si="13"/>
        <v>0.24394648241231021</v>
      </c>
      <c r="AI65" s="1">
        <f t="shared" si="36"/>
        <v>162.55038010572056</v>
      </c>
      <c r="AJ65" s="1">
        <f t="shared" si="14"/>
        <v>5.8911683360182447</v>
      </c>
      <c r="AK65" s="1">
        <f t="shared" si="15"/>
        <v>-0.1056255444555108</v>
      </c>
      <c r="AL65" s="1">
        <f t="shared" si="16"/>
        <v>-34.002287192993911</v>
      </c>
      <c r="AM65" s="1">
        <f t="shared" si="17"/>
        <v>0.91013698838545787</v>
      </c>
      <c r="AN65" s="1">
        <f t="shared" si="18"/>
        <v>71.838694090022088</v>
      </c>
      <c r="AO65" s="1">
        <f t="shared" si="19"/>
        <v>-3.0850110086052629</v>
      </c>
      <c r="AP65" s="1">
        <f t="shared" si="20"/>
        <v>-69.843660089650839</v>
      </c>
      <c r="AQ65" s="1">
        <f t="shared" si="21"/>
        <v>5.1310907272326025</v>
      </c>
      <c r="AR65" s="1">
        <f t="shared" si="22"/>
        <v>33.938612884773683</v>
      </c>
      <c r="AS65" s="1">
        <f t="shared" si="23"/>
        <v>-4.5154027339434908</v>
      </c>
      <c r="AT65" s="1">
        <f t="shared" si="24"/>
        <v>-9.819046246792448</v>
      </c>
      <c r="AU65" s="1">
        <f t="shared" si="25"/>
        <v>0.90606663211495997</v>
      </c>
      <c r="AV65" s="1">
        <f t="shared" si="26"/>
        <v>1.7731578947365201</v>
      </c>
      <c r="AW65" s="1">
        <f t="shared" si="27"/>
        <v>-0.98210526315791324</v>
      </c>
      <c r="AX65" s="1">
        <f t="shared" si="37"/>
        <v>151.82186234818286</v>
      </c>
      <c r="AY65">
        <f t="shared" si="32"/>
        <v>1.0119489286539187</v>
      </c>
      <c r="AZ65">
        <f t="shared" si="28"/>
        <v>1.6080111939908877</v>
      </c>
      <c r="BA65">
        <f t="shared" si="29"/>
        <v>37.068290790788282</v>
      </c>
      <c r="BB65">
        <f t="shared" si="30"/>
        <v>-13.949465191686837</v>
      </c>
      <c r="BC65">
        <f t="shared" si="31"/>
        <v>14.036243467926479</v>
      </c>
      <c r="BD65">
        <f t="shared" si="33"/>
        <v>27.985708659613316</v>
      </c>
      <c r="BE65" s="1">
        <f t="shared" si="34"/>
        <v>0.57789473684208681</v>
      </c>
      <c r="BF65" s="1">
        <f t="shared" si="35"/>
        <v>0.63394648241231022</v>
      </c>
    </row>
    <row r="66" spans="4:58">
      <c r="Q66" s="1">
        <f t="shared" si="0"/>
        <v>16</v>
      </c>
      <c r="R66" s="1">
        <f t="shared" si="1"/>
        <v>-8</v>
      </c>
      <c r="S66" s="1">
        <v>36</v>
      </c>
      <c r="T66" s="1">
        <v>6</v>
      </c>
      <c r="U66" s="1">
        <v>-1.48</v>
      </c>
      <c r="V66" s="1">
        <v>-1.01</v>
      </c>
      <c r="W66" s="1">
        <f t="shared" si="2"/>
        <v>9.8351695689453944</v>
      </c>
      <c r="X66" s="1">
        <f t="shared" si="3"/>
        <v>4.4449066952389051</v>
      </c>
      <c r="Y66" s="1">
        <f t="shared" si="4"/>
        <v>-33.860188896860244</v>
      </c>
      <c r="Z66" s="1">
        <f t="shared" si="5"/>
        <v>-12.710137742955331</v>
      </c>
      <c r="AA66" s="1">
        <f t="shared" si="6"/>
        <v>39.238590250711589</v>
      </c>
      <c r="AB66" s="1">
        <f t="shared" si="7"/>
        <v>13.56867887412449</v>
      </c>
      <c r="AC66" s="1">
        <f t="shared" si="8"/>
        <v>-15.146893345433648</v>
      </c>
      <c r="AD66" s="1">
        <f t="shared" si="9"/>
        <v>-9.4947184153968234</v>
      </c>
      <c r="AE66" s="1">
        <f t="shared" si="10"/>
        <v>-0.51199985617486843</v>
      </c>
      <c r="AF66" s="1">
        <f t="shared" si="11"/>
        <v>3.7437206309223678</v>
      </c>
      <c r="AG66" s="1">
        <f t="shared" si="12"/>
        <v>0.73224197286830595</v>
      </c>
      <c r="AH66" s="1">
        <f t="shared" si="13"/>
        <v>-0.16063026400986102</v>
      </c>
      <c r="AI66" s="1">
        <f t="shared" si="36"/>
        <v>84.096013464370202</v>
      </c>
      <c r="AJ66" s="1">
        <f t="shared" si="14"/>
        <v>5.8911683360182447</v>
      </c>
      <c r="AK66" s="1">
        <f t="shared" si="15"/>
        <v>-0.1056255444555108</v>
      </c>
      <c r="AL66" s="1">
        <f t="shared" si="16"/>
        <v>-34.002287192993911</v>
      </c>
      <c r="AM66" s="1">
        <f t="shared" si="17"/>
        <v>0.91013698838545787</v>
      </c>
      <c r="AN66" s="1">
        <f t="shared" si="18"/>
        <v>71.838694090022088</v>
      </c>
      <c r="AO66" s="1">
        <f t="shared" si="19"/>
        <v>-3.0850110086052629</v>
      </c>
      <c r="AP66" s="1">
        <f t="shared" si="20"/>
        <v>-69.843660089650839</v>
      </c>
      <c r="AQ66" s="1">
        <f t="shared" si="21"/>
        <v>5.1310907272326025</v>
      </c>
      <c r="AR66" s="1">
        <f t="shared" si="22"/>
        <v>33.938612884773683</v>
      </c>
      <c r="AS66" s="1">
        <f t="shared" si="23"/>
        <v>-4.5154027339434908</v>
      </c>
      <c r="AT66" s="1">
        <f t="shared" si="24"/>
        <v>-9.819046246792448</v>
      </c>
      <c r="AU66" s="1">
        <f t="shared" si="25"/>
        <v>0.90606663211495997</v>
      </c>
      <c r="AV66" s="1">
        <f t="shared" si="26"/>
        <v>1.7731578947365201</v>
      </c>
      <c r="AW66" s="1">
        <f t="shared" si="27"/>
        <v>-0.98210526315791324</v>
      </c>
      <c r="AX66" s="1">
        <f t="shared" si="37"/>
        <v>2.7618551328798779</v>
      </c>
      <c r="AY66">
        <f t="shared" si="32"/>
        <v>0.99515467623799647</v>
      </c>
      <c r="AZ66">
        <f t="shared" si="28"/>
        <v>1.7917868176767011</v>
      </c>
      <c r="BA66">
        <f t="shared" si="29"/>
        <v>44.460207742327754</v>
      </c>
      <c r="BB66">
        <f t="shared" si="30"/>
        <v>9.2888841017534656</v>
      </c>
      <c r="BC66">
        <f t="shared" si="31"/>
        <v>34.310895328144589</v>
      </c>
      <c r="BD66">
        <f t="shared" si="33"/>
        <v>25.022011226391122</v>
      </c>
      <c r="BE66" s="1">
        <f t="shared" si="34"/>
        <v>0.49789473684208674</v>
      </c>
      <c r="BF66" s="1">
        <f t="shared" si="35"/>
        <v>0.84936973599013899</v>
      </c>
    </row>
    <row r="67" spans="4:58">
      <c r="Q67" s="1">
        <f t="shared" si="0"/>
        <v>18</v>
      </c>
      <c r="R67" s="1">
        <f t="shared" si="1"/>
        <v>-8</v>
      </c>
      <c r="S67" s="1">
        <v>38</v>
      </c>
      <c r="T67" s="1">
        <v>6</v>
      </c>
      <c r="U67" s="1">
        <v>-1.51</v>
      </c>
      <c r="V67" s="1">
        <v>-1.59</v>
      </c>
      <c r="W67" s="1">
        <f t="shared" si="2"/>
        <v>31.937952930283448</v>
      </c>
      <c r="X67" s="1">
        <f t="shared" si="3"/>
        <v>12.830256860172977</v>
      </c>
      <c r="Y67" s="1">
        <f t="shared" si="4"/>
        <v>-86.877948310997525</v>
      </c>
      <c r="Z67" s="1">
        <f t="shared" si="5"/>
        <v>-28.987977414267213</v>
      </c>
      <c r="AA67" s="1">
        <f t="shared" si="6"/>
        <v>79.547865453447031</v>
      </c>
      <c r="AB67" s="1">
        <f t="shared" si="7"/>
        <v>24.451199915715851</v>
      </c>
      <c r="AC67" s="1">
        <f t="shared" si="8"/>
        <v>-24.262394345554238</v>
      </c>
      <c r="AD67" s="1">
        <f t="shared" si="9"/>
        <v>-13.51884711879743</v>
      </c>
      <c r="AE67" s="1">
        <f t="shared" si="10"/>
        <v>-0.64799981797131789</v>
      </c>
      <c r="AF67" s="1">
        <f t="shared" si="11"/>
        <v>4.2116857097876634</v>
      </c>
      <c r="AG67" s="1">
        <f t="shared" si="12"/>
        <v>0.73224197286830595</v>
      </c>
      <c r="AH67" s="1">
        <f t="shared" si="13"/>
        <v>-0.58396416531245887</v>
      </c>
      <c r="AI67" s="1">
        <f t="shared" si="36"/>
        <v>63.272694005505727</v>
      </c>
      <c r="AJ67" s="1">
        <f t="shared" si="14"/>
        <v>5.8911683360182447</v>
      </c>
      <c r="AK67" s="1">
        <f t="shared" si="15"/>
        <v>-0.1056255444555108</v>
      </c>
      <c r="AL67" s="1">
        <f t="shared" si="16"/>
        <v>-34.002287192993911</v>
      </c>
      <c r="AM67" s="1">
        <f t="shared" si="17"/>
        <v>0.91013698838545787</v>
      </c>
      <c r="AN67" s="1">
        <f t="shared" si="18"/>
        <v>71.838694090022088</v>
      </c>
      <c r="AO67" s="1">
        <f t="shared" si="19"/>
        <v>-3.0850110086052629</v>
      </c>
      <c r="AP67" s="1">
        <f t="shared" si="20"/>
        <v>-69.843660089650839</v>
      </c>
      <c r="AQ67" s="1">
        <f t="shared" si="21"/>
        <v>5.1310907272326025</v>
      </c>
      <c r="AR67" s="1">
        <f t="shared" si="22"/>
        <v>33.938612884773683</v>
      </c>
      <c r="AS67" s="1">
        <f t="shared" si="23"/>
        <v>-4.5154027339434908</v>
      </c>
      <c r="AT67" s="1">
        <f t="shared" si="24"/>
        <v>-9.819046246792448</v>
      </c>
      <c r="AU67" s="1">
        <f t="shared" si="25"/>
        <v>0.90606663211495997</v>
      </c>
      <c r="AV67" s="1">
        <f t="shared" si="26"/>
        <v>1.7731578947365201</v>
      </c>
      <c r="AW67" s="1">
        <f t="shared" si="27"/>
        <v>-0.98210526315791324</v>
      </c>
      <c r="AX67" s="1">
        <f t="shared" si="37"/>
        <v>38.232373386294768</v>
      </c>
      <c r="AY67">
        <f t="shared" si="32"/>
        <v>1.1426044347417661</v>
      </c>
      <c r="AZ67">
        <f t="shared" si="28"/>
        <v>2.1927608168699111</v>
      </c>
      <c r="BA67">
        <f t="shared" si="29"/>
        <v>47.891971347208141</v>
      </c>
      <c r="BB67">
        <f t="shared" si="30"/>
        <v>30.735905117501304</v>
      </c>
      <c r="BC67">
        <f t="shared" si="31"/>
        <v>46.478272656688873</v>
      </c>
      <c r="BD67">
        <f t="shared" si="33"/>
        <v>15.742367539187569</v>
      </c>
      <c r="BE67" s="1">
        <f t="shared" si="34"/>
        <v>0.52789473684208676</v>
      </c>
      <c r="BF67" s="1">
        <f t="shared" si="35"/>
        <v>1.0060358346875411</v>
      </c>
    </row>
    <row r="68" spans="4:58">
      <c r="D68" s="1">
        <f>MEDIAN(U68:U86)</f>
        <v>-0.67</v>
      </c>
      <c r="Q68" s="1">
        <f t="shared" si="0"/>
        <v>-18</v>
      </c>
      <c r="R68" s="1">
        <f t="shared" si="1"/>
        <v>-6</v>
      </c>
      <c r="S68" s="1">
        <v>2</v>
      </c>
      <c r="T68" s="1">
        <v>8</v>
      </c>
      <c r="U68" s="1">
        <v>0.35</v>
      </c>
      <c r="V68" s="1">
        <v>2.37</v>
      </c>
      <c r="W68" s="1">
        <f t="shared" si="2"/>
        <v>31.937952930283448</v>
      </c>
      <c r="X68" s="1">
        <f t="shared" si="3"/>
        <v>-12.830256860172977</v>
      </c>
      <c r="Y68" s="1">
        <f t="shared" si="4"/>
        <v>-86.877948310997525</v>
      </c>
      <c r="Z68" s="1">
        <f t="shared" si="5"/>
        <v>28.987977414267213</v>
      </c>
      <c r="AA68" s="1">
        <f t="shared" si="6"/>
        <v>79.547865453447031</v>
      </c>
      <c r="AB68" s="1">
        <f t="shared" si="7"/>
        <v>-24.451199915715851</v>
      </c>
      <c r="AC68" s="1">
        <f t="shared" si="8"/>
        <v>-24.262394345554238</v>
      </c>
      <c r="AD68" s="1">
        <f t="shared" si="9"/>
        <v>13.51884711879743</v>
      </c>
      <c r="AE68" s="1">
        <f t="shared" si="10"/>
        <v>-0.64799981797131789</v>
      </c>
      <c r="AF68" s="1">
        <f t="shared" si="11"/>
        <v>-4.2116857097876634</v>
      </c>
      <c r="AG68" s="1">
        <f t="shared" si="12"/>
        <v>0.73224197286830595</v>
      </c>
      <c r="AH68" s="1">
        <f t="shared" si="13"/>
        <v>1.4433999294638493</v>
      </c>
      <c r="AI68" s="1">
        <f t="shared" si="36"/>
        <v>39.097049389711003</v>
      </c>
      <c r="AJ68" s="1">
        <f t="shared" si="14"/>
        <v>0.18661072204481793</v>
      </c>
      <c r="AK68" s="1">
        <f t="shared" si="15"/>
        <v>-4.4611092385435994E-3</v>
      </c>
      <c r="AL68" s="1">
        <f t="shared" si="16"/>
        <v>-1.9147882999983763</v>
      </c>
      <c r="AM68" s="1">
        <f t="shared" si="17"/>
        <v>6.8337350244106171E-2</v>
      </c>
      <c r="AN68" s="1">
        <f t="shared" si="18"/>
        <v>7.1919810779515823</v>
      </c>
      <c r="AO68" s="1">
        <f t="shared" si="19"/>
        <v>-0.4117992599987616</v>
      </c>
      <c r="AP68" s="1">
        <f t="shared" si="20"/>
        <v>-12.430670948573111</v>
      </c>
      <c r="AQ68" s="1">
        <f t="shared" si="21"/>
        <v>1.2176318815600804</v>
      </c>
      <c r="AR68" s="1">
        <f t="shared" si="22"/>
        <v>10.738389233072922</v>
      </c>
      <c r="AS68" s="1">
        <f t="shared" si="23"/>
        <v>-1.9049355283824101</v>
      </c>
      <c r="AT68" s="1">
        <f t="shared" si="24"/>
        <v>-5.5232135138207523</v>
      </c>
      <c r="AU68" s="1">
        <f t="shared" si="25"/>
        <v>0.67954997408621998</v>
      </c>
      <c r="AV68" s="1">
        <f t="shared" si="26"/>
        <v>1.7731578947365201</v>
      </c>
      <c r="AW68" s="1">
        <f t="shared" si="27"/>
        <v>-0.33421052631570558</v>
      </c>
      <c r="AX68" s="1">
        <f t="shared" si="37"/>
        <v>114.10170997112681</v>
      </c>
      <c r="AY68">
        <f t="shared" si="32"/>
        <v>1.4815869978764211</v>
      </c>
      <c r="AZ68">
        <f t="shared" si="28"/>
        <v>2.3957044892891108</v>
      </c>
      <c r="BA68">
        <f t="shared" si="29"/>
        <v>38.156521202827491</v>
      </c>
      <c r="BB68">
        <f t="shared" si="30"/>
        <v>-76.963246373485632</v>
      </c>
      <c r="BC68">
        <f t="shared" si="31"/>
        <v>81.599317463682112</v>
      </c>
      <c r="BD68">
        <f t="shared" si="33"/>
        <v>158.56256383716774</v>
      </c>
      <c r="BE68" s="1">
        <f t="shared" si="34"/>
        <v>-0.68421052631570556</v>
      </c>
      <c r="BF68" s="1">
        <f t="shared" si="35"/>
        <v>-0.92660007053615079</v>
      </c>
    </row>
    <row r="69" spans="4:58">
      <c r="Q69" s="1">
        <f t="shared" si="0"/>
        <v>-16</v>
      </c>
      <c r="R69" s="1">
        <f t="shared" si="1"/>
        <v>-6</v>
      </c>
      <c r="S69" s="1">
        <v>4</v>
      </c>
      <c r="T69" s="1">
        <v>8</v>
      </c>
      <c r="U69" s="1">
        <v>0.23</v>
      </c>
      <c r="V69" s="1">
        <v>1.49</v>
      </c>
      <c r="W69" s="1">
        <f t="shared" si="2"/>
        <v>9.8351695689453944</v>
      </c>
      <c r="X69" s="1">
        <f t="shared" si="3"/>
        <v>-4.4449066952389051</v>
      </c>
      <c r="Y69" s="1">
        <f t="shared" si="4"/>
        <v>-33.860188896860244</v>
      </c>
      <c r="Z69" s="1">
        <f t="shared" si="5"/>
        <v>12.710137742955331</v>
      </c>
      <c r="AA69" s="1">
        <f t="shared" si="6"/>
        <v>39.238590250711589</v>
      </c>
      <c r="AB69" s="1">
        <f t="shared" si="7"/>
        <v>-13.56867887412449</v>
      </c>
      <c r="AC69" s="1">
        <f t="shared" si="8"/>
        <v>-15.146893345433648</v>
      </c>
      <c r="AD69" s="1">
        <f t="shared" si="9"/>
        <v>9.4947184153968234</v>
      </c>
      <c r="AE69" s="1">
        <f t="shared" si="10"/>
        <v>-0.51199985617486843</v>
      </c>
      <c r="AF69" s="1">
        <f t="shared" si="11"/>
        <v>-3.7437206309223678</v>
      </c>
      <c r="AG69" s="1">
        <f t="shared" si="12"/>
        <v>0.73224197286830595</v>
      </c>
      <c r="AH69" s="1">
        <f t="shared" si="13"/>
        <v>0.73446965212292203</v>
      </c>
      <c r="AI69" s="1">
        <f t="shared" si="36"/>
        <v>50.706734756850871</v>
      </c>
      <c r="AJ69" s="1">
        <f t="shared" si="14"/>
        <v>0.18661072204481793</v>
      </c>
      <c r="AK69" s="1">
        <f t="shared" si="15"/>
        <v>-4.4611092385435994E-3</v>
      </c>
      <c r="AL69" s="1">
        <f t="shared" si="16"/>
        <v>-1.9147882999983763</v>
      </c>
      <c r="AM69" s="1">
        <f t="shared" si="17"/>
        <v>6.8337350244106171E-2</v>
      </c>
      <c r="AN69" s="1">
        <f t="shared" si="18"/>
        <v>7.1919810779515823</v>
      </c>
      <c r="AO69" s="1">
        <f t="shared" si="19"/>
        <v>-0.4117992599987616</v>
      </c>
      <c r="AP69" s="1">
        <f t="shared" si="20"/>
        <v>-12.430670948573111</v>
      </c>
      <c r="AQ69" s="1">
        <f t="shared" si="21"/>
        <v>1.2176318815600804</v>
      </c>
      <c r="AR69" s="1">
        <f t="shared" si="22"/>
        <v>10.738389233072922</v>
      </c>
      <c r="AS69" s="1">
        <f t="shared" si="23"/>
        <v>-1.9049355283824101</v>
      </c>
      <c r="AT69" s="1">
        <f t="shared" si="24"/>
        <v>-5.5232135138207523</v>
      </c>
      <c r="AU69" s="1">
        <f t="shared" si="25"/>
        <v>0.67954997408621998</v>
      </c>
      <c r="AV69" s="1">
        <f t="shared" si="26"/>
        <v>1.7731578947365201</v>
      </c>
      <c r="AW69" s="1">
        <f t="shared" si="27"/>
        <v>-0.33421052631570558</v>
      </c>
      <c r="AX69" s="1">
        <f t="shared" si="37"/>
        <v>122.4302366654836</v>
      </c>
      <c r="AY69">
        <f t="shared" si="32"/>
        <v>0.80693391661881897</v>
      </c>
      <c r="AZ69">
        <f t="shared" si="28"/>
        <v>1.5076471735787522</v>
      </c>
      <c r="BA69">
        <f t="shared" si="29"/>
        <v>46.477270626696225</v>
      </c>
      <c r="BB69">
        <f t="shared" si="30"/>
        <v>-65.532730599607277</v>
      </c>
      <c r="BC69">
        <f t="shared" si="31"/>
        <v>81.224944255520327</v>
      </c>
      <c r="BD69">
        <f t="shared" si="33"/>
        <v>146.75767485512762</v>
      </c>
      <c r="BE69" s="1">
        <f t="shared" si="34"/>
        <v>-0.56421052631570556</v>
      </c>
      <c r="BF69" s="1">
        <f t="shared" si="35"/>
        <v>-0.75553034787707796</v>
      </c>
    </row>
    <row r="70" spans="4:58">
      <c r="Q70" s="1">
        <f t="shared" si="0"/>
        <v>-14</v>
      </c>
      <c r="R70" s="1">
        <f t="shared" si="1"/>
        <v>-6</v>
      </c>
      <c r="S70" s="1">
        <v>6</v>
      </c>
      <c r="T70" s="1">
        <v>8</v>
      </c>
      <c r="U70" s="1">
        <v>0.44</v>
      </c>
      <c r="V70" s="1">
        <v>0.4</v>
      </c>
      <c r="W70" s="1">
        <f t="shared" si="2"/>
        <v>2.5873929010192613</v>
      </c>
      <c r="X70" s="1">
        <f t="shared" si="3"/>
        <v>-1.3363958741079238</v>
      </c>
      <c r="Y70" s="1">
        <f t="shared" si="4"/>
        <v>-11.6346627958303</v>
      </c>
      <c r="Z70" s="1">
        <f t="shared" si="5"/>
        <v>4.9912190281136803</v>
      </c>
      <c r="AA70" s="1">
        <f t="shared" si="6"/>
        <v>17.610095613120908</v>
      </c>
      <c r="AB70" s="1">
        <f t="shared" si="7"/>
        <v>-6.9594966381045626</v>
      </c>
      <c r="AC70" s="1">
        <f t="shared" si="8"/>
        <v>-8.8788307915981903</v>
      </c>
      <c r="AD70" s="1">
        <f t="shared" si="9"/>
        <v>6.3607195634396687</v>
      </c>
      <c r="AE70" s="1">
        <f t="shared" si="10"/>
        <v>-0.39199988988388362</v>
      </c>
      <c r="AF70" s="1">
        <f t="shared" si="11"/>
        <v>-3.2757555520570718</v>
      </c>
      <c r="AG70" s="1">
        <f t="shared" si="12"/>
        <v>0.73224197286830595</v>
      </c>
      <c r="AH70" s="1">
        <f t="shared" si="13"/>
        <v>-0.19547246302010912</v>
      </c>
      <c r="AI70" s="1">
        <f t="shared" si="36"/>
        <v>148.86811575502728</v>
      </c>
      <c r="AJ70" s="1">
        <f t="shared" si="14"/>
        <v>0.18661072204481793</v>
      </c>
      <c r="AK70" s="1">
        <f t="shared" si="15"/>
        <v>-4.4611092385435994E-3</v>
      </c>
      <c r="AL70" s="1">
        <f t="shared" si="16"/>
        <v>-1.9147882999983763</v>
      </c>
      <c r="AM70" s="1">
        <f t="shared" si="17"/>
        <v>6.8337350244106171E-2</v>
      </c>
      <c r="AN70" s="1">
        <f t="shared" si="18"/>
        <v>7.1919810779515823</v>
      </c>
      <c r="AO70" s="1">
        <f t="shared" si="19"/>
        <v>-0.4117992599987616</v>
      </c>
      <c r="AP70" s="1">
        <f t="shared" si="20"/>
        <v>-12.430670948573111</v>
      </c>
      <c r="AQ70" s="1">
        <f t="shared" si="21"/>
        <v>1.2176318815600804</v>
      </c>
      <c r="AR70" s="1">
        <f t="shared" si="22"/>
        <v>10.738389233072922</v>
      </c>
      <c r="AS70" s="1">
        <f t="shared" si="23"/>
        <v>-1.9049355283824101</v>
      </c>
      <c r="AT70" s="1">
        <f t="shared" si="24"/>
        <v>-5.5232135138207523</v>
      </c>
      <c r="AU70" s="1">
        <f t="shared" si="25"/>
        <v>0.67954997408621998</v>
      </c>
      <c r="AV70" s="1">
        <f t="shared" si="26"/>
        <v>1.7731578947365201</v>
      </c>
      <c r="AW70" s="1">
        <f t="shared" si="27"/>
        <v>-0.33421052631570558</v>
      </c>
      <c r="AX70" s="1">
        <f t="shared" si="37"/>
        <v>183.55263157892639</v>
      </c>
      <c r="AY70">
        <f t="shared" si="32"/>
        <v>0.38717716836013055</v>
      </c>
      <c r="AZ70">
        <f t="shared" si="28"/>
        <v>0.59464274989274024</v>
      </c>
      <c r="BA70">
        <f t="shared" si="29"/>
        <v>34.889113096902577</v>
      </c>
      <c r="BB70">
        <f t="shared" si="30"/>
        <v>30.322436075195085</v>
      </c>
      <c r="BC70">
        <f t="shared" si="31"/>
        <v>42.27368900609374</v>
      </c>
      <c r="BD70">
        <f t="shared" si="33"/>
        <v>11.951252930898654</v>
      </c>
      <c r="BE70" s="1">
        <f t="shared" si="34"/>
        <v>-0.77421052631570553</v>
      </c>
      <c r="BF70" s="1">
        <f t="shared" si="35"/>
        <v>-0.59547246302010914</v>
      </c>
    </row>
    <row r="71" spans="4:58">
      <c r="Q71" s="1">
        <f t="shared" si="0"/>
        <v>-12</v>
      </c>
      <c r="R71" s="1">
        <f t="shared" si="1"/>
        <v>-6</v>
      </c>
      <c r="S71" s="1">
        <v>8</v>
      </c>
      <c r="T71" s="1">
        <v>8</v>
      </c>
      <c r="U71" s="1">
        <v>0.41</v>
      </c>
      <c r="V71" s="1">
        <v>-0.73</v>
      </c>
      <c r="W71" s="1">
        <f t="shared" si="2"/>
        <v>0.55385296619096436</v>
      </c>
      <c r="X71" s="1">
        <f t="shared" si="3"/>
        <v>-0.33374442475275945</v>
      </c>
      <c r="Y71" s="1">
        <f t="shared" si="4"/>
        <v>-3.3898422142379769</v>
      </c>
      <c r="Z71" s="1">
        <f t="shared" si="5"/>
        <v>1.6965985866603581</v>
      </c>
      <c r="AA71" s="1">
        <f t="shared" si="6"/>
        <v>6.9836260480392456</v>
      </c>
      <c r="AB71" s="1">
        <f t="shared" si="7"/>
        <v>-3.2199111000119642</v>
      </c>
      <c r="AC71" s="1">
        <f t="shared" si="8"/>
        <v>-4.7925717225786153</v>
      </c>
      <c r="AD71" s="1">
        <f t="shared" si="9"/>
        <v>4.0055843314955348</v>
      </c>
      <c r="AE71" s="1">
        <f t="shared" si="10"/>
        <v>-0.28799991909836348</v>
      </c>
      <c r="AF71" s="1">
        <f t="shared" si="11"/>
        <v>-2.8077904731917758</v>
      </c>
      <c r="AG71" s="1">
        <f t="shared" si="12"/>
        <v>0.73224197286830595</v>
      </c>
      <c r="AH71" s="1">
        <f t="shared" si="13"/>
        <v>-0.85995594861704638</v>
      </c>
      <c r="AI71" s="1">
        <f t="shared" si="36"/>
        <v>17.802184742061151</v>
      </c>
      <c r="AJ71" s="1">
        <f t="shared" si="14"/>
        <v>0.18661072204481793</v>
      </c>
      <c r="AK71" s="1">
        <f t="shared" si="15"/>
        <v>-4.4611092385435994E-3</v>
      </c>
      <c r="AL71" s="1">
        <f t="shared" si="16"/>
        <v>-1.9147882999983763</v>
      </c>
      <c r="AM71" s="1">
        <f t="shared" si="17"/>
        <v>6.8337350244106171E-2</v>
      </c>
      <c r="AN71" s="1">
        <f t="shared" si="18"/>
        <v>7.1919810779515823</v>
      </c>
      <c r="AO71" s="1">
        <f t="shared" si="19"/>
        <v>-0.4117992599987616</v>
      </c>
      <c r="AP71" s="1">
        <f t="shared" si="20"/>
        <v>-12.430670948573111</v>
      </c>
      <c r="AQ71" s="1">
        <f t="shared" si="21"/>
        <v>1.2176318815600804</v>
      </c>
      <c r="AR71" s="1">
        <f t="shared" si="22"/>
        <v>10.738389233072922</v>
      </c>
      <c r="AS71" s="1">
        <f t="shared" si="23"/>
        <v>-1.9049355283824101</v>
      </c>
      <c r="AT71" s="1">
        <f t="shared" si="24"/>
        <v>-5.5232135138207523</v>
      </c>
      <c r="AU71" s="1">
        <f t="shared" si="25"/>
        <v>0.67954997408621998</v>
      </c>
      <c r="AV71" s="1">
        <f t="shared" si="26"/>
        <v>1.7731578947365201</v>
      </c>
      <c r="AW71" s="1">
        <f t="shared" si="27"/>
        <v>-0.33421052631570558</v>
      </c>
      <c r="AX71" s="1">
        <f t="shared" si="37"/>
        <v>54.21773612113622</v>
      </c>
      <c r="AY71">
        <f t="shared" si="32"/>
        <v>0.9226163392559581</v>
      </c>
      <c r="AZ71">
        <f t="shared" si="28"/>
        <v>0.83725742755737909</v>
      </c>
      <c r="BA71">
        <f t="shared" si="29"/>
        <v>10.195061744343759</v>
      </c>
      <c r="BB71">
        <f t="shared" si="30"/>
        <v>68.762041868212961</v>
      </c>
      <c r="BC71">
        <f t="shared" si="31"/>
        <v>-60.679524122419252</v>
      </c>
      <c r="BD71">
        <f t="shared" si="33"/>
        <v>129.44156599063223</v>
      </c>
      <c r="BE71" s="1">
        <f t="shared" si="34"/>
        <v>-0.7442105263157055</v>
      </c>
      <c r="BF71" s="1">
        <f t="shared" si="35"/>
        <v>-0.1299559486170464</v>
      </c>
    </row>
    <row r="72" spans="4:58">
      <c r="Q72" s="1">
        <f t="shared" si="0"/>
        <v>-10</v>
      </c>
      <c r="R72" s="1">
        <f t="shared" si="1"/>
        <v>-6</v>
      </c>
      <c r="S72" s="1">
        <v>10</v>
      </c>
      <c r="T72" s="1">
        <v>8</v>
      </c>
      <c r="U72" s="1">
        <v>0.43</v>
      </c>
      <c r="V72" s="1">
        <v>-0.89</v>
      </c>
      <c r="W72" s="1">
        <f t="shared" si="2"/>
        <v>8.9450346139941711E-2</v>
      </c>
      <c r="X72" s="1">
        <f t="shared" si="3"/>
        <v>-6.4681905427116798E-2</v>
      </c>
      <c r="Y72" s="1">
        <f t="shared" si="4"/>
        <v>-0.78836895750975799</v>
      </c>
      <c r="Z72" s="1">
        <f t="shared" si="5"/>
        <v>0.473489528259461</v>
      </c>
      <c r="AA72" s="1">
        <f t="shared" si="6"/>
        <v>2.3388022333807701</v>
      </c>
      <c r="AB72" s="1">
        <f t="shared" si="7"/>
        <v>-1.29401005498166</v>
      </c>
      <c r="AC72" s="1">
        <f t="shared" si="8"/>
        <v>-2.3112325051015699</v>
      </c>
      <c r="AD72" s="1">
        <f t="shared" si="9"/>
        <v>2.3180464881339899</v>
      </c>
      <c r="AE72" s="1">
        <f t="shared" si="10"/>
        <v>-0.19999994381830799</v>
      </c>
      <c r="AF72" s="1">
        <f t="shared" si="11"/>
        <v>-2.3398253943264797</v>
      </c>
      <c r="AG72" s="1">
        <f t="shared" si="12"/>
        <v>0.73224197286830595</v>
      </c>
      <c r="AH72" s="1">
        <f t="shared" si="13"/>
        <v>-1.0460881923824239</v>
      </c>
      <c r="AI72" s="1">
        <f t="shared" si="36"/>
        <v>17.53799914409257</v>
      </c>
      <c r="AJ72" s="1">
        <f t="shared" si="14"/>
        <v>0.18661072204481793</v>
      </c>
      <c r="AK72" s="1">
        <f t="shared" si="15"/>
        <v>-4.4611092385435994E-3</v>
      </c>
      <c r="AL72" s="1">
        <f t="shared" si="16"/>
        <v>-1.9147882999983763</v>
      </c>
      <c r="AM72" s="1">
        <f t="shared" si="17"/>
        <v>6.8337350244106171E-2</v>
      </c>
      <c r="AN72" s="1">
        <f t="shared" si="18"/>
        <v>7.1919810779515823</v>
      </c>
      <c r="AO72" s="1">
        <f t="shared" si="19"/>
        <v>-0.4117992599987616</v>
      </c>
      <c r="AP72" s="1">
        <f t="shared" si="20"/>
        <v>-12.430670948573111</v>
      </c>
      <c r="AQ72" s="1">
        <f t="shared" si="21"/>
        <v>1.2176318815600804</v>
      </c>
      <c r="AR72" s="1">
        <f t="shared" si="22"/>
        <v>10.738389233072922</v>
      </c>
      <c r="AS72" s="1">
        <f t="shared" si="23"/>
        <v>-1.9049355283824101</v>
      </c>
      <c r="AT72" s="1">
        <f t="shared" si="24"/>
        <v>-5.5232135138207523</v>
      </c>
      <c r="AU72" s="1">
        <f t="shared" si="25"/>
        <v>0.67954997408621998</v>
      </c>
      <c r="AV72" s="1">
        <f t="shared" si="26"/>
        <v>1.7731578947365201</v>
      </c>
      <c r="AW72" s="1">
        <f t="shared" si="27"/>
        <v>-0.33421052631570558</v>
      </c>
      <c r="AX72" s="1">
        <f t="shared" si="37"/>
        <v>62.44825547014544</v>
      </c>
      <c r="AY72">
        <f t="shared" si="32"/>
        <v>1.0981790300957981</v>
      </c>
      <c r="AZ72">
        <f t="shared" si="28"/>
        <v>0.98843310345212543</v>
      </c>
      <c r="BA72">
        <f t="shared" si="29"/>
        <v>11.103020149809074</v>
      </c>
      <c r="BB72">
        <f t="shared" si="30"/>
        <v>72.282047122493054</v>
      </c>
      <c r="BC72">
        <f t="shared" si="31"/>
        <v>-64.212671817185623</v>
      </c>
      <c r="BD72">
        <f t="shared" si="33"/>
        <v>136.49471893967868</v>
      </c>
      <c r="BE72" s="1">
        <f t="shared" si="34"/>
        <v>-0.76421052631570552</v>
      </c>
      <c r="BF72" s="1">
        <f t="shared" si="35"/>
        <v>-0.15608819238242388</v>
      </c>
    </row>
    <row r="73" spans="4:58">
      <c r="Q73" s="1">
        <f t="shared" si="0"/>
        <v>-8</v>
      </c>
      <c r="R73" s="1">
        <f t="shared" si="1"/>
        <v>-6</v>
      </c>
      <c r="S73" s="1">
        <v>12</v>
      </c>
      <c r="T73" s="1">
        <v>8</v>
      </c>
      <c r="U73" s="1">
        <v>0.33</v>
      </c>
      <c r="V73" s="1">
        <v>-0.73</v>
      </c>
      <c r="W73" s="1">
        <f t="shared" si="2"/>
        <v>9.6046577821732367E-3</v>
      </c>
      <c r="X73" s="1">
        <f t="shared" si="3"/>
        <v>-8.6814583891384866E-3</v>
      </c>
      <c r="Y73" s="1">
        <f t="shared" si="4"/>
        <v>-0.13226636287836033</v>
      </c>
      <c r="Z73" s="1">
        <f t="shared" si="5"/>
        <v>9.929795111683852E-2</v>
      </c>
      <c r="AA73" s="1">
        <f t="shared" si="6"/>
        <v>0.61310297266736857</v>
      </c>
      <c r="AB73" s="1">
        <f t="shared" si="7"/>
        <v>-0.42402121481639032</v>
      </c>
      <c r="AC73" s="1">
        <f t="shared" si="8"/>
        <v>-0.94668083408960302</v>
      </c>
      <c r="AD73" s="1">
        <f t="shared" si="9"/>
        <v>1.1868398019246029</v>
      </c>
      <c r="AE73" s="1">
        <f t="shared" si="10"/>
        <v>-0.12799996404371711</v>
      </c>
      <c r="AF73" s="1">
        <f t="shared" si="11"/>
        <v>-1.8718603154611839</v>
      </c>
      <c r="AG73" s="1">
        <f t="shared" si="12"/>
        <v>0.73224197286830595</v>
      </c>
      <c r="AH73" s="1">
        <f t="shared" si="13"/>
        <v>-0.87042279331910388</v>
      </c>
      <c r="AI73" s="1">
        <f t="shared" si="36"/>
        <v>19.235999084808753</v>
      </c>
      <c r="AJ73" s="1">
        <f t="shared" si="14"/>
        <v>0.18661072204481793</v>
      </c>
      <c r="AK73" s="1">
        <f t="shared" si="15"/>
        <v>-4.4611092385435994E-3</v>
      </c>
      <c r="AL73" s="1">
        <f t="shared" si="16"/>
        <v>-1.9147882999983763</v>
      </c>
      <c r="AM73" s="1">
        <f t="shared" si="17"/>
        <v>6.8337350244106171E-2</v>
      </c>
      <c r="AN73" s="1">
        <f t="shared" si="18"/>
        <v>7.1919810779515823</v>
      </c>
      <c r="AO73" s="1">
        <f t="shared" si="19"/>
        <v>-0.4117992599987616</v>
      </c>
      <c r="AP73" s="1">
        <f t="shared" si="20"/>
        <v>-12.430670948573111</v>
      </c>
      <c r="AQ73" s="1">
        <f t="shared" si="21"/>
        <v>1.2176318815600804</v>
      </c>
      <c r="AR73" s="1">
        <f t="shared" si="22"/>
        <v>10.738389233072922</v>
      </c>
      <c r="AS73" s="1">
        <f t="shared" si="23"/>
        <v>-1.9049355283824101</v>
      </c>
      <c r="AT73" s="1">
        <f t="shared" si="24"/>
        <v>-5.5232135138207523</v>
      </c>
      <c r="AU73" s="1">
        <f t="shared" si="25"/>
        <v>0.67954997408621998</v>
      </c>
      <c r="AV73" s="1">
        <f t="shared" si="26"/>
        <v>1.7731578947365201</v>
      </c>
      <c r="AW73" s="1">
        <f t="shared" si="27"/>
        <v>-0.33421052631570558</v>
      </c>
      <c r="AX73" s="1">
        <f t="shared" si="37"/>
        <v>54.21773612113622</v>
      </c>
      <c r="AY73">
        <f t="shared" si="32"/>
        <v>0.93238002715076018</v>
      </c>
      <c r="AZ73">
        <f t="shared" si="28"/>
        <v>0.80112421009478918</v>
      </c>
      <c r="BA73">
        <f t="shared" si="29"/>
        <v>16.383953374775778</v>
      </c>
      <c r="BB73">
        <f t="shared" si="30"/>
        <v>68.995036347604767</v>
      </c>
      <c r="BC73">
        <f t="shared" si="31"/>
        <v>-65.67442476087389</v>
      </c>
      <c r="BD73">
        <f t="shared" si="33"/>
        <v>134.66946110847866</v>
      </c>
      <c r="BE73" s="1">
        <f t="shared" si="34"/>
        <v>-0.66421052631570565</v>
      </c>
      <c r="BF73" s="1">
        <f t="shared" si="35"/>
        <v>-0.1404227933191039</v>
      </c>
    </row>
    <row r="74" spans="4:58">
      <c r="Q74" s="1">
        <f t="shared" si="0"/>
        <v>-6</v>
      </c>
      <c r="R74" s="1">
        <f t="shared" si="1"/>
        <v>-6</v>
      </c>
      <c r="S74" s="1">
        <v>14</v>
      </c>
      <c r="T74" s="1">
        <v>8</v>
      </c>
      <c r="U74" s="1">
        <v>0.37</v>
      </c>
      <c r="V74" s="1">
        <v>-1.1399999999999999</v>
      </c>
      <c r="W74" s="1">
        <f t="shared" si="2"/>
        <v>5.4087203729586363E-4</v>
      </c>
      <c r="X74" s="1">
        <f t="shared" si="3"/>
        <v>-6.518445795952333E-4</v>
      </c>
      <c r="Y74" s="1">
        <f t="shared" si="4"/>
        <v>-1.3241571149367097E-2</v>
      </c>
      <c r="Z74" s="1">
        <f t="shared" si="5"/>
        <v>1.3254676458284048E-2</v>
      </c>
      <c r="AA74" s="1">
        <f t="shared" si="6"/>
        <v>0.10911915700061321</v>
      </c>
      <c r="AB74" s="1">
        <f t="shared" si="7"/>
        <v>-0.10062222187537388</v>
      </c>
      <c r="AC74" s="1">
        <f t="shared" si="8"/>
        <v>-0.29953573266116346</v>
      </c>
      <c r="AD74" s="1">
        <f t="shared" si="9"/>
        <v>0.50069804143694185</v>
      </c>
      <c r="AE74" s="1">
        <f t="shared" si="10"/>
        <v>-7.1999979774590869E-2</v>
      </c>
      <c r="AF74" s="1">
        <f t="shared" si="11"/>
        <v>-1.4038952365958879</v>
      </c>
      <c r="AG74" s="1">
        <f t="shared" si="12"/>
        <v>0.73224197286830595</v>
      </c>
      <c r="AH74" s="1">
        <f t="shared" si="13"/>
        <v>-0.53409186683453747</v>
      </c>
      <c r="AI74" s="1">
        <f t="shared" si="36"/>
        <v>53.149836242584428</v>
      </c>
      <c r="AJ74" s="1">
        <f t="shared" si="14"/>
        <v>0.18661072204481793</v>
      </c>
      <c r="AK74" s="1">
        <f t="shared" si="15"/>
        <v>-4.4611092385435994E-3</v>
      </c>
      <c r="AL74" s="1">
        <f t="shared" si="16"/>
        <v>-1.9147882999983763</v>
      </c>
      <c r="AM74" s="1">
        <f t="shared" si="17"/>
        <v>6.8337350244106171E-2</v>
      </c>
      <c r="AN74" s="1">
        <f t="shared" si="18"/>
        <v>7.1919810779515823</v>
      </c>
      <c r="AO74" s="1">
        <f t="shared" si="19"/>
        <v>-0.4117992599987616</v>
      </c>
      <c r="AP74" s="1">
        <f t="shared" si="20"/>
        <v>-12.430670948573111</v>
      </c>
      <c r="AQ74" s="1">
        <f t="shared" si="21"/>
        <v>1.2176318815600804</v>
      </c>
      <c r="AR74" s="1">
        <f t="shared" si="22"/>
        <v>10.738389233072922</v>
      </c>
      <c r="AS74" s="1">
        <f t="shared" si="23"/>
        <v>-1.9049355283824101</v>
      </c>
      <c r="AT74" s="1">
        <f t="shared" si="24"/>
        <v>-5.5232135138207523</v>
      </c>
      <c r="AU74" s="1">
        <f t="shared" si="25"/>
        <v>0.67954997408621998</v>
      </c>
      <c r="AV74" s="1">
        <f t="shared" si="26"/>
        <v>1.7731578947365201</v>
      </c>
      <c r="AW74" s="1">
        <f t="shared" si="27"/>
        <v>-0.33421052631570558</v>
      </c>
      <c r="AX74" s="1">
        <f t="shared" si="37"/>
        <v>70.683287165288974</v>
      </c>
      <c r="AY74">
        <f t="shared" si="32"/>
        <v>0.63004031467757859</v>
      </c>
      <c r="AZ74">
        <f t="shared" si="28"/>
        <v>1.1985407794480754</v>
      </c>
      <c r="BA74">
        <f t="shared" si="29"/>
        <v>47.432717727993335</v>
      </c>
      <c r="BB74">
        <f t="shared" si="30"/>
        <v>57.96353025251959</v>
      </c>
      <c r="BC74">
        <f t="shared" si="31"/>
        <v>-72.018570303035958</v>
      </c>
      <c r="BD74">
        <f t="shared" si="33"/>
        <v>129.98210055555555</v>
      </c>
      <c r="BE74" s="1">
        <f t="shared" si="34"/>
        <v>-0.70421052631570558</v>
      </c>
      <c r="BF74" s="1">
        <f t="shared" si="35"/>
        <v>0.60590813316546244</v>
      </c>
    </row>
    <row r="75" spans="4:58">
      <c r="Q75" s="1">
        <f t="shared" ref="Q75:Q138" si="38">S75-20</f>
        <v>-4</v>
      </c>
      <c r="R75" s="1">
        <f t="shared" ref="R75:R138" si="39">T75-14</f>
        <v>-6</v>
      </c>
      <c r="S75" s="1">
        <v>16</v>
      </c>
      <c r="T75" s="1">
        <v>8</v>
      </c>
      <c r="U75" s="1">
        <v>0.08</v>
      </c>
      <c r="V75" s="1">
        <v>-0.68</v>
      </c>
      <c r="W75" s="1">
        <f t="shared" ref="W75:W138" si="40">D$3*POWER(Q75,F$1)</f>
        <v>9.3795486154035515E-6</v>
      </c>
      <c r="X75" s="1">
        <f t="shared" ref="X75:X138" si="41">E$3*POWER(Q75,G$1)</f>
        <v>-1.6955973416286107E-5</v>
      </c>
      <c r="Y75" s="1">
        <f t="shared" ref="Y75:Y138" si="42">F$3*POWER(Q75,H$1)</f>
        <v>-5.1666547999359503E-4</v>
      </c>
      <c r="Z75" s="1">
        <f t="shared" ref="Z75:Z138" si="43">G$3*POWER(Q75,I$1)</f>
        <v>7.7576524310030094E-4</v>
      </c>
      <c r="AA75" s="1">
        <f t="shared" ref="AA75:AA138" si="44">H$3*POWER(Q75,J$1)</f>
        <v>9.579733947927634E-3</v>
      </c>
      <c r="AB75" s="1">
        <f t="shared" ref="AB75:AB138" si="45">I$3*POWER(Q75,K$1)</f>
        <v>-1.3250662963012198E-2</v>
      </c>
      <c r="AC75" s="1">
        <f t="shared" ref="AC75:AC138" si="46">J$3*POWER(Q75,L$1)</f>
        <v>-5.9167552130600189E-2</v>
      </c>
      <c r="AD75" s="1">
        <f t="shared" ref="AD75:AD138" si="47">K$3*POWER(Q75,M$1)</f>
        <v>0.14835497524057537</v>
      </c>
      <c r="AE75" s="1">
        <f t="shared" ref="AE75:AE138" si="48">L$3*POWER(Q75,N$1)</f>
        <v>-3.1999991010929277E-2</v>
      </c>
      <c r="AF75" s="1">
        <f t="shared" ref="AF75:AF138" si="49">M$3*POWER(Q75,O$1)</f>
        <v>-0.93593015773059196</v>
      </c>
      <c r="AG75" s="1">
        <f t="shared" ref="AG75:AG138" si="50">$N$3</f>
        <v>0.73224197286830595</v>
      </c>
      <c r="AH75" s="1">
        <f t="shared" ref="AH75:AH138" si="51">SUM(W75:AG75)</f>
        <v>-0.14992015844001882</v>
      </c>
      <c r="AI75" s="1">
        <f t="shared" si="36"/>
        <v>77.952917876467822</v>
      </c>
      <c r="AJ75" s="1">
        <f t="shared" ref="AJ75:AJ138" si="52">D$8*POWER(R75,D$1)</f>
        <v>0.18661072204481793</v>
      </c>
      <c r="AK75" s="1">
        <f t="shared" ref="AK75:AK138" si="53">E$8*POWER(R75,E$1)</f>
        <v>-4.4611092385435994E-3</v>
      </c>
      <c r="AL75" s="1">
        <f t="shared" ref="AL75:AL138" si="54">F$8*POWER(R75,F$1)</f>
        <v>-1.9147882999983763</v>
      </c>
      <c r="AM75" s="1">
        <f t="shared" ref="AM75:AM138" si="55">G$8*POWER(R75,G$1)</f>
        <v>6.8337350244106171E-2</v>
      </c>
      <c r="AN75" s="1">
        <f t="shared" ref="AN75:AN138" si="56">H$8*POWER(R75,H$1)</f>
        <v>7.1919810779515823</v>
      </c>
      <c r="AO75" s="1">
        <f t="shared" ref="AO75:AO138" si="57">I$8*POWER(R75,I$1)</f>
        <v>-0.4117992599987616</v>
      </c>
      <c r="AP75" s="1">
        <f t="shared" ref="AP75:AP138" si="58">J$8*POWER(R75,J$1)</f>
        <v>-12.430670948573111</v>
      </c>
      <c r="AQ75" s="1">
        <f t="shared" ref="AQ75:AQ138" si="59">K$8*POWER(R75,K$1)</f>
        <v>1.2176318815600804</v>
      </c>
      <c r="AR75" s="1">
        <f t="shared" ref="AR75:AR138" si="60">L$8*POWER(R75,L$1)</f>
        <v>10.738389233072922</v>
      </c>
      <c r="AS75" s="1">
        <f t="shared" ref="AS75:AS138" si="61">M$8*POWER(R75,M$1)</f>
        <v>-1.9049355283824101</v>
      </c>
      <c r="AT75" s="1">
        <f t="shared" ref="AT75:AT138" si="62">N$8*POWER(R75,N$1)</f>
        <v>-5.5232135138207523</v>
      </c>
      <c r="AU75" s="1">
        <f t="shared" ref="AU75:AU138" si="63">O$8*POWER(R75,O$1)</f>
        <v>0.67954997408621998</v>
      </c>
      <c r="AV75" s="1">
        <f t="shared" ref="AV75:AV138" si="64">$P$8</f>
        <v>1.7731578947365201</v>
      </c>
      <c r="AW75" s="1">
        <f t="shared" ref="AW75:AW138" si="65">SUM(AJ75:AV75)</f>
        <v>-0.33421052631570558</v>
      </c>
      <c r="AX75" s="1">
        <f t="shared" si="37"/>
        <v>50.851393188866837</v>
      </c>
      <c r="AY75">
        <f t="shared" si="32"/>
        <v>0.36629595931009296</v>
      </c>
      <c r="AZ75">
        <f t="shared" ref="AZ75:AZ138" si="66">SQRT(U75*U75+V75*V75)</f>
        <v>0.68468971074494767</v>
      </c>
      <c r="BA75">
        <f t="shared" ref="BA75:BA138" si="67">ABS((AY75-AZ75)/AZ75)*100</f>
        <v>46.501903919140233</v>
      </c>
      <c r="BB75">
        <f t="shared" ref="BB75:BB138" si="68">DEGREES(ATAN(AH75/AW75))</f>
        <v>24.16005040522009</v>
      </c>
      <c r="BC75">
        <f t="shared" ref="BC75:BC138" si="69">DEGREES(ATAN(V75/U75))</f>
        <v>-83.290163192243071</v>
      </c>
      <c r="BD75">
        <f t="shared" si="33"/>
        <v>107.45021359746316</v>
      </c>
      <c r="BE75" s="1">
        <f t="shared" si="34"/>
        <v>-0.4142105263157056</v>
      </c>
      <c r="BF75" s="1">
        <f t="shared" si="35"/>
        <v>0.53007984155998122</v>
      </c>
    </row>
    <row r="76" spans="4:58">
      <c r="Q76" s="1">
        <f t="shared" si="38"/>
        <v>-2</v>
      </c>
      <c r="R76" s="1">
        <f t="shared" si="39"/>
        <v>-6</v>
      </c>
      <c r="S76" s="1">
        <v>18</v>
      </c>
      <c r="T76" s="1">
        <v>8</v>
      </c>
      <c r="U76" s="1">
        <v>-0.14000000000000001</v>
      </c>
      <c r="V76" s="1">
        <v>0.3</v>
      </c>
      <c r="W76" s="1">
        <f t="shared" si="40"/>
        <v>9.1597154447300307E-9</v>
      </c>
      <c r="X76" s="1">
        <f t="shared" si="41"/>
        <v>-3.3117135578683802E-8</v>
      </c>
      <c r="Y76" s="1">
        <f t="shared" si="42"/>
        <v>-2.0182245312249806E-6</v>
      </c>
      <c r="Z76" s="1">
        <f t="shared" si="43"/>
        <v>6.0606659617211011E-6</v>
      </c>
      <c r="AA76" s="1">
        <f t="shared" si="44"/>
        <v>1.4968334293636928E-4</v>
      </c>
      <c r="AB76" s="1">
        <f t="shared" si="45"/>
        <v>-4.1408321759413118E-4</v>
      </c>
      <c r="AC76" s="1">
        <f t="shared" si="46"/>
        <v>-3.6979720081625118E-3</v>
      </c>
      <c r="AD76" s="1">
        <f t="shared" si="47"/>
        <v>1.8544371905071921E-2</v>
      </c>
      <c r="AE76" s="1">
        <f t="shared" si="48"/>
        <v>-7.9999977527323192E-3</v>
      </c>
      <c r="AF76" s="1">
        <f t="shared" si="49"/>
        <v>-0.46796507886529598</v>
      </c>
      <c r="AG76" s="1">
        <f t="shared" si="50"/>
        <v>0.73224197286830595</v>
      </c>
      <c r="AH76" s="1">
        <f t="shared" si="51"/>
        <v>0.27086291475653967</v>
      </c>
      <c r="AI76" s="1">
        <f t="shared" si="36"/>
        <v>9.7123617478201059</v>
      </c>
      <c r="AJ76" s="1">
        <f t="shared" si="52"/>
        <v>0.18661072204481793</v>
      </c>
      <c r="AK76" s="1">
        <f t="shared" si="53"/>
        <v>-4.4611092385435994E-3</v>
      </c>
      <c r="AL76" s="1">
        <f t="shared" si="54"/>
        <v>-1.9147882999983763</v>
      </c>
      <c r="AM76" s="1">
        <f t="shared" si="55"/>
        <v>6.8337350244106171E-2</v>
      </c>
      <c r="AN76" s="1">
        <f t="shared" si="56"/>
        <v>7.1919810779515823</v>
      </c>
      <c r="AO76" s="1">
        <f t="shared" si="57"/>
        <v>-0.4117992599987616</v>
      </c>
      <c r="AP76" s="1">
        <f t="shared" si="58"/>
        <v>-12.430670948573111</v>
      </c>
      <c r="AQ76" s="1">
        <f t="shared" si="59"/>
        <v>1.2176318815600804</v>
      </c>
      <c r="AR76" s="1">
        <f t="shared" si="60"/>
        <v>10.738389233072922</v>
      </c>
      <c r="AS76" s="1">
        <f t="shared" si="61"/>
        <v>-1.9049355283824101</v>
      </c>
      <c r="AT76" s="1">
        <f t="shared" si="62"/>
        <v>-5.5232135138207523</v>
      </c>
      <c r="AU76" s="1">
        <f t="shared" si="63"/>
        <v>0.67954997408621998</v>
      </c>
      <c r="AV76" s="1">
        <f t="shared" si="64"/>
        <v>1.7731578947365201</v>
      </c>
      <c r="AW76" s="1">
        <f t="shared" si="65"/>
        <v>-0.33421052631570558</v>
      </c>
      <c r="AX76" s="1">
        <f t="shared" si="37"/>
        <v>211.4035087719019</v>
      </c>
      <c r="AY76">
        <f t="shared" ref="AY76:AY139" si="70">SQRT(AH76*AH76+AW76*AW76)</f>
        <v>0.43018995163837731</v>
      </c>
      <c r="AZ76">
        <f t="shared" si="66"/>
        <v>0.33105890714493696</v>
      </c>
      <c r="BA76">
        <f t="shared" si="67"/>
        <v>29.943627056692044</v>
      </c>
      <c r="BB76">
        <f t="shared" si="68"/>
        <v>-39.023243983943892</v>
      </c>
      <c r="BC76">
        <f t="shared" si="69"/>
        <v>-64.98310652189997</v>
      </c>
      <c r="BD76">
        <f t="shared" ref="BD76:BD139" si="71">ABS(BC76-BB76)</f>
        <v>25.959862537956077</v>
      </c>
      <c r="BE76" s="1">
        <f t="shared" ref="BE76:BE139" si="72">AW76-U76</f>
        <v>-0.19421052631570557</v>
      </c>
      <c r="BF76" s="1">
        <f t="shared" ref="BF76:BF139" si="73">AH76-V76</f>
        <v>-2.9137085243460314E-2</v>
      </c>
    </row>
    <row r="77" spans="4:58">
      <c r="Q77" s="1">
        <f t="shared" si="38"/>
        <v>0</v>
      </c>
      <c r="R77" s="1">
        <f t="shared" si="39"/>
        <v>-6</v>
      </c>
      <c r="S77" s="1">
        <v>20</v>
      </c>
      <c r="T77" s="1">
        <v>8</v>
      </c>
      <c r="U77" s="1">
        <v>-0.67</v>
      </c>
      <c r="V77" s="1">
        <v>0.35</v>
      </c>
      <c r="W77" s="1">
        <f t="shared" si="40"/>
        <v>0</v>
      </c>
      <c r="X77" s="1">
        <f t="shared" si="41"/>
        <v>0</v>
      </c>
      <c r="Y77" s="1">
        <f t="shared" si="42"/>
        <v>0</v>
      </c>
      <c r="Z77" s="1">
        <f t="shared" si="43"/>
        <v>0</v>
      </c>
      <c r="AA77" s="1">
        <f t="shared" si="44"/>
        <v>0</v>
      </c>
      <c r="AB77" s="1">
        <f t="shared" si="45"/>
        <v>0</v>
      </c>
      <c r="AC77" s="1">
        <f t="shared" si="46"/>
        <v>0</v>
      </c>
      <c r="AD77" s="1">
        <f t="shared" si="47"/>
        <v>0</v>
      </c>
      <c r="AE77" s="1">
        <f t="shared" si="48"/>
        <v>0</v>
      </c>
      <c r="AF77" s="1">
        <f t="shared" si="49"/>
        <v>0</v>
      </c>
      <c r="AG77" s="1">
        <f t="shared" si="50"/>
        <v>0.73224197286830595</v>
      </c>
      <c r="AH77" s="1">
        <f t="shared" si="51"/>
        <v>0.73224197286830595</v>
      </c>
      <c r="AI77" s="1">
        <f t="shared" si="36"/>
        <v>109.21199224808743</v>
      </c>
      <c r="AJ77" s="1">
        <f t="shared" si="52"/>
        <v>0.18661072204481793</v>
      </c>
      <c r="AK77" s="1">
        <f t="shared" si="53"/>
        <v>-4.4611092385435994E-3</v>
      </c>
      <c r="AL77" s="1">
        <f t="shared" si="54"/>
        <v>-1.9147882999983763</v>
      </c>
      <c r="AM77" s="1">
        <f t="shared" si="55"/>
        <v>6.8337350244106171E-2</v>
      </c>
      <c r="AN77" s="1">
        <f t="shared" si="56"/>
        <v>7.1919810779515823</v>
      </c>
      <c r="AO77" s="1">
        <f t="shared" si="57"/>
        <v>-0.4117992599987616</v>
      </c>
      <c r="AP77" s="1">
        <f t="shared" si="58"/>
        <v>-12.430670948573111</v>
      </c>
      <c r="AQ77" s="1">
        <f t="shared" si="59"/>
        <v>1.2176318815600804</v>
      </c>
      <c r="AR77" s="1">
        <f t="shared" si="60"/>
        <v>10.738389233072922</v>
      </c>
      <c r="AS77" s="1">
        <f t="shared" si="61"/>
        <v>-1.9049355283824101</v>
      </c>
      <c r="AT77" s="1">
        <f t="shared" si="62"/>
        <v>-5.5232135138207523</v>
      </c>
      <c r="AU77" s="1">
        <f t="shared" si="63"/>
        <v>0.67954997408621998</v>
      </c>
      <c r="AV77" s="1">
        <f t="shared" si="64"/>
        <v>1.7731578947365201</v>
      </c>
      <c r="AW77" s="1">
        <f t="shared" si="65"/>
        <v>-0.33421052631570558</v>
      </c>
      <c r="AX77" s="1">
        <f t="shared" si="37"/>
        <v>195.48872180448731</v>
      </c>
      <c r="AY77">
        <f t="shared" si="70"/>
        <v>0.8049068161783014</v>
      </c>
      <c r="AZ77">
        <f t="shared" si="66"/>
        <v>0.75591004755857027</v>
      </c>
      <c r="BA77">
        <f t="shared" si="67"/>
        <v>6.4818252883369301</v>
      </c>
      <c r="BB77">
        <f t="shared" si="68"/>
        <v>-65.467053806713452</v>
      </c>
      <c r="BC77">
        <f t="shared" si="69"/>
        <v>-27.582029207797159</v>
      </c>
      <c r="BD77">
        <f t="shared" si="71"/>
        <v>37.885024598916289</v>
      </c>
      <c r="BE77" s="1">
        <f t="shared" si="72"/>
        <v>0.33578947368429446</v>
      </c>
      <c r="BF77" s="1">
        <f t="shared" si="73"/>
        <v>0.38224197286830597</v>
      </c>
    </row>
    <row r="78" spans="4:58">
      <c r="Q78" s="1">
        <f t="shared" si="38"/>
        <v>2</v>
      </c>
      <c r="R78" s="1">
        <f t="shared" si="39"/>
        <v>-6</v>
      </c>
      <c r="S78" s="1">
        <v>22</v>
      </c>
      <c r="T78" s="1">
        <v>8</v>
      </c>
      <c r="U78" s="1">
        <v>-1.05</v>
      </c>
      <c r="V78" s="1">
        <v>0.9</v>
      </c>
      <c r="W78" s="1">
        <f t="shared" si="40"/>
        <v>9.1597154447300307E-9</v>
      </c>
      <c r="X78" s="1">
        <f t="shared" si="41"/>
        <v>3.3117135578683802E-8</v>
      </c>
      <c r="Y78" s="1">
        <f t="shared" si="42"/>
        <v>-2.0182245312249806E-6</v>
      </c>
      <c r="Z78" s="1">
        <f t="shared" si="43"/>
        <v>-6.0606659617211011E-6</v>
      </c>
      <c r="AA78" s="1">
        <f t="shared" si="44"/>
        <v>1.4968334293636928E-4</v>
      </c>
      <c r="AB78" s="1">
        <f t="shared" si="45"/>
        <v>4.1408321759413118E-4</v>
      </c>
      <c r="AC78" s="1">
        <f t="shared" si="46"/>
        <v>-3.6979720081625118E-3</v>
      </c>
      <c r="AD78" s="1">
        <f t="shared" si="47"/>
        <v>-1.8544371905071921E-2</v>
      </c>
      <c r="AE78" s="1">
        <f t="shared" si="48"/>
        <v>-7.9999977527323192E-3</v>
      </c>
      <c r="AF78" s="1">
        <f t="shared" si="49"/>
        <v>0.46796507886529598</v>
      </c>
      <c r="AG78" s="1">
        <f t="shared" si="50"/>
        <v>0.73224197286830595</v>
      </c>
      <c r="AH78" s="1">
        <f t="shared" si="51"/>
        <v>1.1705204400145237</v>
      </c>
      <c r="AI78" s="1">
        <f t="shared" ref="AI78:AI141" si="74">ABS((AH78-V78)/V78)*100</f>
        <v>30.057826668280406</v>
      </c>
      <c r="AJ78" s="1">
        <f t="shared" si="52"/>
        <v>0.18661072204481793</v>
      </c>
      <c r="AK78" s="1">
        <f t="shared" si="53"/>
        <v>-4.4611092385435994E-3</v>
      </c>
      <c r="AL78" s="1">
        <f t="shared" si="54"/>
        <v>-1.9147882999983763</v>
      </c>
      <c r="AM78" s="1">
        <f t="shared" si="55"/>
        <v>6.8337350244106171E-2</v>
      </c>
      <c r="AN78" s="1">
        <f t="shared" si="56"/>
        <v>7.1919810779515823</v>
      </c>
      <c r="AO78" s="1">
        <f t="shared" si="57"/>
        <v>-0.4117992599987616</v>
      </c>
      <c r="AP78" s="1">
        <f t="shared" si="58"/>
        <v>-12.430670948573111</v>
      </c>
      <c r="AQ78" s="1">
        <f t="shared" si="59"/>
        <v>1.2176318815600804</v>
      </c>
      <c r="AR78" s="1">
        <f t="shared" si="60"/>
        <v>10.738389233072922</v>
      </c>
      <c r="AS78" s="1">
        <f t="shared" si="61"/>
        <v>-1.9049355283824101</v>
      </c>
      <c r="AT78" s="1">
        <f t="shared" si="62"/>
        <v>-5.5232135138207523</v>
      </c>
      <c r="AU78" s="1">
        <f t="shared" si="63"/>
        <v>0.67954997408621998</v>
      </c>
      <c r="AV78" s="1">
        <f t="shared" si="64"/>
        <v>1.7731578947365201</v>
      </c>
      <c r="AW78" s="1">
        <f t="shared" si="65"/>
        <v>-0.33421052631570558</v>
      </c>
      <c r="AX78" s="1">
        <f t="shared" ref="AX78:AX141" si="75">ABS((AW78-V78)/V78)*100</f>
        <v>137.13450292396729</v>
      </c>
      <c r="AY78">
        <f t="shared" si="70"/>
        <v>1.2172981460562631</v>
      </c>
      <c r="AZ78">
        <f t="shared" si="66"/>
        <v>1.3829316685939332</v>
      </c>
      <c r="BA78">
        <f t="shared" si="67"/>
        <v>11.976985291404496</v>
      </c>
      <c r="BB78">
        <f t="shared" si="68"/>
        <v>-74.064736468221</v>
      </c>
      <c r="BC78">
        <f t="shared" si="69"/>
        <v>-40.601294645004472</v>
      </c>
      <c r="BD78">
        <f t="shared" si="71"/>
        <v>33.463441823216527</v>
      </c>
      <c r="BE78" s="1">
        <f t="shared" si="72"/>
        <v>0.71578947368429446</v>
      </c>
      <c r="BF78" s="1">
        <f t="shared" si="73"/>
        <v>0.27052044001452369</v>
      </c>
    </row>
    <row r="79" spans="4:58">
      <c r="Q79" s="1">
        <f t="shared" si="38"/>
        <v>4</v>
      </c>
      <c r="R79" s="1">
        <f t="shared" si="39"/>
        <v>-6</v>
      </c>
      <c r="S79" s="1">
        <v>24</v>
      </c>
      <c r="T79" s="1">
        <v>8</v>
      </c>
      <c r="U79" s="1">
        <v>-1.18</v>
      </c>
      <c r="V79" s="1">
        <v>1.76</v>
      </c>
      <c r="W79" s="1">
        <f t="shared" si="40"/>
        <v>9.3795486154035515E-6</v>
      </c>
      <c r="X79" s="1">
        <f t="shared" si="41"/>
        <v>1.6955973416286107E-5</v>
      </c>
      <c r="Y79" s="1">
        <f t="shared" si="42"/>
        <v>-5.1666547999359503E-4</v>
      </c>
      <c r="Z79" s="1">
        <f t="shared" si="43"/>
        <v>-7.7576524310030094E-4</v>
      </c>
      <c r="AA79" s="1">
        <f t="shared" si="44"/>
        <v>9.579733947927634E-3</v>
      </c>
      <c r="AB79" s="1">
        <f t="shared" si="45"/>
        <v>1.3250662963012198E-2</v>
      </c>
      <c r="AC79" s="1">
        <f t="shared" si="46"/>
        <v>-5.9167552130600189E-2</v>
      </c>
      <c r="AD79" s="1">
        <f t="shared" si="47"/>
        <v>-0.14835497524057537</v>
      </c>
      <c r="AE79" s="1">
        <f t="shared" si="48"/>
        <v>-3.1999991010929277E-2</v>
      </c>
      <c r="AF79" s="1">
        <f t="shared" si="49"/>
        <v>0.93593015773059196</v>
      </c>
      <c r="AG79" s="1">
        <f t="shared" si="50"/>
        <v>0.73224197286830595</v>
      </c>
      <c r="AH79" s="1">
        <f t="shared" si="51"/>
        <v>1.4502139139266705</v>
      </c>
      <c r="AI79" s="1">
        <f t="shared" si="74"/>
        <v>17.601482163257355</v>
      </c>
      <c r="AJ79" s="1">
        <f t="shared" si="52"/>
        <v>0.18661072204481793</v>
      </c>
      <c r="AK79" s="1">
        <f t="shared" si="53"/>
        <v>-4.4611092385435994E-3</v>
      </c>
      <c r="AL79" s="1">
        <f t="shared" si="54"/>
        <v>-1.9147882999983763</v>
      </c>
      <c r="AM79" s="1">
        <f t="shared" si="55"/>
        <v>6.8337350244106171E-2</v>
      </c>
      <c r="AN79" s="1">
        <f t="shared" si="56"/>
        <v>7.1919810779515823</v>
      </c>
      <c r="AO79" s="1">
        <f t="shared" si="57"/>
        <v>-0.4117992599987616</v>
      </c>
      <c r="AP79" s="1">
        <f t="shared" si="58"/>
        <v>-12.430670948573111</v>
      </c>
      <c r="AQ79" s="1">
        <f t="shared" si="59"/>
        <v>1.2176318815600804</v>
      </c>
      <c r="AR79" s="1">
        <f t="shared" si="60"/>
        <v>10.738389233072922</v>
      </c>
      <c r="AS79" s="1">
        <f t="shared" si="61"/>
        <v>-1.9049355283824101</v>
      </c>
      <c r="AT79" s="1">
        <f t="shared" si="62"/>
        <v>-5.5232135138207523</v>
      </c>
      <c r="AU79" s="1">
        <f t="shared" si="63"/>
        <v>0.67954997408621998</v>
      </c>
      <c r="AV79" s="1">
        <f t="shared" si="64"/>
        <v>1.7731578947365201</v>
      </c>
      <c r="AW79" s="1">
        <f t="shared" si="65"/>
        <v>-0.33421052631570558</v>
      </c>
      <c r="AX79" s="1">
        <f t="shared" si="75"/>
        <v>118.989234449756</v>
      </c>
      <c r="AY79">
        <f t="shared" si="70"/>
        <v>1.4882261494970224</v>
      </c>
      <c r="AZ79">
        <f t="shared" si="66"/>
        <v>2.118962010041709</v>
      </c>
      <c r="BA79">
        <f t="shared" si="67"/>
        <v>29.76626563174068</v>
      </c>
      <c r="BB79">
        <f t="shared" si="68"/>
        <v>-77.022422683872847</v>
      </c>
      <c r="BC79">
        <f t="shared" si="69"/>
        <v>-56.159943865032758</v>
      </c>
      <c r="BD79">
        <f t="shared" si="71"/>
        <v>20.862478818840088</v>
      </c>
      <c r="BE79" s="1">
        <f t="shared" si="72"/>
        <v>0.84578947368429436</v>
      </c>
      <c r="BF79" s="1">
        <f t="shared" si="73"/>
        <v>-0.30978608607332947</v>
      </c>
    </row>
    <row r="80" spans="4:58">
      <c r="Q80" s="1">
        <f t="shared" si="38"/>
        <v>6</v>
      </c>
      <c r="R80" s="1">
        <f t="shared" si="39"/>
        <v>-6</v>
      </c>
      <c r="S80" s="1">
        <v>26</v>
      </c>
      <c r="T80" s="1">
        <v>8</v>
      </c>
      <c r="U80" s="1">
        <v>-1.22</v>
      </c>
      <c r="V80" s="1">
        <v>1.92</v>
      </c>
      <c r="W80" s="1">
        <f t="shared" si="40"/>
        <v>5.4087203729586363E-4</v>
      </c>
      <c r="X80" s="1">
        <f t="shared" si="41"/>
        <v>6.518445795952333E-4</v>
      </c>
      <c r="Y80" s="1">
        <f t="shared" si="42"/>
        <v>-1.3241571149367097E-2</v>
      </c>
      <c r="Z80" s="1">
        <f t="shared" si="43"/>
        <v>-1.3254676458284048E-2</v>
      </c>
      <c r="AA80" s="1">
        <f t="shared" si="44"/>
        <v>0.10911915700061321</v>
      </c>
      <c r="AB80" s="1">
        <f t="shared" si="45"/>
        <v>0.10062222187537388</v>
      </c>
      <c r="AC80" s="1">
        <f t="shared" si="46"/>
        <v>-0.29953573266116346</v>
      </c>
      <c r="AD80" s="1">
        <f t="shared" si="47"/>
        <v>-0.50069804143694185</v>
      </c>
      <c r="AE80" s="1">
        <f t="shared" si="48"/>
        <v>-7.1999979774590869E-2</v>
      </c>
      <c r="AF80" s="1">
        <f t="shared" si="49"/>
        <v>1.4038952365958879</v>
      </c>
      <c r="AG80" s="1">
        <f t="shared" si="50"/>
        <v>0.73224197286830595</v>
      </c>
      <c r="AH80" s="1">
        <f t="shared" si="51"/>
        <v>1.4483413034767247</v>
      </c>
      <c r="AI80" s="1">
        <f t="shared" si="74"/>
        <v>24.56555711058725</v>
      </c>
      <c r="AJ80" s="1">
        <f t="shared" si="52"/>
        <v>0.18661072204481793</v>
      </c>
      <c r="AK80" s="1">
        <f t="shared" si="53"/>
        <v>-4.4611092385435994E-3</v>
      </c>
      <c r="AL80" s="1">
        <f t="shared" si="54"/>
        <v>-1.9147882999983763</v>
      </c>
      <c r="AM80" s="1">
        <f t="shared" si="55"/>
        <v>6.8337350244106171E-2</v>
      </c>
      <c r="AN80" s="1">
        <f t="shared" si="56"/>
        <v>7.1919810779515823</v>
      </c>
      <c r="AO80" s="1">
        <f t="shared" si="57"/>
        <v>-0.4117992599987616</v>
      </c>
      <c r="AP80" s="1">
        <f t="shared" si="58"/>
        <v>-12.430670948573111</v>
      </c>
      <c r="AQ80" s="1">
        <f t="shared" si="59"/>
        <v>1.2176318815600804</v>
      </c>
      <c r="AR80" s="1">
        <f t="shared" si="60"/>
        <v>10.738389233072922</v>
      </c>
      <c r="AS80" s="1">
        <f t="shared" si="61"/>
        <v>-1.9049355283824101</v>
      </c>
      <c r="AT80" s="1">
        <f t="shared" si="62"/>
        <v>-5.5232135138207523</v>
      </c>
      <c r="AU80" s="1">
        <f t="shared" si="63"/>
        <v>0.67954997408621998</v>
      </c>
      <c r="AV80" s="1">
        <f t="shared" si="64"/>
        <v>1.7731578947365201</v>
      </c>
      <c r="AW80" s="1">
        <f t="shared" si="65"/>
        <v>-0.33421052631570558</v>
      </c>
      <c r="AX80" s="1">
        <f t="shared" si="75"/>
        <v>117.40679824560965</v>
      </c>
      <c r="AY80">
        <f t="shared" si="70"/>
        <v>1.4864014287052065</v>
      </c>
      <c r="AZ80">
        <f t="shared" si="66"/>
        <v>2.2748186740925087</v>
      </c>
      <c r="BA80">
        <f t="shared" si="67"/>
        <v>34.658465501731683</v>
      </c>
      <c r="BB80">
        <f t="shared" si="68"/>
        <v>-77.00621260381125</v>
      </c>
      <c r="BC80">
        <f t="shared" si="69"/>
        <v>-57.567442753540661</v>
      </c>
      <c r="BD80">
        <f t="shared" si="71"/>
        <v>19.438769850270589</v>
      </c>
      <c r="BE80" s="1">
        <f t="shared" si="72"/>
        <v>0.88578947368429439</v>
      </c>
      <c r="BF80" s="1">
        <f t="shared" si="73"/>
        <v>-0.47165869652327519</v>
      </c>
    </row>
    <row r="81" spans="4:58">
      <c r="Q81" s="1">
        <f t="shared" si="38"/>
        <v>8</v>
      </c>
      <c r="R81" s="1">
        <f t="shared" si="39"/>
        <v>-6</v>
      </c>
      <c r="S81" s="1">
        <v>28</v>
      </c>
      <c r="T81" s="1">
        <v>8</v>
      </c>
      <c r="U81" s="1">
        <v>-0.77</v>
      </c>
      <c r="V81" s="1">
        <v>1.62</v>
      </c>
      <c r="W81" s="1">
        <f t="shared" si="40"/>
        <v>9.6046577821732367E-3</v>
      </c>
      <c r="X81" s="1">
        <f t="shared" si="41"/>
        <v>8.6814583891384866E-3</v>
      </c>
      <c r="Y81" s="1">
        <f t="shared" si="42"/>
        <v>-0.13226636287836033</v>
      </c>
      <c r="Z81" s="1">
        <f t="shared" si="43"/>
        <v>-9.929795111683852E-2</v>
      </c>
      <c r="AA81" s="1">
        <f t="shared" si="44"/>
        <v>0.61310297266736857</v>
      </c>
      <c r="AB81" s="1">
        <f t="shared" si="45"/>
        <v>0.42402121481639032</v>
      </c>
      <c r="AC81" s="1">
        <f t="shared" si="46"/>
        <v>-0.94668083408960302</v>
      </c>
      <c r="AD81" s="1">
        <f t="shared" si="47"/>
        <v>-1.1868398019246029</v>
      </c>
      <c r="AE81" s="1">
        <f t="shared" si="48"/>
        <v>-0.12799996404371711</v>
      </c>
      <c r="AF81" s="1">
        <f t="shared" si="49"/>
        <v>1.8718603154611839</v>
      </c>
      <c r="AG81" s="1">
        <f t="shared" si="50"/>
        <v>0.73224197286830595</v>
      </c>
      <c r="AH81" s="1">
        <f t="shared" si="51"/>
        <v>1.1664276779314386</v>
      </c>
      <c r="AI81" s="1">
        <f t="shared" si="74"/>
        <v>27.998291485713665</v>
      </c>
      <c r="AJ81" s="1">
        <f t="shared" si="52"/>
        <v>0.18661072204481793</v>
      </c>
      <c r="AK81" s="1">
        <f t="shared" si="53"/>
        <v>-4.4611092385435994E-3</v>
      </c>
      <c r="AL81" s="1">
        <f t="shared" si="54"/>
        <v>-1.9147882999983763</v>
      </c>
      <c r="AM81" s="1">
        <f t="shared" si="55"/>
        <v>6.8337350244106171E-2</v>
      </c>
      <c r="AN81" s="1">
        <f t="shared" si="56"/>
        <v>7.1919810779515823</v>
      </c>
      <c r="AO81" s="1">
        <f t="shared" si="57"/>
        <v>-0.4117992599987616</v>
      </c>
      <c r="AP81" s="1">
        <f t="shared" si="58"/>
        <v>-12.430670948573111</v>
      </c>
      <c r="AQ81" s="1">
        <f t="shared" si="59"/>
        <v>1.2176318815600804</v>
      </c>
      <c r="AR81" s="1">
        <f t="shared" si="60"/>
        <v>10.738389233072922</v>
      </c>
      <c r="AS81" s="1">
        <f t="shared" si="61"/>
        <v>-1.9049355283824101</v>
      </c>
      <c r="AT81" s="1">
        <f t="shared" si="62"/>
        <v>-5.5232135138207523</v>
      </c>
      <c r="AU81" s="1">
        <f t="shared" si="63"/>
        <v>0.67954997408621998</v>
      </c>
      <c r="AV81" s="1">
        <f t="shared" si="64"/>
        <v>1.7731578947365201</v>
      </c>
      <c r="AW81" s="1">
        <f t="shared" si="65"/>
        <v>-0.33421052631570558</v>
      </c>
      <c r="AX81" s="1">
        <f t="shared" si="75"/>
        <v>120.63027940220405</v>
      </c>
      <c r="AY81">
        <f t="shared" si="70"/>
        <v>1.2133631788317745</v>
      </c>
      <c r="AZ81">
        <f t="shared" si="66"/>
        <v>1.7936833611315015</v>
      </c>
      <c r="BA81">
        <f t="shared" si="67"/>
        <v>32.353546611127967</v>
      </c>
      <c r="BB81">
        <f t="shared" si="68"/>
        <v>-74.011675942817362</v>
      </c>
      <c r="BC81">
        <f t="shared" si="69"/>
        <v>-64.577855155988644</v>
      </c>
      <c r="BD81">
        <f t="shared" si="71"/>
        <v>9.4338207868287185</v>
      </c>
      <c r="BE81" s="1">
        <f t="shared" si="72"/>
        <v>0.43578947368429444</v>
      </c>
      <c r="BF81" s="1">
        <f t="shared" si="73"/>
        <v>-0.45357232206856146</v>
      </c>
    </row>
    <row r="82" spans="4:58">
      <c r="Q82" s="1">
        <f t="shared" si="38"/>
        <v>10</v>
      </c>
      <c r="R82" s="1">
        <f t="shared" si="39"/>
        <v>-6</v>
      </c>
      <c r="S82" s="1">
        <v>30</v>
      </c>
      <c r="T82" s="1">
        <v>8</v>
      </c>
      <c r="U82" s="1">
        <v>-0.79</v>
      </c>
      <c r="V82" s="1">
        <v>0.9</v>
      </c>
      <c r="W82" s="1">
        <f t="shared" si="40"/>
        <v>8.9450346139941711E-2</v>
      </c>
      <c r="X82" s="1">
        <f t="shared" si="41"/>
        <v>6.4681905427116798E-2</v>
      </c>
      <c r="Y82" s="1">
        <f t="shared" si="42"/>
        <v>-0.78836895750975799</v>
      </c>
      <c r="Z82" s="1">
        <f t="shared" si="43"/>
        <v>-0.473489528259461</v>
      </c>
      <c r="AA82" s="1">
        <f t="shared" si="44"/>
        <v>2.3388022333807701</v>
      </c>
      <c r="AB82" s="1">
        <f t="shared" si="45"/>
        <v>1.29401005498166</v>
      </c>
      <c r="AC82" s="1">
        <f t="shared" si="46"/>
        <v>-2.3112325051015699</v>
      </c>
      <c r="AD82" s="1">
        <f t="shared" si="47"/>
        <v>-2.3180464881339899</v>
      </c>
      <c r="AE82" s="1">
        <f t="shared" si="48"/>
        <v>-0.19999994381830799</v>
      </c>
      <c r="AF82" s="1">
        <f t="shared" si="49"/>
        <v>2.3398253943264797</v>
      </c>
      <c r="AG82" s="1">
        <f t="shared" si="50"/>
        <v>0.73224197286830595</v>
      </c>
      <c r="AH82" s="1">
        <f t="shared" si="51"/>
        <v>0.76787448430118788</v>
      </c>
      <c r="AI82" s="1">
        <f t="shared" si="74"/>
        <v>14.680612855423572</v>
      </c>
      <c r="AJ82" s="1">
        <f t="shared" si="52"/>
        <v>0.18661072204481793</v>
      </c>
      <c r="AK82" s="1">
        <f t="shared" si="53"/>
        <v>-4.4611092385435994E-3</v>
      </c>
      <c r="AL82" s="1">
        <f t="shared" si="54"/>
        <v>-1.9147882999983763</v>
      </c>
      <c r="AM82" s="1">
        <f t="shared" si="55"/>
        <v>6.8337350244106171E-2</v>
      </c>
      <c r="AN82" s="1">
        <f t="shared" si="56"/>
        <v>7.1919810779515823</v>
      </c>
      <c r="AO82" s="1">
        <f t="shared" si="57"/>
        <v>-0.4117992599987616</v>
      </c>
      <c r="AP82" s="1">
        <f t="shared" si="58"/>
        <v>-12.430670948573111</v>
      </c>
      <c r="AQ82" s="1">
        <f t="shared" si="59"/>
        <v>1.2176318815600804</v>
      </c>
      <c r="AR82" s="1">
        <f t="shared" si="60"/>
        <v>10.738389233072922</v>
      </c>
      <c r="AS82" s="1">
        <f t="shared" si="61"/>
        <v>-1.9049355283824101</v>
      </c>
      <c r="AT82" s="1">
        <f t="shared" si="62"/>
        <v>-5.5232135138207523</v>
      </c>
      <c r="AU82" s="1">
        <f t="shared" si="63"/>
        <v>0.67954997408621998</v>
      </c>
      <c r="AV82" s="1">
        <f t="shared" si="64"/>
        <v>1.7731578947365201</v>
      </c>
      <c r="AW82" s="1">
        <f t="shared" si="65"/>
        <v>-0.33421052631570558</v>
      </c>
      <c r="AX82" s="1">
        <f t="shared" si="75"/>
        <v>137.13450292396729</v>
      </c>
      <c r="AY82">
        <f t="shared" si="70"/>
        <v>0.83745322230022867</v>
      </c>
      <c r="AZ82">
        <f t="shared" si="66"/>
        <v>1.1975391434103522</v>
      </c>
      <c r="BA82">
        <f t="shared" si="67"/>
        <v>30.068822642796523</v>
      </c>
      <c r="BB82">
        <f t="shared" si="68"/>
        <v>-66.479345379361817</v>
      </c>
      <c r="BC82">
        <f t="shared" si="69"/>
        <v>-48.724057972748291</v>
      </c>
      <c r="BD82">
        <f t="shared" si="71"/>
        <v>17.755287406613526</v>
      </c>
      <c r="BE82" s="1">
        <f t="shared" si="72"/>
        <v>0.45578947368429445</v>
      </c>
      <c r="BF82" s="1">
        <f t="shared" si="73"/>
        <v>-0.13212551569881215</v>
      </c>
    </row>
    <row r="83" spans="4:58">
      <c r="Q83" s="1">
        <f t="shared" si="38"/>
        <v>12</v>
      </c>
      <c r="R83" s="1">
        <f t="shared" si="39"/>
        <v>-6</v>
      </c>
      <c r="S83" s="1">
        <v>32</v>
      </c>
      <c r="T83" s="1">
        <v>8</v>
      </c>
      <c r="U83" s="1">
        <v>-0.83</v>
      </c>
      <c r="V83" s="1">
        <v>0.21</v>
      </c>
      <c r="W83" s="1">
        <f t="shared" si="40"/>
        <v>0.55385296619096436</v>
      </c>
      <c r="X83" s="1">
        <f t="shared" si="41"/>
        <v>0.33374442475275945</v>
      </c>
      <c r="Y83" s="1">
        <f t="shared" si="42"/>
        <v>-3.3898422142379769</v>
      </c>
      <c r="Z83" s="1">
        <f t="shared" si="43"/>
        <v>-1.6965985866603581</v>
      </c>
      <c r="AA83" s="1">
        <f t="shared" si="44"/>
        <v>6.9836260480392456</v>
      </c>
      <c r="AB83" s="1">
        <f t="shared" si="45"/>
        <v>3.2199111000119642</v>
      </c>
      <c r="AC83" s="1">
        <f t="shared" si="46"/>
        <v>-4.7925717225786153</v>
      </c>
      <c r="AD83" s="1">
        <f t="shared" si="47"/>
        <v>-4.0055843314955348</v>
      </c>
      <c r="AE83" s="1">
        <f t="shared" si="48"/>
        <v>-0.28799991909836348</v>
      </c>
      <c r="AF83" s="1">
        <f t="shared" si="49"/>
        <v>2.8077904731917758</v>
      </c>
      <c r="AG83" s="1">
        <f t="shared" si="50"/>
        <v>0.73224197286830595</v>
      </c>
      <c r="AH83" s="1">
        <f t="shared" si="51"/>
        <v>0.45857021098416684</v>
      </c>
      <c r="AI83" s="1">
        <f t="shared" si="74"/>
        <v>118.36676713531756</v>
      </c>
      <c r="AJ83" s="1">
        <f t="shared" si="52"/>
        <v>0.18661072204481793</v>
      </c>
      <c r="AK83" s="1">
        <f t="shared" si="53"/>
        <v>-4.4611092385435994E-3</v>
      </c>
      <c r="AL83" s="1">
        <f t="shared" si="54"/>
        <v>-1.9147882999983763</v>
      </c>
      <c r="AM83" s="1">
        <f t="shared" si="55"/>
        <v>6.8337350244106171E-2</v>
      </c>
      <c r="AN83" s="1">
        <f t="shared" si="56"/>
        <v>7.1919810779515823</v>
      </c>
      <c r="AO83" s="1">
        <f t="shared" si="57"/>
        <v>-0.4117992599987616</v>
      </c>
      <c r="AP83" s="1">
        <f t="shared" si="58"/>
        <v>-12.430670948573111</v>
      </c>
      <c r="AQ83" s="1">
        <f t="shared" si="59"/>
        <v>1.2176318815600804</v>
      </c>
      <c r="AR83" s="1">
        <f t="shared" si="60"/>
        <v>10.738389233072922</v>
      </c>
      <c r="AS83" s="1">
        <f t="shared" si="61"/>
        <v>-1.9049355283824101</v>
      </c>
      <c r="AT83" s="1">
        <f t="shared" si="62"/>
        <v>-5.5232135138207523</v>
      </c>
      <c r="AU83" s="1">
        <f t="shared" si="63"/>
        <v>0.67954997408621998</v>
      </c>
      <c r="AV83" s="1">
        <f t="shared" si="64"/>
        <v>1.7731578947365201</v>
      </c>
      <c r="AW83" s="1">
        <f t="shared" si="65"/>
        <v>-0.33421052631570558</v>
      </c>
      <c r="AX83" s="1">
        <f t="shared" si="75"/>
        <v>259.14786967414551</v>
      </c>
      <c r="AY83">
        <f t="shared" si="70"/>
        <v>0.56743573583471474</v>
      </c>
      <c r="AZ83">
        <f t="shared" si="66"/>
        <v>0.85615419172015972</v>
      </c>
      <c r="BA83">
        <f t="shared" si="67"/>
        <v>33.72271708503353</v>
      </c>
      <c r="BB83">
        <f t="shared" si="68"/>
        <v>-53.915062524676998</v>
      </c>
      <c r="BC83">
        <f t="shared" si="69"/>
        <v>-14.198554023863169</v>
      </c>
      <c r="BD83">
        <f t="shared" si="71"/>
        <v>39.716508500813831</v>
      </c>
      <c r="BE83" s="1">
        <f t="shared" si="72"/>
        <v>0.49578947368429438</v>
      </c>
      <c r="BF83" s="1">
        <f t="shared" si="73"/>
        <v>0.24857021098416685</v>
      </c>
    </row>
    <row r="84" spans="4:58">
      <c r="Q84" s="1">
        <f t="shared" si="38"/>
        <v>14</v>
      </c>
      <c r="R84" s="1">
        <f t="shared" si="39"/>
        <v>-6</v>
      </c>
      <c r="S84" s="1">
        <v>34</v>
      </c>
      <c r="T84" s="1">
        <v>8</v>
      </c>
      <c r="U84" s="1">
        <v>-0.9</v>
      </c>
      <c r="V84" s="1">
        <v>-0.36</v>
      </c>
      <c r="W84" s="1">
        <f t="shared" si="40"/>
        <v>2.5873929010192613</v>
      </c>
      <c r="X84" s="1">
        <f t="shared" si="41"/>
        <v>1.3363958741079238</v>
      </c>
      <c r="Y84" s="1">
        <f t="shared" si="42"/>
        <v>-11.6346627958303</v>
      </c>
      <c r="Z84" s="1">
        <f t="shared" si="43"/>
        <v>-4.9912190281136803</v>
      </c>
      <c r="AA84" s="1">
        <f t="shared" si="44"/>
        <v>17.610095613120908</v>
      </c>
      <c r="AB84" s="1">
        <f t="shared" si="45"/>
        <v>6.9594966381045626</v>
      </c>
      <c r="AC84" s="1">
        <f t="shared" si="46"/>
        <v>-8.8788307915981903</v>
      </c>
      <c r="AD84" s="1">
        <f t="shared" si="47"/>
        <v>-6.3607195634396687</v>
      </c>
      <c r="AE84" s="1">
        <f t="shared" si="48"/>
        <v>-0.39199988988388362</v>
      </c>
      <c r="AF84" s="1">
        <f t="shared" si="49"/>
        <v>3.2757555520570718</v>
      </c>
      <c r="AG84" s="1">
        <f t="shared" si="50"/>
        <v>0.73224197286830595</v>
      </c>
      <c r="AH84" s="1">
        <f t="shared" si="51"/>
        <v>0.24394648241231021</v>
      </c>
      <c r="AI84" s="1">
        <f t="shared" si="74"/>
        <v>167.76291178119729</v>
      </c>
      <c r="AJ84" s="1">
        <f t="shared" si="52"/>
        <v>0.18661072204481793</v>
      </c>
      <c r="AK84" s="1">
        <f t="shared" si="53"/>
        <v>-4.4611092385435994E-3</v>
      </c>
      <c r="AL84" s="1">
        <f t="shared" si="54"/>
        <v>-1.9147882999983763</v>
      </c>
      <c r="AM84" s="1">
        <f t="shared" si="55"/>
        <v>6.8337350244106171E-2</v>
      </c>
      <c r="AN84" s="1">
        <f t="shared" si="56"/>
        <v>7.1919810779515823</v>
      </c>
      <c r="AO84" s="1">
        <f t="shared" si="57"/>
        <v>-0.4117992599987616</v>
      </c>
      <c r="AP84" s="1">
        <f t="shared" si="58"/>
        <v>-12.430670948573111</v>
      </c>
      <c r="AQ84" s="1">
        <f t="shared" si="59"/>
        <v>1.2176318815600804</v>
      </c>
      <c r="AR84" s="1">
        <f t="shared" si="60"/>
        <v>10.738389233072922</v>
      </c>
      <c r="AS84" s="1">
        <f t="shared" si="61"/>
        <v>-1.9049355283824101</v>
      </c>
      <c r="AT84" s="1">
        <f t="shared" si="62"/>
        <v>-5.5232135138207523</v>
      </c>
      <c r="AU84" s="1">
        <f t="shared" si="63"/>
        <v>0.67954997408621998</v>
      </c>
      <c r="AV84" s="1">
        <f t="shared" si="64"/>
        <v>1.7731578947365201</v>
      </c>
      <c r="AW84" s="1">
        <f t="shared" si="65"/>
        <v>-0.33421052631570558</v>
      </c>
      <c r="AX84" s="1">
        <f t="shared" si="75"/>
        <v>7.1637426900817802</v>
      </c>
      <c r="AY84">
        <f t="shared" si="70"/>
        <v>0.41377114711100932</v>
      </c>
      <c r="AZ84">
        <f t="shared" si="66"/>
        <v>0.96932966528421072</v>
      </c>
      <c r="BA84">
        <f t="shared" si="67"/>
        <v>57.313681616285805</v>
      </c>
      <c r="BB84">
        <f t="shared" si="68"/>
        <v>-36.126401835581447</v>
      </c>
      <c r="BC84">
        <f t="shared" si="69"/>
        <v>21.801409486351812</v>
      </c>
      <c r="BD84">
        <f t="shared" si="71"/>
        <v>57.927811321933262</v>
      </c>
      <c r="BE84" s="1">
        <f t="shared" si="72"/>
        <v>0.56578947368429444</v>
      </c>
      <c r="BF84" s="1">
        <f t="shared" si="73"/>
        <v>0.60394648241231019</v>
      </c>
    </row>
    <row r="85" spans="4:58">
      <c r="Q85" s="1">
        <f t="shared" si="38"/>
        <v>16</v>
      </c>
      <c r="R85" s="1">
        <f t="shared" si="39"/>
        <v>-6</v>
      </c>
      <c r="S85" s="1">
        <v>36</v>
      </c>
      <c r="T85" s="1">
        <v>8</v>
      </c>
      <c r="U85" s="1">
        <v>-0.68</v>
      </c>
      <c r="V85" s="1">
        <v>-0.86</v>
      </c>
      <c r="W85" s="1">
        <f t="shared" si="40"/>
        <v>9.8351695689453944</v>
      </c>
      <c r="X85" s="1">
        <f t="shared" si="41"/>
        <v>4.4449066952389051</v>
      </c>
      <c r="Y85" s="1">
        <f t="shared" si="42"/>
        <v>-33.860188896860244</v>
      </c>
      <c r="Z85" s="1">
        <f t="shared" si="43"/>
        <v>-12.710137742955331</v>
      </c>
      <c r="AA85" s="1">
        <f t="shared" si="44"/>
        <v>39.238590250711589</v>
      </c>
      <c r="AB85" s="1">
        <f t="shared" si="45"/>
        <v>13.56867887412449</v>
      </c>
      <c r="AC85" s="1">
        <f t="shared" si="46"/>
        <v>-15.146893345433648</v>
      </c>
      <c r="AD85" s="1">
        <f t="shared" si="47"/>
        <v>-9.4947184153968234</v>
      </c>
      <c r="AE85" s="1">
        <f t="shared" si="48"/>
        <v>-0.51199985617486843</v>
      </c>
      <c r="AF85" s="1">
        <f t="shared" si="49"/>
        <v>3.7437206309223678</v>
      </c>
      <c r="AG85" s="1">
        <f t="shared" si="50"/>
        <v>0.73224197286830595</v>
      </c>
      <c r="AH85" s="1">
        <f t="shared" si="51"/>
        <v>-0.16063026400986102</v>
      </c>
      <c r="AI85" s="1">
        <f t="shared" si="74"/>
        <v>81.322062324434768</v>
      </c>
      <c r="AJ85" s="1">
        <f t="shared" si="52"/>
        <v>0.18661072204481793</v>
      </c>
      <c r="AK85" s="1">
        <f t="shared" si="53"/>
        <v>-4.4611092385435994E-3</v>
      </c>
      <c r="AL85" s="1">
        <f t="shared" si="54"/>
        <v>-1.9147882999983763</v>
      </c>
      <c r="AM85" s="1">
        <f t="shared" si="55"/>
        <v>6.8337350244106171E-2</v>
      </c>
      <c r="AN85" s="1">
        <f t="shared" si="56"/>
        <v>7.1919810779515823</v>
      </c>
      <c r="AO85" s="1">
        <f t="shared" si="57"/>
        <v>-0.4117992599987616</v>
      </c>
      <c r="AP85" s="1">
        <f t="shared" si="58"/>
        <v>-12.430670948573111</v>
      </c>
      <c r="AQ85" s="1">
        <f t="shared" si="59"/>
        <v>1.2176318815600804</v>
      </c>
      <c r="AR85" s="1">
        <f t="shared" si="60"/>
        <v>10.738389233072922</v>
      </c>
      <c r="AS85" s="1">
        <f t="shared" si="61"/>
        <v>-1.9049355283824101</v>
      </c>
      <c r="AT85" s="1">
        <f t="shared" si="62"/>
        <v>-5.5232135138207523</v>
      </c>
      <c r="AU85" s="1">
        <f t="shared" si="63"/>
        <v>0.67954997408621998</v>
      </c>
      <c r="AV85" s="1">
        <f t="shared" si="64"/>
        <v>1.7731578947365201</v>
      </c>
      <c r="AW85" s="1">
        <f t="shared" si="65"/>
        <v>-0.33421052631570558</v>
      </c>
      <c r="AX85" s="1">
        <f t="shared" si="75"/>
        <v>61.138310893522608</v>
      </c>
      <c r="AY85">
        <f t="shared" si="70"/>
        <v>0.37080824912088806</v>
      </c>
      <c r="AZ85">
        <f t="shared" si="66"/>
        <v>1.0963576058932596</v>
      </c>
      <c r="BA85">
        <f t="shared" si="67"/>
        <v>66.178166035636593</v>
      </c>
      <c r="BB85">
        <f t="shared" si="68"/>
        <v>25.670148901291618</v>
      </c>
      <c r="BC85">
        <f t="shared" si="69"/>
        <v>51.666659890901371</v>
      </c>
      <c r="BD85">
        <f t="shared" si="71"/>
        <v>25.996510989609753</v>
      </c>
      <c r="BE85" s="1">
        <f t="shared" si="72"/>
        <v>0.34578947368429447</v>
      </c>
      <c r="BF85" s="1">
        <f t="shared" si="73"/>
        <v>0.69936973599013896</v>
      </c>
    </row>
    <row r="86" spans="4:58">
      <c r="Q86" s="1">
        <f t="shared" si="38"/>
        <v>18</v>
      </c>
      <c r="R86" s="1">
        <f t="shared" si="39"/>
        <v>-6</v>
      </c>
      <c r="S86" s="1">
        <v>38</v>
      </c>
      <c r="T86" s="1">
        <v>8</v>
      </c>
      <c r="U86" s="1">
        <v>-0.76</v>
      </c>
      <c r="V86" s="1">
        <v>-1.52</v>
      </c>
      <c r="W86" s="1">
        <f t="shared" si="40"/>
        <v>31.937952930283448</v>
      </c>
      <c r="X86" s="1">
        <f t="shared" si="41"/>
        <v>12.830256860172977</v>
      </c>
      <c r="Y86" s="1">
        <f t="shared" si="42"/>
        <v>-86.877948310997525</v>
      </c>
      <c r="Z86" s="1">
        <f t="shared" si="43"/>
        <v>-28.987977414267213</v>
      </c>
      <c r="AA86" s="1">
        <f t="shared" si="44"/>
        <v>79.547865453447031</v>
      </c>
      <c r="AB86" s="1">
        <f t="shared" si="45"/>
        <v>24.451199915715851</v>
      </c>
      <c r="AC86" s="1">
        <f t="shared" si="46"/>
        <v>-24.262394345554238</v>
      </c>
      <c r="AD86" s="1">
        <f t="shared" si="47"/>
        <v>-13.51884711879743</v>
      </c>
      <c r="AE86" s="1">
        <f t="shared" si="48"/>
        <v>-0.64799981797131789</v>
      </c>
      <c r="AF86" s="1">
        <f t="shared" si="49"/>
        <v>4.2116857097876634</v>
      </c>
      <c r="AG86" s="1">
        <f t="shared" si="50"/>
        <v>0.73224197286830595</v>
      </c>
      <c r="AH86" s="1">
        <f t="shared" si="51"/>
        <v>-0.58396416531245887</v>
      </c>
      <c r="AI86" s="1">
        <f t="shared" si="74"/>
        <v>61.581304913654023</v>
      </c>
      <c r="AJ86" s="1">
        <f t="shared" si="52"/>
        <v>0.18661072204481793</v>
      </c>
      <c r="AK86" s="1">
        <f t="shared" si="53"/>
        <v>-4.4611092385435994E-3</v>
      </c>
      <c r="AL86" s="1">
        <f t="shared" si="54"/>
        <v>-1.9147882999983763</v>
      </c>
      <c r="AM86" s="1">
        <f t="shared" si="55"/>
        <v>6.8337350244106171E-2</v>
      </c>
      <c r="AN86" s="1">
        <f t="shared" si="56"/>
        <v>7.1919810779515823</v>
      </c>
      <c r="AO86" s="1">
        <f t="shared" si="57"/>
        <v>-0.4117992599987616</v>
      </c>
      <c r="AP86" s="1">
        <f t="shared" si="58"/>
        <v>-12.430670948573111</v>
      </c>
      <c r="AQ86" s="1">
        <f t="shared" si="59"/>
        <v>1.2176318815600804</v>
      </c>
      <c r="AR86" s="1">
        <f t="shared" si="60"/>
        <v>10.738389233072922</v>
      </c>
      <c r="AS86" s="1">
        <f t="shared" si="61"/>
        <v>-1.9049355283824101</v>
      </c>
      <c r="AT86" s="1">
        <f t="shared" si="62"/>
        <v>-5.5232135138207523</v>
      </c>
      <c r="AU86" s="1">
        <f t="shared" si="63"/>
        <v>0.67954997408621998</v>
      </c>
      <c r="AV86" s="1">
        <f t="shared" si="64"/>
        <v>1.7731578947365201</v>
      </c>
      <c r="AW86" s="1">
        <f t="shared" si="65"/>
        <v>-0.33421052631570558</v>
      </c>
      <c r="AX86" s="1">
        <f t="shared" si="75"/>
        <v>78.012465373966734</v>
      </c>
      <c r="AY86">
        <f t="shared" si="70"/>
        <v>0.6728378870644085</v>
      </c>
      <c r="AZ86">
        <f t="shared" si="66"/>
        <v>1.6994116628998401</v>
      </c>
      <c r="BA86">
        <f t="shared" si="67"/>
        <v>60.407598597017262</v>
      </c>
      <c r="BB86">
        <f t="shared" si="68"/>
        <v>60.216914881004406</v>
      </c>
      <c r="BC86">
        <f t="shared" si="69"/>
        <v>63.43494882292201</v>
      </c>
      <c r="BD86">
        <f t="shared" si="71"/>
        <v>3.2180339419176036</v>
      </c>
      <c r="BE86" s="1">
        <f t="shared" si="72"/>
        <v>0.42578947368429443</v>
      </c>
      <c r="BF86" s="1">
        <f t="shared" si="73"/>
        <v>0.93603583468754115</v>
      </c>
    </row>
    <row r="87" spans="4:58">
      <c r="D87" s="1">
        <f>MEDIAN(U87:U105)</f>
        <v>0.48</v>
      </c>
      <c r="Q87" s="1">
        <f t="shared" si="38"/>
        <v>-18</v>
      </c>
      <c r="R87" s="1">
        <f t="shared" si="39"/>
        <v>-4</v>
      </c>
      <c r="S87" s="1">
        <v>2</v>
      </c>
      <c r="T87" s="1">
        <v>10</v>
      </c>
      <c r="U87" s="1">
        <v>0.69</v>
      </c>
      <c r="V87" s="1">
        <v>2.5299999999999998</v>
      </c>
      <c r="W87" s="1">
        <f t="shared" si="40"/>
        <v>31.937952930283448</v>
      </c>
      <c r="X87" s="1">
        <f t="shared" si="41"/>
        <v>-12.830256860172977</v>
      </c>
      <c r="Y87" s="1">
        <f t="shared" si="42"/>
        <v>-86.877948310997525</v>
      </c>
      <c r="Z87" s="1">
        <f t="shared" si="43"/>
        <v>28.987977414267213</v>
      </c>
      <c r="AA87" s="1">
        <f t="shared" si="44"/>
        <v>79.547865453447031</v>
      </c>
      <c r="AB87" s="1">
        <f t="shared" si="45"/>
        <v>-24.451199915715851</v>
      </c>
      <c r="AC87" s="1">
        <f t="shared" si="46"/>
        <v>-24.262394345554238</v>
      </c>
      <c r="AD87" s="1">
        <f t="shared" si="47"/>
        <v>13.51884711879743</v>
      </c>
      <c r="AE87" s="1">
        <f t="shared" si="48"/>
        <v>-0.64799981797131789</v>
      </c>
      <c r="AF87" s="1">
        <f t="shared" si="49"/>
        <v>-4.2116857097876634</v>
      </c>
      <c r="AG87" s="1">
        <f t="shared" si="50"/>
        <v>0.73224197286830595</v>
      </c>
      <c r="AH87" s="1">
        <f t="shared" si="51"/>
        <v>1.4433999294638493</v>
      </c>
      <c r="AI87" s="1">
        <f t="shared" si="74"/>
        <v>42.948619388780656</v>
      </c>
      <c r="AJ87" s="1">
        <f t="shared" si="52"/>
        <v>1.4382735195357043E-3</v>
      </c>
      <c r="AK87" s="1">
        <f t="shared" si="53"/>
        <v>-5.1574972878667382E-5</v>
      </c>
      <c r="AL87" s="1">
        <f t="shared" si="54"/>
        <v>-3.3205358586908117E-2</v>
      </c>
      <c r="AM87" s="1">
        <f t="shared" si="55"/>
        <v>1.7776113054403474E-3</v>
      </c>
      <c r="AN87" s="1">
        <f t="shared" si="56"/>
        <v>0.28061989878914878</v>
      </c>
      <c r="AO87" s="1">
        <f t="shared" si="57"/>
        <v>-2.4101648504728616E-2</v>
      </c>
      <c r="AP87" s="1">
        <f t="shared" si="58"/>
        <v>-1.0913071889007944</v>
      </c>
      <c r="AQ87" s="1">
        <f t="shared" si="59"/>
        <v>0.16034658522601883</v>
      </c>
      <c r="AR87" s="1">
        <f t="shared" si="60"/>
        <v>2.1211633052983552</v>
      </c>
      <c r="AS87" s="1">
        <f t="shared" si="61"/>
        <v>-0.56442534174293635</v>
      </c>
      <c r="AT87" s="1">
        <f t="shared" si="62"/>
        <v>-2.454761561698112</v>
      </c>
      <c r="AU87" s="1">
        <f t="shared" si="63"/>
        <v>0.45303331605747998</v>
      </c>
      <c r="AV87" s="1">
        <f t="shared" si="64"/>
        <v>1.7731578947365201</v>
      </c>
      <c r="AW87" s="1">
        <f t="shared" si="65"/>
        <v>0.62368421052614087</v>
      </c>
      <c r="AX87" s="1">
        <f t="shared" si="75"/>
        <v>75.348450176832372</v>
      </c>
      <c r="AY87">
        <f t="shared" si="70"/>
        <v>1.5723820626157821</v>
      </c>
      <c r="AZ87">
        <f t="shared" si="66"/>
        <v>2.622403477728017</v>
      </c>
      <c r="BA87">
        <f t="shared" si="67"/>
        <v>40.040421850795688</v>
      </c>
      <c r="BB87">
        <f t="shared" si="68"/>
        <v>66.631124898779476</v>
      </c>
      <c r="BC87">
        <f t="shared" si="69"/>
        <v>74.744881296942225</v>
      </c>
      <c r="BD87">
        <f t="shared" si="71"/>
        <v>8.1137563981627494</v>
      </c>
      <c r="BE87" s="1">
        <f t="shared" si="72"/>
        <v>-6.6315789473859077E-2</v>
      </c>
      <c r="BF87" s="1">
        <f t="shared" si="73"/>
        <v>-1.0866000705361505</v>
      </c>
    </row>
    <row r="88" spans="4:58">
      <c r="Q88" s="1">
        <f t="shared" si="38"/>
        <v>-16</v>
      </c>
      <c r="R88" s="1">
        <f t="shared" si="39"/>
        <v>-4</v>
      </c>
      <c r="S88" s="1">
        <v>4</v>
      </c>
      <c r="T88" s="1">
        <v>10</v>
      </c>
      <c r="U88" s="1">
        <v>0.91</v>
      </c>
      <c r="V88" s="1">
        <v>1.55</v>
      </c>
      <c r="W88" s="1">
        <f t="shared" si="40"/>
        <v>9.8351695689453944</v>
      </c>
      <c r="X88" s="1">
        <f t="shared" si="41"/>
        <v>-4.4449066952389051</v>
      </c>
      <c r="Y88" s="1">
        <f t="shared" si="42"/>
        <v>-33.860188896860244</v>
      </c>
      <c r="Z88" s="1">
        <f t="shared" si="43"/>
        <v>12.710137742955331</v>
      </c>
      <c r="AA88" s="1">
        <f t="shared" si="44"/>
        <v>39.238590250711589</v>
      </c>
      <c r="AB88" s="1">
        <f t="shared" si="45"/>
        <v>-13.56867887412449</v>
      </c>
      <c r="AC88" s="1">
        <f t="shared" si="46"/>
        <v>-15.146893345433648</v>
      </c>
      <c r="AD88" s="1">
        <f t="shared" si="47"/>
        <v>9.4947184153968234</v>
      </c>
      <c r="AE88" s="1">
        <f t="shared" si="48"/>
        <v>-0.51199985617486843</v>
      </c>
      <c r="AF88" s="1">
        <f t="shared" si="49"/>
        <v>-3.7437206309223678</v>
      </c>
      <c r="AG88" s="1">
        <f t="shared" si="50"/>
        <v>0.73224197286830595</v>
      </c>
      <c r="AH88" s="1">
        <f t="shared" si="51"/>
        <v>0.73446965212292203</v>
      </c>
      <c r="AI88" s="1">
        <f t="shared" si="74"/>
        <v>52.614861153359868</v>
      </c>
      <c r="AJ88" s="1">
        <f t="shared" si="52"/>
        <v>1.4382735195357043E-3</v>
      </c>
      <c r="AK88" s="1">
        <f t="shared" si="53"/>
        <v>-5.1574972878667382E-5</v>
      </c>
      <c r="AL88" s="1">
        <f t="shared" si="54"/>
        <v>-3.3205358586908117E-2</v>
      </c>
      <c r="AM88" s="1">
        <f t="shared" si="55"/>
        <v>1.7776113054403474E-3</v>
      </c>
      <c r="AN88" s="1">
        <f t="shared" si="56"/>
        <v>0.28061989878914878</v>
      </c>
      <c r="AO88" s="1">
        <f t="shared" si="57"/>
        <v>-2.4101648504728616E-2</v>
      </c>
      <c r="AP88" s="1">
        <f t="shared" si="58"/>
        <v>-1.0913071889007944</v>
      </c>
      <c r="AQ88" s="1">
        <f t="shared" si="59"/>
        <v>0.16034658522601883</v>
      </c>
      <c r="AR88" s="1">
        <f t="shared" si="60"/>
        <v>2.1211633052983552</v>
      </c>
      <c r="AS88" s="1">
        <f t="shared" si="61"/>
        <v>-0.56442534174293635</v>
      </c>
      <c r="AT88" s="1">
        <f t="shared" si="62"/>
        <v>-2.454761561698112</v>
      </c>
      <c r="AU88" s="1">
        <f t="shared" si="63"/>
        <v>0.45303331605747998</v>
      </c>
      <c r="AV88" s="1">
        <f t="shared" si="64"/>
        <v>1.7731578947365201</v>
      </c>
      <c r="AW88" s="1">
        <f t="shared" si="65"/>
        <v>0.62368421052614087</v>
      </c>
      <c r="AX88" s="1">
        <f t="shared" si="75"/>
        <v>59.762308998313493</v>
      </c>
      <c r="AY88">
        <f t="shared" si="70"/>
        <v>0.96354951317987902</v>
      </c>
      <c r="AZ88">
        <f t="shared" si="66"/>
        <v>1.7973869922751751</v>
      </c>
      <c r="BA88">
        <f t="shared" si="67"/>
        <v>46.391649804909555</v>
      </c>
      <c r="BB88">
        <f t="shared" si="68"/>
        <v>49.663327186862929</v>
      </c>
      <c r="BC88">
        <f t="shared" si="69"/>
        <v>59.582942329484077</v>
      </c>
      <c r="BD88">
        <f t="shared" si="71"/>
        <v>9.9196151426211472</v>
      </c>
      <c r="BE88" s="1">
        <f t="shared" si="72"/>
        <v>-0.28631578947385916</v>
      </c>
      <c r="BF88" s="1">
        <f t="shared" si="73"/>
        <v>-0.81553034787707801</v>
      </c>
    </row>
    <row r="89" spans="4:58">
      <c r="Q89" s="1">
        <f t="shared" si="38"/>
        <v>-14</v>
      </c>
      <c r="R89" s="1">
        <f t="shared" si="39"/>
        <v>-4</v>
      </c>
      <c r="S89" s="1">
        <v>6</v>
      </c>
      <c r="T89" s="1">
        <v>10</v>
      </c>
      <c r="U89" s="1">
        <v>1.1299999999999999</v>
      </c>
      <c r="V89" s="1">
        <v>-0.01</v>
      </c>
      <c r="W89" s="1">
        <f t="shared" si="40"/>
        <v>2.5873929010192613</v>
      </c>
      <c r="X89" s="1">
        <f t="shared" si="41"/>
        <v>-1.3363958741079238</v>
      </c>
      <c r="Y89" s="1">
        <f t="shared" si="42"/>
        <v>-11.6346627958303</v>
      </c>
      <c r="Z89" s="1">
        <f t="shared" si="43"/>
        <v>4.9912190281136803</v>
      </c>
      <c r="AA89" s="1">
        <f t="shared" si="44"/>
        <v>17.610095613120908</v>
      </c>
      <c r="AB89" s="1">
        <f t="shared" si="45"/>
        <v>-6.9594966381045626</v>
      </c>
      <c r="AC89" s="1">
        <f t="shared" si="46"/>
        <v>-8.8788307915981903</v>
      </c>
      <c r="AD89" s="1">
        <f t="shared" si="47"/>
        <v>6.3607195634396687</v>
      </c>
      <c r="AE89" s="1">
        <f t="shared" si="48"/>
        <v>-0.39199988988388362</v>
      </c>
      <c r="AF89" s="1">
        <f t="shared" si="49"/>
        <v>-3.2757555520570718</v>
      </c>
      <c r="AG89" s="1">
        <f t="shared" si="50"/>
        <v>0.73224197286830595</v>
      </c>
      <c r="AH89" s="1">
        <f t="shared" si="51"/>
        <v>-0.19547246302010912</v>
      </c>
      <c r="AI89" s="1">
        <f t="shared" si="74"/>
        <v>1854.7246302010913</v>
      </c>
      <c r="AJ89" s="1">
        <f t="shared" si="52"/>
        <v>1.4382735195357043E-3</v>
      </c>
      <c r="AK89" s="1">
        <f t="shared" si="53"/>
        <v>-5.1574972878667382E-5</v>
      </c>
      <c r="AL89" s="1">
        <f t="shared" si="54"/>
        <v>-3.3205358586908117E-2</v>
      </c>
      <c r="AM89" s="1">
        <f t="shared" si="55"/>
        <v>1.7776113054403474E-3</v>
      </c>
      <c r="AN89" s="1">
        <f t="shared" si="56"/>
        <v>0.28061989878914878</v>
      </c>
      <c r="AO89" s="1">
        <f t="shared" si="57"/>
        <v>-2.4101648504728616E-2</v>
      </c>
      <c r="AP89" s="1">
        <f t="shared" si="58"/>
        <v>-1.0913071889007944</v>
      </c>
      <c r="AQ89" s="1">
        <f t="shared" si="59"/>
        <v>0.16034658522601883</v>
      </c>
      <c r="AR89" s="1">
        <f t="shared" si="60"/>
        <v>2.1211633052983552</v>
      </c>
      <c r="AS89" s="1">
        <f t="shared" si="61"/>
        <v>-0.56442534174293635</v>
      </c>
      <c r="AT89" s="1">
        <f t="shared" si="62"/>
        <v>-2.454761561698112</v>
      </c>
      <c r="AU89" s="1">
        <f t="shared" si="63"/>
        <v>0.45303331605747998</v>
      </c>
      <c r="AV89" s="1">
        <f t="shared" si="64"/>
        <v>1.7731578947365201</v>
      </c>
      <c r="AW89" s="1">
        <f t="shared" si="65"/>
        <v>0.62368421052614087</v>
      </c>
      <c r="AX89" s="1">
        <f t="shared" si="75"/>
        <v>6336.8421052614085</v>
      </c>
      <c r="AY89">
        <f t="shared" si="70"/>
        <v>0.65359886647603938</v>
      </c>
      <c r="AZ89">
        <f t="shared" si="66"/>
        <v>1.1300442469213317</v>
      </c>
      <c r="BA89">
        <f t="shared" si="67"/>
        <v>42.161657098233974</v>
      </c>
      <c r="BB89">
        <f t="shared" si="68"/>
        <v>-17.401813454439527</v>
      </c>
      <c r="BC89">
        <f t="shared" si="69"/>
        <v>-0.50702906091477562</v>
      </c>
      <c r="BD89">
        <f t="shared" si="71"/>
        <v>16.894784393524752</v>
      </c>
      <c r="BE89" s="1">
        <f t="shared" si="72"/>
        <v>-0.50631578947385902</v>
      </c>
      <c r="BF89" s="1">
        <f t="shared" si="73"/>
        <v>-0.18547246302010911</v>
      </c>
    </row>
    <row r="90" spans="4:58">
      <c r="Q90" s="1">
        <f t="shared" si="38"/>
        <v>-12</v>
      </c>
      <c r="R90" s="1">
        <f t="shared" si="39"/>
        <v>-4</v>
      </c>
      <c r="S90" s="1">
        <v>8</v>
      </c>
      <c r="T90" s="1">
        <v>10</v>
      </c>
      <c r="U90" s="1">
        <v>1.31</v>
      </c>
      <c r="V90" s="1">
        <v>-0.85</v>
      </c>
      <c r="W90" s="1">
        <f t="shared" si="40"/>
        <v>0.55385296619096436</v>
      </c>
      <c r="X90" s="1">
        <f t="shared" si="41"/>
        <v>-0.33374442475275945</v>
      </c>
      <c r="Y90" s="1">
        <f t="shared" si="42"/>
        <v>-3.3898422142379769</v>
      </c>
      <c r="Z90" s="1">
        <f t="shared" si="43"/>
        <v>1.6965985866603581</v>
      </c>
      <c r="AA90" s="1">
        <f t="shared" si="44"/>
        <v>6.9836260480392456</v>
      </c>
      <c r="AB90" s="1">
        <f t="shared" si="45"/>
        <v>-3.2199111000119642</v>
      </c>
      <c r="AC90" s="1">
        <f t="shared" si="46"/>
        <v>-4.7925717225786153</v>
      </c>
      <c r="AD90" s="1">
        <f t="shared" si="47"/>
        <v>4.0055843314955348</v>
      </c>
      <c r="AE90" s="1">
        <f t="shared" si="48"/>
        <v>-0.28799991909836348</v>
      </c>
      <c r="AF90" s="1">
        <f t="shared" si="49"/>
        <v>-2.8077904731917758</v>
      </c>
      <c r="AG90" s="1">
        <f t="shared" si="50"/>
        <v>0.73224197286830595</v>
      </c>
      <c r="AH90" s="1">
        <f t="shared" si="51"/>
        <v>-0.85995594861704638</v>
      </c>
      <c r="AI90" s="1">
        <f t="shared" si="74"/>
        <v>1.1712880725936949</v>
      </c>
      <c r="AJ90" s="1">
        <f t="shared" si="52"/>
        <v>1.4382735195357043E-3</v>
      </c>
      <c r="AK90" s="1">
        <f t="shared" si="53"/>
        <v>-5.1574972878667382E-5</v>
      </c>
      <c r="AL90" s="1">
        <f t="shared" si="54"/>
        <v>-3.3205358586908117E-2</v>
      </c>
      <c r="AM90" s="1">
        <f t="shared" si="55"/>
        <v>1.7776113054403474E-3</v>
      </c>
      <c r="AN90" s="1">
        <f t="shared" si="56"/>
        <v>0.28061989878914878</v>
      </c>
      <c r="AO90" s="1">
        <f t="shared" si="57"/>
        <v>-2.4101648504728616E-2</v>
      </c>
      <c r="AP90" s="1">
        <f t="shared" si="58"/>
        <v>-1.0913071889007944</v>
      </c>
      <c r="AQ90" s="1">
        <f t="shared" si="59"/>
        <v>0.16034658522601883</v>
      </c>
      <c r="AR90" s="1">
        <f t="shared" si="60"/>
        <v>2.1211633052983552</v>
      </c>
      <c r="AS90" s="1">
        <f t="shared" si="61"/>
        <v>-0.56442534174293635</v>
      </c>
      <c r="AT90" s="1">
        <f t="shared" si="62"/>
        <v>-2.454761561698112</v>
      </c>
      <c r="AU90" s="1">
        <f t="shared" si="63"/>
        <v>0.45303331605747998</v>
      </c>
      <c r="AV90" s="1">
        <f t="shared" si="64"/>
        <v>1.7731578947365201</v>
      </c>
      <c r="AW90" s="1">
        <f t="shared" si="65"/>
        <v>0.62368421052614087</v>
      </c>
      <c r="AX90" s="1">
        <f t="shared" si="75"/>
        <v>173.37461300307541</v>
      </c>
      <c r="AY90">
        <f t="shared" si="70"/>
        <v>1.0623117376841225</v>
      </c>
      <c r="AZ90">
        <f t="shared" si="66"/>
        <v>1.5616017418023074</v>
      </c>
      <c r="BA90">
        <f t="shared" si="67"/>
        <v>31.972941035653189</v>
      </c>
      <c r="BB90">
        <f t="shared" si="68"/>
        <v>-54.048449747004028</v>
      </c>
      <c r="BC90">
        <f t="shared" si="69"/>
        <v>-32.977723313816483</v>
      </c>
      <c r="BD90">
        <f t="shared" si="71"/>
        <v>21.070726433187545</v>
      </c>
      <c r="BE90" s="1">
        <f t="shared" si="72"/>
        <v>-0.68631578947385918</v>
      </c>
      <c r="BF90" s="1">
        <f t="shared" si="73"/>
        <v>-9.9559486170464062E-3</v>
      </c>
    </row>
    <row r="91" spans="4:58">
      <c r="Q91" s="1">
        <f t="shared" si="38"/>
        <v>-10</v>
      </c>
      <c r="R91" s="1">
        <f t="shared" si="39"/>
        <v>-4</v>
      </c>
      <c r="S91" s="1">
        <v>10</v>
      </c>
      <c r="T91" s="1">
        <v>10</v>
      </c>
      <c r="U91" s="1">
        <v>1.46</v>
      </c>
      <c r="V91" s="1">
        <v>-1.04</v>
      </c>
      <c r="W91" s="1">
        <f t="shared" si="40"/>
        <v>8.9450346139941711E-2</v>
      </c>
      <c r="X91" s="1">
        <f t="shared" si="41"/>
        <v>-6.4681905427116798E-2</v>
      </c>
      <c r="Y91" s="1">
        <f t="shared" si="42"/>
        <v>-0.78836895750975799</v>
      </c>
      <c r="Z91" s="1">
        <f t="shared" si="43"/>
        <v>0.473489528259461</v>
      </c>
      <c r="AA91" s="1">
        <f t="shared" si="44"/>
        <v>2.3388022333807701</v>
      </c>
      <c r="AB91" s="1">
        <f t="shared" si="45"/>
        <v>-1.29401005498166</v>
      </c>
      <c r="AC91" s="1">
        <f t="shared" si="46"/>
        <v>-2.3112325051015699</v>
      </c>
      <c r="AD91" s="1">
        <f t="shared" si="47"/>
        <v>2.3180464881339899</v>
      </c>
      <c r="AE91" s="1">
        <f t="shared" si="48"/>
        <v>-0.19999994381830799</v>
      </c>
      <c r="AF91" s="1">
        <f t="shared" si="49"/>
        <v>-2.3398253943264797</v>
      </c>
      <c r="AG91" s="1">
        <f t="shared" si="50"/>
        <v>0.73224197286830595</v>
      </c>
      <c r="AH91" s="1">
        <f t="shared" si="51"/>
        <v>-1.0460881923824239</v>
      </c>
      <c r="AI91" s="1">
        <f t="shared" si="74"/>
        <v>0.58540311369460218</v>
      </c>
      <c r="AJ91" s="1">
        <f t="shared" si="52"/>
        <v>1.4382735195357043E-3</v>
      </c>
      <c r="AK91" s="1">
        <f t="shared" si="53"/>
        <v>-5.1574972878667382E-5</v>
      </c>
      <c r="AL91" s="1">
        <f t="shared" si="54"/>
        <v>-3.3205358586908117E-2</v>
      </c>
      <c r="AM91" s="1">
        <f t="shared" si="55"/>
        <v>1.7776113054403474E-3</v>
      </c>
      <c r="AN91" s="1">
        <f t="shared" si="56"/>
        <v>0.28061989878914878</v>
      </c>
      <c r="AO91" s="1">
        <f t="shared" si="57"/>
        <v>-2.4101648504728616E-2</v>
      </c>
      <c r="AP91" s="1">
        <f t="shared" si="58"/>
        <v>-1.0913071889007944</v>
      </c>
      <c r="AQ91" s="1">
        <f t="shared" si="59"/>
        <v>0.16034658522601883</v>
      </c>
      <c r="AR91" s="1">
        <f t="shared" si="60"/>
        <v>2.1211633052983552</v>
      </c>
      <c r="AS91" s="1">
        <f t="shared" si="61"/>
        <v>-0.56442534174293635</v>
      </c>
      <c r="AT91" s="1">
        <f t="shared" si="62"/>
        <v>-2.454761561698112</v>
      </c>
      <c r="AU91" s="1">
        <f t="shared" si="63"/>
        <v>0.45303331605747998</v>
      </c>
      <c r="AV91" s="1">
        <f t="shared" si="64"/>
        <v>1.7731578947365201</v>
      </c>
      <c r="AW91" s="1">
        <f t="shared" si="65"/>
        <v>0.62368421052614087</v>
      </c>
      <c r="AX91" s="1">
        <f t="shared" si="75"/>
        <v>159.96963562751353</v>
      </c>
      <c r="AY91">
        <f t="shared" si="70"/>
        <v>1.2179008583220321</v>
      </c>
      <c r="AZ91">
        <f t="shared" si="66"/>
        <v>1.7925400971805343</v>
      </c>
      <c r="BA91">
        <f t="shared" si="67"/>
        <v>32.057259961009841</v>
      </c>
      <c r="BB91">
        <f t="shared" si="68"/>
        <v>-59.196343203484659</v>
      </c>
      <c r="BC91">
        <f t="shared" si="69"/>
        <v>-35.463364241540596</v>
      </c>
      <c r="BD91">
        <f t="shared" si="71"/>
        <v>23.732978961944063</v>
      </c>
      <c r="BE91" s="1">
        <f t="shared" si="72"/>
        <v>-0.83631578947385909</v>
      </c>
      <c r="BF91" s="1">
        <f t="shared" si="73"/>
        <v>-6.0881923824238626E-3</v>
      </c>
    </row>
    <row r="92" spans="4:58">
      <c r="Q92" s="1">
        <f t="shared" si="38"/>
        <v>-8</v>
      </c>
      <c r="R92" s="1">
        <f t="shared" si="39"/>
        <v>-4</v>
      </c>
      <c r="S92" s="1">
        <v>12</v>
      </c>
      <c r="T92" s="1">
        <v>10</v>
      </c>
      <c r="U92" s="1">
        <v>1.61</v>
      </c>
      <c r="V92" s="1">
        <v>-0.85</v>
      </c>
      <c r="W92" s="1">
        <f t="shared" si="40"/>
        <v>9.6046577821732367E-3</v>
      </c>
      <c r="X92" s="1">
        <f t="shared" si="41"/>
        <v>-8.6814583891384866E-3</v>
      </c>
      <c r="Y92" s="1">
        <f t="shared" si="42"/>
        <v>-0.13226636287836033</v>
      </c>
      <c r="Z92" s="1">
        <f t="shared" si="43"/>
        <v>9.929795111683852E-2</v>
      </c>
      <c r="AA92" s="1">
        <f t="shared" si="44"/>
        <v>0.61310297266736857</v>
      </c>
      <c r="AB92" s="1">
        <f t="shared" si="45"/>
        <v>-0.42402121481639032</v>
      </c>
      <c r="AC92" s="1">
        <f t="shared" si="46"/>
        <v>-0.94668083408960302</v>
      </c>
      <c r="AD92" s="1">
        <f t="shared" si="47"/>
        <v>1.1868398019246029</v>
      </c>
      <c r="AE92" s="1">
        <f t="shared" si="48"/>
        <v>-0.12799996404371711</v>
      </c>
      <c r="AF92" s="1">
        <f t="shared" si="49"/>
        <v>-1.8718603154611839</v>
      </c>
      <c r="AG92" s="1">
        <f t="shared" si="50"/>
        <v>0.73224197286830595</v>
      </c>
      <c r="AH92" s="1">
        <f t="shared" si="51"/>
        <v>-0.87042279331910388</v>
      </c>
      <c r="AI92" s="1">
        <f t="shared" si="74"/>
        <v>2.4026815669534005</v>
      </c>
      <c r="AJ92" s="1">
        <f t="shared" si="52"/>
        <v>1.4382735195357043E-3</v>
      </c>
      <c r="AK92" s="1">
        <f t="shared" si="53"/>
        <v>-5.1574972878667382E-5</v>
      </c>
      <c r="AL92" s="1">
        <f t="shared" si="54"/>
        <v>-3.3205358586908117E-2</v>
      </c>
      <c r="AM92" s="1">
        <f t="shared" si="55"/>
        <v>1.7776113054403474E-3</v>
      </c>
      <c r="AN92" s="1">
        <f t="shared" si="56"/>
        <v>0.28061989878914878</v>
      </c>
      <c r="AO92" s="1">
        <f t="shared" si="57"/>
        <v>-2.4101648504728616E-2</v>
      </c>
      <c r="AP92" s="1">
        <f t="shared" si="58"/>
        <v>-1.0913071889007944</v>
      </c>
      <c r="AQ92" s="1">
        <f t="shared" si="59"/>
        <v>0.16034658522601883</v>
      </c>
      <c r="AR92" s="1">
        <f t="shared" si="60"/>
        <v>2.1211633052983552</v>
      </c>
      <c r="AS92" s="1">
        <f t="shared" si="61"/>
        <v>-0.56442534174293635</v>
      </c>
      <c r="AT92" s="1">
        <f t="shared" si="62"/>
        <v>-2.454761561698112</v>
      </c>
      <c r="AU92" s="1">
        <f t="shared" si="63"/>
        <v>0.45303331605747998</v>
      </c>
      <c r="AV92" s="1">
        <f t="shared" si="64"/>
        <v>1.7731578947365201</v>
      </c>
      <c r="AW92" s="1">
        <f t="shared" si="65"/>
        <v>0.62368421052614087</v>
      </c>
      <c r="AX92" s="1">
        <f t="shared" si="75"/>
        <v>173.37461300307541</v>
      </c>
      <c r="AY92">
        <f t="shared" si="70"/>
        <v>1.0708024250948665</v>
      </c>
      <c r="AZ92">
        <f t="shared" si="66"/>
        <v>1.8206042952822012</v>
      </c>
      <c r="BA92">
        <f t="shared" si="67"/>
        <v>41.184230539844599</v>
      </c>
      <c r="BB92">
        <f t="shared" si="68"/>
        <v>-54.377259143468983</v>
      </c>
      <c r="BC92">
        <f t="shared" si="69"/>
        <v>-27.831827564818006</v>
      </c>
      <c r="BD92">
        <f t="shared" si="71"/>
        <v>26.545431578650977</v>
      </c>
      <c r="BE92" s="1">
        <f t="shared" si="72"/>
        <v>-0.98631578947385923</v>
      </c>
      <c r="BF92" s="1">
        <f t="shared" si="73"/>
        <v>-2.0422793319103905E-2</v>
      </c>
    </row>
    <row r="93" spans="4:58">
      <c r="Q93" s="1">
        <f t="shared" si="38"/>
        <v>-6</v>
      </c>
      <c r="R93" s="1">
        <f t="shared" si="39"/>
        <v>-4</v>
      </c>
      <c r="S93" s="1">
        <v>14</v>
      </c>
      <c r="T93" s="1">
        <v>10</v>
      </c>
      <c r="U93" s="1">
        <v>1.39</v>
      </c>
      <c r="V93" s="1">
        <v>-0.6</v>
      </c>
      <c r="W93" s="1">
        <f t="shared" si="40"/>
        <v>5.4087203729586363E-4</v>
      </c>
      <c r="X93" s="1">
        <f t="shared" si="41"/>
        <v>-6.518445795952333E-4</v>
      </c>
      <c r="Y93" s="1">
        <f t="shared" si="42"/>
        <v>-1.3241571149367097E-2</v>
      </c>
      <c r="Z93" s="1">
        <f t="shared" si="43"/>
        <v>1.3254676458284048E-2</v>
      </c>
      <c r="AA93" s="1">
        <f t="shared" si="44"/>
        <v>0.10911915700061321</v>
      </c>
      <c r="AB93" s="1">
        <f t="shared" si="45"/>
        <v>-0.10062222187537388</v>
      </c>
      <c r="AC93" s="1">
        <f t="shared" si="46"/>
        <v>-0.29953573266116346</v>
      </c>
      <c r="AD93" s="1">
        <f t="shared" si="47"/>
        <v>0.50069804143694185</v>
      </c>
      <c r="AE93" s="1">
        <f t="shared" si="48"/>
        <v>-7.1999979774590869E-2</v>
      </c>
      <c r="AF93" s="1">
        <f t="shared" si="49"/>
        <v>-1.4038952365958879</v>
      </c>
      <c r="AG93" s="1">
        <f t="shared" si="50"/>
        <v>0.73224197286830595</v>
      </c>
      <c r="AH93" s="1">
        <f t="shared" si="51"/>
        <v>-0.53409186683453747</v>
      </c>
      <c r="AI93" s="1">
        <f t="shared" si="74"/>
        <v>10.984688860910419</v>
      </c>
      <c r="AJ93" s="1">
        <f t="shared" si="52"/>
        <v>1.4382735195357043E-3</v>
      </c>
      <c r="AK93" s="1">
        <f t="shared" si="53"/>
        <v>-5.1574972878667382E-5</v>
      </c>
      <c r="AL93" s="1">
        <f t="shared" si="54"/>
        <v>-3.3205358586908117E-2</v>
      </c>
      <c r="AM93" s="1">
        <f t="shared" si="55"/>
        <v>1.7776113054403474E-3</v>
      </c>
      <c r="AN93" s="1">
        <f t="shared" si="56"/>
        <v>0.28061989878914878</v>
      </c>
      <c r="AO93" s="1">
        <f t="shared" si="57"/>
        <v>-2.4101648504728616E-2</v>
      </c>
      <c r="AP93" s="1">
        <f t="shared" si="58"/>
        <v>-1.0913071889007944</v>
      </c>
      <c r="AQ93" s="1">
        <f t="shared" si="59"/>
        <v>0.16034658522601883</v>
      </c>
      <c r="AR93" s="1">
        <f t="shared" si="60"/>
        <v>2.1211633052983552</v>
      </c>
      <c r="AS93" s="1">
        <f t="shared" si="61"/>
        <v>-0.56442534174293635</v>
      </c>
      <c r="AT93" s="1">
        <f t="shared" si="62"/>
        <v>-2.454761561698112</v>
      </c>
      <c r="AU93" s="1">
        <f t="shared" si="63"/>
        <v>0.45303331605747998</v>
      </c>
      <c r="AV93" s="1">
        <f t="shared" si="64"/>
        <v>1.7731578947365201</v>
      </c>
      <c r="AW93" s="1">
        <f t="shared" si="65"/>
        <v>0.62368421052614087</v>
      </c>
      <c r="AX93" s="1">
        <f t="shared" si="75"/>
        <v>203.94736842102353</v>
      </c>
      <c r="AY93">
        <f t="shared" si="70"/>
        <v>0.8211188200732078</v>
      </c>
      <c r="AZ93">
        <f t="shared" si="66"/>
        <v>1.513968295572929</v>
      </c>
      <c r="BA93">
        <f t="shared" si="67"/>
        <v>45.763803477636706</v>
      </c>
      <c r="BB93">
        <f t="shared" si="68"/>
        <v>-40.57509117885963</v>
      </c>
      <c r="BC93">
        <f t="shared" si="69"/>
        <v>-23.347668528091088</v>
      </c>
      <c r="BD93">
        <f t="shared" si="71"/>
        <v>17.227422650768542</v>
      </c>
      <c r="BE93" s="1">
        <f t="shared" si="72"/>
        <v>-0.76631578947385903</v>
      </c>
      <c r="BF93" s="1">
        <f t="shared" si="73"/>
        <v>6.5908133165462512E-2</v>
      </c>
    </row>
    <row r="94" spans="4:58">
      <c r="Q94" s="1">
        <f t="shared" si="38"/>
        <v>-4</v>
      </c>
      <c r="R94" s="1">
        <f t="shared" si="39"/>
        <v>-4</v>
      </c>
      <c r="S94" s="1">
        <v>16</v>
      </c>
      <c r="T94" s="1">
        <v>10</v>
      </c>
      <c r="U94" s="1">
        <v>1.34</v>
      </c>
      <c r="V94" s="1">
        <v>-0.49</v>
      </c>
      <c r="W94" s="1">
        <f t="shared" si="40"/>
        <v>9.3795486154035515E-6</v>
      </c>
      <c r="X94" s="1">
        <f t="shared" si="41"/>
        <v>-1.6955973416286107E-5</v>
      </c>
      <c r="Y94" s="1">
        <f t="shared" si="42"/>
        <v>-5.1666547999359503E-4</v>
      </c>
      <c r="Z94" s="1">
        <f t="shared" si="43"/>
        <v>7.7576524310030094E-4</v>
      </c>
      <c r="AA94" s="1">
        <f t="shared" si="44"/>
        <v>9.579733947927634E-3</v>
      </c>
      <c r="AB94" s="1">
        <f t="shared" si="45"/>
        <v>-1.3250662963012198E-2</v>
      </c>
      <c r="AC94" s="1">
        <f t="shared" si="46"/>
        <v>-5.9167552130600189E-2</v>
      </c>
      <c r="AD94" s="1">
        <f t="shared" si="47"/>
        <v>0.14835497524057537</v>
      </c>
      <c r="AE94" s="1">
        <f t="shared" si="48"/>
        <v>-3.1999991010929277E-2</v>
      </c>
      <c r="AF94" s="1">
        <f t="shared" si="49"/>
        <v>-0.93593015773059196</v>
      </c>
      <c r="AG94" s="1">
        <f t="shared" si="50"/>
        <v>0.73224197286830595</v>
      </c>
      <c r="AH94" s="1">
        <f t="shared" si="51"/>
        <v>-0.14992015844001882</v>
      </c>
      <c r="AI94" s="1">
        <f t="shared" si="74"/>
        <v>69.404049297955339</v>
      </c>
      <c r="AJ94" s="1">
        <f t="shared" si="52"/>
        <v>1.4382735195357043E-3</v>
      </c>
      <c r="AK94" s="1">
        <f t="shared" si="53"/>
        <v>-5.1574972878667382E-5</v>
      </c>
      <c r="AL94" s="1">
        <f t="shared" si="54"/>
        <v>-3.3205358586908117E-2</v>
      </c>
      <c r="AM94" s="1">
        <f t="shared" si="55"/>
        <v>1.7776113054403474E-3</v>
      </c>
      <c r="AN94" s="1">
        <f t="shared" si="56"/>
        <v>0.28061989878914878</v>
      </c>
      <c r="AO94" s="1">
        <f t="shared" si="57"/>
        <v>-2.4101648504728616E-2</v>
      </c>
      <c r="AP94" s="1">
        <f t="shared" si="58"/>
        <v>-1.0913071889007944</v>
      </c>
      <c r="AQ94" s="1">
        <f t="shared" si="59"/>
        <v>0.16034658522601883</v>
      </c>
      <c r="AR94" s="1">
        <f t="shared" si="60"/>
        <v>2.1211633052983552</v>
      </c>
      <c r="AS94" s="1">
        <f t="shared" si="61"/>
        <v>-0.56442534174293635</v>
      </c>
      <c r="AT94" s="1">
        <f t="shared" si="62"/>
        <v>-2.454761561698112</v>
      </c>
      <c r="AU94" s="1">
        <f t="shared" si="63"/>
        <v>0.45303331605747998</v>
      </c>
      <c r="AV94" s="1">
        <f t="shared" si="64"/>
        <v>1.7731578947365201</v>
      </c>
      <c r="AW94" s="1">
        <f t="shared" si="65"/>
        <v>0.62368421052614087</v>
      </c>
      <c r="AX94" s="1">
        <f t="shared" si="75"/>
        <v>227.28249194411038</v>
      </c>
      <c r="AY94">
        <f t="shared" si="70"/>
        <v>0.64144995780364344</v>
      </c>
      <c r="AZ94">
        <f t="shared" si="66"/>
        <v>1.4267795905464866</v>
      </c>
      <c r="BA94">
        <f t="shared" si="67"/>
        <v>55.042112877578056</v>
      </c>
      <c r="BB94">
        <f t="shared" si="68"/>
        <v>-13.516226740462473</v>
      </c>
      <c r="BC94">
        <f t="shared" si="69"/>
        <v>-20.086032961206332</v>
      </c>
      <c r="BD94">
        <f t="shared" si="71"/>
        <v>6.5698062207438586</v>
      </c>
      <c r="BE94" s="1">
        <f t="shared" si="72"/>
        <v>-0.71631578947385921</v>
      </c>
      <c r="BF94" s="1">
        <f t="shared" si="73"/>
        <v>0.34007984155998117</v>
      </c>
    </row>
    <row r="95" spans="4:58">
      <c r="Q95" s="1">
        <f t="shared" si="38"/>
        <v>-2</v>
      </c>
      <c r="R95" s="1">
        <f t="shared" si="39"/>
        <v>-4</v>
      </c>
      <c r="S95" s="1">
        <v>18</v>
      </c>
      <c r="T95" s="1">
        <v>10</v>
      </c>
      <c r="U95" s="1">
        <v>0.89</v>
      </c>
      <c r="V95" s="1">
        <v>0.31</v>
      </c>
      <c r="W95" s="1">
        <f t="shared" si="40"/>
        <v>9.1597154447300307E-9</v>
      </c>
      <c r="X95" s="1">
        <f t="shared" si="41"/>
        <v>-3.3117135578683802E-8</v>
      </c>
      <c r="Y95" s="1">
        <f t="shared" si="42"/>
        <v>-2.0182245312249806E-6</v>
      </c>
      <c r="Z95" s="1">
        <f t="shared" si="43"/>
        <v>6.0606659617211011E-6</v>
      </c>
      <c r="AA95" s="1">
        <f t="shared" si="44"/>
        <v>1.4968334293636928E-4</v>
      </c>
      <c r="AB95" s="1">
        <f t="shared" si="45"/>
        <v>-4.1408321759413118E-4</v>
      </c>
      <c r="AC95" s="1">
        <f t="shared" si="46"/>
        <v>-3.6979720081625118E-3</v>
      </c>
      <c r="AD95" s="1">
        <f t="shared" si="47"/>
        <v>1.8544371905071921E-2</v>
      </c>
      <c r="AE95" s="1">
        <f t="shared" si="48"/>
        <v>-7.9999977527323192E-3</v>
      </c>
      <c r="AF95" s="1">
        <f t="shared" si="49"/>
        <v>-0.46796507886529598</v>
      </c>
      <c r="AG95" s="1">
        <f t="shared" si="50"/>
        <v>0.73224197286830595</v>
      </c>
      <c r="AH95" s="1">
        <f t="shared" si="51"/>
        <v>0.27086291475653967</v>
      </c>
      <c r="AI95" s="1">
        <f t="shared" si="74"/>
        <v>12.624866207567848</v>
      </c>
      <c r="AJ95" s="1">
        <f t="shared" si="52"/>
        <v>1.4382735195357043E-3</v>
      </c>
      <c r="AK95" s="1">
        <f t="shared" si="53"/>
        <v>-5.1574972878667382E-5</v>
      </c>
      <c r="AL95" s="1">
        <f t="shared" si="54"/>
        <v>-3.3205358586908117E-2</v>
      </c>
      <c r="AM95" s="1">
        <f t="shared" si="55"/>
        <v>1.7776113054403474E-3</v>
      </c>
      <c r="AN95" s="1">
        <f t="shared" si="56"/>
        <v>0.28061989878914878</v>
      </c>
      <c r="AO95" s="1">
        <f t="shared" si="57"/>
        <v>-2.4101648504728616E-2</v>
      </c>
      <c r="AP95" s="1">
        <f t="shared" si="58"/>
        <v>-1.0913071889007944</v>
      </c>
      <c r="AQ95" s="1">
        <f t="shared" si="59"/>
        <v>0.16034658522601883</v>
      </c>
      <c r="AR95" s="1">
        <f t="shared" si="60"/>
        <v>2.1211633052983552</v>
      </c>
      <c r="AS95" s="1">
        <f t="shared" si="61"/>
        <v>-0.56442534174293635</v>
      </c>
      <c r="AT95" s="1">
        <f t="shared" si="62"/>
        <v>-2.454761561698112</v>
      </c>
      <c r="AU95" s="1">
        <f t="shared" si="63"/>
        <v>0.45303331605747998</v>
      </c>
      <c r="AV95" s="1">
        <f t="shared" si="64"/>
        <v>1.7731578947365201</v>
      </c>
      <c r="AW95" s="1">
        <f t="shared" si="65"/>
        <v>0.62368421052614087</v>
      </c>
      <c r="AX95" s="1">
        <f t="shared" si="75"/>
        <v>101.18845500843254</v>
      </c>
      <c r="AY95">
        <f t="shared" si="70"/>
        <v>0.67996228796163694</v>
      </c>
      <c r="AZ95">
        <f t="shared" si="66"/>
        <v>0.94244363226667305</v>
      </c>
      <c r="BA95">
        <f t="shared" si="67"/>
        <v>27.851145184539227</v>
      </c>
      <c r="BB95">
        <f t="shared" si="68"/>
        <v>23.475063704023736</v>
      </c>
      <c r="BC95">
        <f t="shared" si="69"/>
        <v>19.203973505500052</v>
      </c>
      <c r="BD95">
        <f t="shared" si="71"/>
        <v>4.2710901985236838</v>
      </c>
      <c r="BE95" s="1">
        <f t="shared" si="72"/>
        <v>-0.26631578947385914</v>
      </c>
      <c r="BF95" s="1">
        <f t="shared" si="73"/>
        <v>-3.9137085243460323E-2</v>
      </c>
    </row>
    <row r="96" spans="4:58">
      <c r="Q96" s="1">
        <f t="shared" si="38"/>
        <v>0</v>
      </c>
      <c r="R96" s="1">
        <f t="shared" si="39"/>
        <v>-4</v>
      </c>
      <c r="S96" s="1">
        <v>20</v>
      </c>
      <c r="T96" s="1">
        <v>10</v>
      </c>
      <c r="U96" s="1">
        <v>0.32</v>
      </c>
      <c r="V96" s="1">
        <v>1.1499999999999999</v>
      </c>
      <c r="W96" s="1">
        <f t="shared" si="40"/>
        <v>0</v>
      </c>
      <c r="X96" s="1">
        <f t="shared" si="41"/>
        <v>0</v>
      </c>
      <c r="Y96" s="1">
        <f t="shared" si="42"/>
        <v>0</v>
      </c>
      <c r="Z96" s="1">
        <f t="shared" si="43"/>
        <v>0</v>
      </c>
      <c r="AA96" s="1">
        <f t="shared" si="44"/>
        <v>0</v>
      </c>
      <c r="AB96" s="1">
        <f t="shared" si="45"/>
        <v>0</v>
      </c>
      <c r="AC96" s="1">
        <f t="shared" si="46"/>
        <v>0</v>
      </c>
      <c r="AD96" s="1">
        <f t="shared" si="47"/>
        <v>0</v>
      </c>
      <c r="AE96" s="1">
        <f t="shared" si="48"/>
        <v>0</v>
      </c>
      <c r="AF96" s="1">
        <f t="shared" si="49"/>
        <v>0</v>
      </c>
      <c r="AG96" s="1">
        <f t="shared" si="50"/>
        <v>0.73224197286830595</v>
      </c>
      <c r="AH96" s="1">
        <f t="shared" si="51"/>
        <v>0.73224197286830595</v>
      </c>
      <c r="AI96" s="1">
        <f t="shared" si="74"/>
        <v>36.326784967973389</v>
      </c>
      <c r="AJ96" s="1">
        <f t="shared" si="52"/>
        <v>1.4382735195357043E-3</v>
      </c>
      <c r="AK96" s="1">
        <f t="shared" si="53"/>
        <v>-5.1574972878667382E-5</v>
      </c>
      <c r="AL96" s="1">
        <f t="shared" si="54"/>
        <v>-3.3205358586908117E-2</v>
      </c>
      <c r="AM96" s="1">
        <f t="shared" si="55"/>
        <v>1.7776113054403474E-3</v>
      </c>
      <c r="AN96" s="1">
        <f t="shared" si="56"/>
        <v>0.28061989878914878</v>
      </c>
      <c r="AO96" s="1">
        <f t="shared" si="57"/>
        <v>-2.4101648504728616E-2</v>
      </c>
      <c r="AP96" s="1">
        <f t="shared" si="58"/>
        <v>-1.0913071889007944</v>
      </c>
      <c r="AQ96" s="1">
        <f t="shared" si="59"/>
        <v>0.16034658522601883</v>
      </c>
      <c r="AR96" s="1">
        <f t="shared" si="60"/>
        <v>2.1211633052983552</v>
      </c>
      <c r="AS96" s="1">
        <f t="shared" si="61"/>
        <v>-0.56442534174293635</v>
      </c>
      <c r="AT96" s="1">
        <f t="shared" si="62"/>
        <v>-2.454761561698112</v>
      </c>
      <c r="AU96" s="1">
        <f t="shared" si="63"/>
        <v>0.45303331605747998</v>
      </c>
      <c r="AV96" s="1">
        <f t="shared" si="64"/>
        <v>1.7731578947365201</v>
      </c>
      <c r="AW96" s="1">
        <f t="shared" si="65"/>
        <v>0.62368421052614087</v>
      </c>
      <c r="AX96" s="1">
        <f t="shared" si="75"/>
        <v>45.766590389031222</v>
      </c>
      <c r="AY96">
        <f t="shared" si="70"/>
        <v>0.96185253614558008</v>
      </c>
      <c r="AZ96">
        <f t="shared" si="66"/>
        <v>1.1936917525056459</v>
      </c>
      <c r="BA96">
        <f t="shared" si="67"/>
        <v>19.422033860367922</v>
      </c>
      <c r="BB96">
        <f t="shared" si="68"/>
        <v>49.577434206146194</v>
      </c>
      <c r="BC96">
        <f t="shared" si="69"/>
        <v>74.450195830298412</v>
      </c>
      <c r="BD96">
        <f t="shared" si="71"/>
        <v>24.872761624152218</v>
      </c>
      <c r="BE96" s="1">
        <f t="shared" si="72"/>
        <v>0.30368421052614086</v>
      </c>
      <c r="BF96" s="1">
        <f t="shared" si="73"/>
        <v>-0.41775802713169397</v>
      </c>
    </row>
    <row r="97" spans="4:58">
      <c r="Q97" s="1">
        <f t="shared" si="38"/>
        <v>2</v>
      </c>
      <c r="R97" s="1">
        <f t="shared" si="39"/>
        <v>-4</v>
      </c>
      <c r="S97" s="1">
        <v>22</v>
      </c>
      <c r="T97" s="1">
        <v>10</v>
      </c>
      <c r="U97" s="1">
        <v>7.0000000000000007E-2</v>
      </c>
      <c r="V97" s="1">
        <v>1.5</v>
      </c>
      <c r="W97" s="1">
        <f t="shared" si="40"/>
        <v>9.1597154447300307E-9</v>
      </c>
      <c r="X97" s="1">
        <f t="shared" si="41"/>
        <v>3.3117135578683802E-8</v>
      </c>
      <c r="Y97" s="1">
        <f t="shared" si="42"/>
        <v>-2.0182245312249806E-6</v>
      </c>
      <c r="Z97" s="1">
        <f t="shared" si="43"/>
        <v>-6.0606659617211011E-6</v>
      </c>
      <c r="AA97" s="1">
        <f t="shared" si="44"/>
        <v>1.4968334293636928E-4</v>
      </c>
      <c r="AB97" s="1">
        <f t="shared" si="45"/>
        <v>4.1408321759413118E-4</v>
      </c>
      <c r="AC97" s="1">
        <f t="shared" si="46"/>
        <v>-3.6979720081625118E-3</v>
      </c>
      <c r="AD97" s="1">
        <f t="shared" si="47"/>
        <v>-1.8544371905071921E-2</v>
      </c>
      <c r="AE97" s="1">
        <f t="shared" si="48"/>
        <v>-7.9999977527323192E-3</v>
      </c>
      <c r="AF97" s="1">
        <f t="shared" si="49"/>
        <v>0.46796507886529598</v>
      </c>
      <c r="AG97" s="1">
        <f t="shared" si="50"/>
        <v>0.73224197286830595</v>
      </c>
      <c r="AH97" s="1">
        <f t="shared" si="51"/>
        <v>1.1705204400145237</v>
      </c>
      <c r="AI97" s="1">
        <f t="shared" si="74"/>
        <v>21.96530399903175</v>
      </c>
      <c r="AJ97" s="1">
        <f t="shared" si="52"/>
        <v>1.4382735195357043E-3</v>
      </c>
      <c r="AK97" s="1">
        <f t="shared" si="53"/>
        <v>-5.1574972878667382E-5</v>
      </c>
      <c r="AL97" s="1">
        <f t="shared" si="54"/>
        <v>-3.3205358586908117E-2</v>
      </c>
      <c r="AM97" s="1">
        <f t="shared" si="55"/>
        <v>1.7776113054403474E-3</v>
      </c>
      <c r="AN97" s="1">
        <f t="shared" si="56"/>
        <v>0.28061989878914878</v>
      </c>
      <c r="AO97" s="1">
        <f t="shared" si="57"/>
        <v>-2.4101648504728616E-2</v>
      </c>
      <c r="AP97" s="1">
        <f t="shared" si="58"/>
        <v>-1.0913071889007944</v>
      </c>
      <c r="AQ97" s="1">
        <f t="shared" si="59"/>
        <v>0.16034658522601883</v>
      </c>
      <c r="AR97" s="1">
        <f t="shared" si="60"/>
        <v>2.1211633052983552</v>
      </c>
      <c r="AS97" s="1">
        <f t="shared" si="61"/>
        <v>-0.56442534174293635</v>
      </c>
      <c r="AT97" s="1">
        <f t="shared" si="62"/>
        <v>-2.454761561698112</v>
      </c>
      <c r="AU97" s="1">
        <f t="shared" si="63"/>
        <v>0.45303331605747998</v>
      </c>
      <c r="AV97" s="1">
        <f t="shared" si="64"/>
        <v>1.7731578947365201</v>
      </c>
      <c r="AW97" s="1">
        <f t="shared" si="65"/>
        <v>0.62368421052614087</v>
      </c>
      <c r="AX97" s="1">
        <f t="shared" si="75"/>
        <v>58.421052631590612</v>
      </c>
      <c r="AY97">
        <f t="shared" si="70"/>
        <v>1.3263107083000611</v>
      </c>
      <c r="AZ97">
        <f t="shared" si="66"/>
        <v>1.5016324450410627</v>
      </c>
      <c r="BA97">
        <f t="shared" si="67"/>
        <v>11.675409473202169</v>
      </c>
      <c r="BB97">
        <f t="shared" si="68"/>
        <v>61.950130122996583</v>
      </c>
      <c r="BC97">
        <f t="shared" si="69"/>
        <v>87.328135406727412</v>
      </c>
      <c r="BD97">
        <f t="shared" si="71"/>
        <v>25.378005283730829</v>
      </c>
      <c r="BE97" s="1">
        <f t="shared" si="72"/>
        <v>0.55368421052614081</v>
      </c>
      <c r="BF97" s="1">
        <f t="shared" si="73"/>
        <v>-0.32947955998547629</v>
      </c>
    </row>
    <row r="98" spans="4:58">
      <c r="Q98" s="1">
        <f t="shared" si="38"/>
        <v>4</v>
      </c>
      <c r="R98" s="1">
        <f t="shared" si="39"/>
        <v>-4</v>
      </c>
      <c r="S98" s="1">
        <v>24</v>
      </c>
      <c r="T98" s="1">
        <v>10</v>
      </c>
      <c r="U98" s="1">
        <v>-0.01</v>
      </c>
      <c r="V98" s="1">
        <v>1.68</v>
      </c>
      <c r="W98" s="1">
        <f t="shared" si="40"/>
        <v>9.3795486154035515E-6</v>
      </c>
      <c r="X98" s="1">
        <f t="shared" si="41"/>
        <v>1.6955973416286107E-5</v>
      </c>
      <c r="Y98" s="1">
        <f t="shared" si="42"/>
        <v>-5.1666547999359503E-4</v>
      </c>
      <c r="Z98" s="1">
        <f t="shared" si="43"/>
        <v>-7.7576524310030094E-4</v>
      </c>
      <c r="AA98" s="1">
        <f t="shared" si="44"/>
        <v>9.579733947927634E-3</v>
      </c>
      <c r="AB98" s="1">
        <f t="shared" si="45"/>
        <v>1.3250662963012198E-2</v>
      </c>
      <c r="AC98" s="1">
        <f t="shared" si="46"/>
        <v>-5.9167552130600189E-2</v>
      </c>
      <c r="AD98" s="1">
        <f t="shared" si="47"/>
        <v>-0.14835497524057537</v>
      </c>
      <c r="AE98" s="1">
        <f t="shared" si="48"/>
        <v>-3.1999991010929277E-2</v>
      </c>
      <c r="AF98" s="1">
        <f t="shared" si="49"/>
        <v>0.93593015773059196</v>
      </c>
      <c r="AG98" s="1">
        <f t="shared" si="50"/>
        <v>0.73224197286830595</v>
      </c>
      <c r="AH98" s="1">
        <f t="shared" si="51"/>
        <v>1.4502139139266705</v>
      </c>
      <c r="AI98" s="1">
        <f t="shared" si="74"/>
        <v>13.677743218650559</v>
      </c>
      <c r="AJ98" s="1">
        <f t="shared" si="52"/>
        <v>1.4382735195357043E-3</v>
      </c>
      <c r="AK98" s="1">
        <f t="shared" si="53"/>
        <v>-5.1574972878667382E-5</v>
      </c>
      <c r="AL98" s="1">
        <f t="shared" si="54"/>
        <v>-3.3205358586908117E-2</v>
      </c>
      <c r="AM98" s="1">
        <f t="shared" si="55"/>
        <v>1.7776113054403474E-3</v>
      </c>
      <c r="AN98" s="1">
        <f t="shared" si="56"/>
        <v>0.28061989878914878</v>
      </c>
      <c r="AO98" s="1">
        <f t="shared" si="57"/>
        <v>-2.4101648504728616E-2</v>
      </c>
      <c r="AP98" s="1">
        <f t="shared" si="58"/>
        <v>-1.0913071889007944</v>
      </c>
      <c r="AQ98" s="1">
        <f t="shared" si="59"/>
        <v>0.16034658522601883</v>
      </c>
      <c r="AR98" s="1">
        <f t="shared" si="60"/>
        <v>2.1211633052983552</v>
      </c>
      <c r="AS98" s="1">
        <f t="shared" si="61"/>
        <v>-0.56442534174293635</v>
      </c>
      <c r="AT98" s="1">
        <f t="shared" si="62"/>
        <v>-2.454761561698112</v>
      </c>
      <c r="AU98" s="1">
        <f t="shared" si="63"/>
        <v>0.45303331605747998</v>
      </c>
      <c r="AV98" s="1">
        <f t="shared" si="64"/>
        <v>1.7731578947365201</v>
      </c>
      <c r="AW98" s="1">
        <f t="shared" si="65"/>
        <v>0.62368421052614087</v>
      </c>
      <c r="AX98" s="1">
        <f t="shared" si="75"/>
        <v>62.875939849634463</v>
      </c>
      <c r="AY98">
        <f t="shared" si="70"/>
        <v>1.5786394112038786</v>
      </c>
      <c r="AZ98">
        <f t="shared" si="66"/>
        <v>1.6800297616411441</v>
      </c>
      <c r="BA98">
        <f t="shared" si="67"/>
        <v>6.0350329947858734</v>
      </c>
      <c r="BB98">
        <f t="shared" si="68"/>
        <v>66.729220088438183</v>
      </c>
      <c r="BC98">
        <f t="shared" si="69"/>
        <v>-89.658957721141149</v>
      </c>
      <c r="BD98">
        <f t="shared" si="71"/>
        <v>156.38817780957933</v>
      </c>
      <c r="BE98" s="1">
        <f t="shared" si="72"/>
        <v>0.63368421052614088</v>
      </c>
      <c r="BF98" s="1">
        <f t="shared" si="73"/>
        <v>-0.2297860860733294</v>
      </c>
    </row>
    <row r="99" spans="4:58">
      <c r="Q99" s="1">
        <f t="shared" si="38"/>
        <v>6</v>
      </c>
      <c r="R99" s="1">
        <f t="shared" si="39"/>
        <v>-4</v>
      </c>
      <c r="S99" s="1">
        <v>26</v>
      </c>
      <c r="T99" s="1">
        <v>10</v>
      </c>
      <c r="U99" s="1">
        <v>0.1</v>
      </c>
      <c r="V99" s="1">
        <v>1.79</v>
      </c>
      <c r="W99" s="1">
        <f t="shared" si="40"/>
        <v>5.4087203729586363E-4</v>
      </c>
      <c r="X99" s="1">
        <f t="shared" si="41"/>
        <v>6.518445795952333E-4</v>
      </c>
      <c r="Y99" s="1">
        <f t="shared" si="42"/>
        <v>-1.3241571149367097E-2</v>
      </c>
      <c r="Z99" s="1">
        <f t="shared" si="43"/>
        <v>-1.3254676458284048E-2</v>
      </c>
      <c r="AA99" s="1">
        <f t="shared" si="44"/>
        <v>0.10911915700061321</v>
      </c>
      <c r="AB99" s="1">
        <f t="shared" si="45"/>
        <v>0.10062222187537388</v>
      </c>
      <c r="AC99" s="1">
        <f t="shared" si="46"/>
        <v>-0.29953573266116346</v>
      </c>
      <c r="AD99" s="1">
        <f t="shared" si="47"/>
        <v>-0.50069804143694185</v>
      </c>
      <c r="AE99" s="1">
        <f t="shared" si="48"/>
        <v>-7.1999979774590869E-2</v>
      </c>
      <c r="AF99" s="1">
        <f t="shared" si="49"/>
        <v>1.4038952365958879</v>
      </c>
      <c r="AG99" s="1">
        <f t="shared" si="50"/>
        <v>0.73224197286830595</v>
      </c>
      <c r="AH99" s="1">
        <f t="shared" si="51"/>
        <v>1.4483413034767247</v>
      </c>
      <c r="AI99" s="1">
        <f t="shared" si="74"/>
        <v>19.087078018060073</v>
      </c>
      <c r="AJ99" s="1">
        <f t="shared" si="52"/>
        <v>1.4382735195357043E-3</v>
      </c>
      <c r="AK99" s="1">
        <f t="shared" si="53"/>
        <v>-5.1574972878667382E-5</v>
      </c>
      <c r="AL99" s="1">
        <f t="shared" si="54"/>
        <v>-3.3205358586908117E-2</v>
      </c>
      <c r="AM99" s="1">
        <f t="shared" si="55"/>
        <v>1.7776113054403474E-3</v>
      </c>
      <c r="AN99" s="1">
        <f t="shared" si="56"/>
        <v>0.28061989878914878</v>
      </c>
      <c r="AO99" s="1">
        <f t="shared" si="57"/>
        <v>-2.4101648504728616E-2</v>
      </c>
      <c r="AP99" s="1">
        <f t="shared" si="58"/>
        <v>-1.0913071889007944</v>
      </c>
      <c r="AQ99" s="1">
        <f t="shared" si="59"/>
        <v>0.16034658522601883</v>
      </c>
      <c r="AR99" s="1">
        <f t="shared" si="60"/>
        <v>2.1211633052983552</v>
      </c>
      <c r="AS99" s="1">
        <f t="shared" si="61"/>
        <v>-0.56442534174293635</v>
      </c>
      <c r="AT99" s="1">
        <f t="shared" si="62"/>
        <v>-2.454761561698112</v>
      </c>
      <c r="AU99" s="1">
        <f t="shared" si="63"/>
        <v>0.45303331605747998</v>
      </c>
      <c r="AV99" s="1">
        <f t="shared" si="64"/>
        <v>1.7731578947365201</v>
      </c>
      <c r="AW99" s="1">
        <f t="shared" si="65"/>
        <v>0.62368421052614087</v>
      </c>
      <c r="AX99" s="1">
        <f t="shared" si="75"/>
        <v>65.157306674517272</v>
      </c>
      <c r="AY99">
        <f t="shared" si="70"/>
        <v>1.5769193149353817</v>
      </c>
      <c r="AZ99">
        <f t="shared" si="66"/>
        <v>1.7927911200137063</v>
      </c>
      <c r="BA99">
        <f t="shared" si="67"/>
        <v>12.041101870064717</v>
      </c>
      <c r="BB99">
        <f t="shared" si="68"/>
        <v>66.702339273760018</v>
      </c>
      <c r="BC99">
        <f t="shared" si="69"/>
        <v>86.802442226149154</v>
      </c>
      <c r="BD99">
        <f t="shared" si="71"/>
        <v>20.100102952389136</v>
      </c>
      <c r="BE99" s="1">
        <f t="shared" si="72"/>
        <v>0.52368421052614089</v>
      </c>
      <c r="BF99" s="1">
        <f t="shared" si="73"/>
        <v>-0.3416586965232753</v>
      </c>
    </row>
    <row r="100" spans="4:58">
      <c r="Q100" s="1">
        <f t="shared" si="38"/>
        <v>8</v>
      </c>
      <c r="R100" s="1">
        <f t="shared" si="39"/>
        <v>-4</v>
      </c>
      <c r="S100" s="1">
        <v>28</v>
      </c>
      <c r="T100" s="1">
        <v>10</v>
      </c>
      <c r="U100" s="1">
        <v>0.48</v>
      </c>
      <c r="V100" s="1">
        <v>1.54</v>
      </c>
      <c r="W100" s="1">
        <f t="shared" si="40"/>
        <v>9.6046577821732367E-3</v>
      </c>
      <c r="X100" s="1">
        <f t="shared" si="41"/>
        <v>8.6814583891384866E-3</v>
      </c>
      <c r="Y100" s="1">
        <f t="shared" si="42"/>
        <v>-0.13226636287836033</v>
      </c>
      <c r="Z100" s="1">
        <f t="shared" si="43"/>
        <v>-9.929795111683852E-2</v>
      </c>
      <c r="AA100" s="1">
        <f t="shared" si="44"/>
        <v>0.61310297266736857</v>
      </c>
      <c r="AB100" s="1">
        <f t="shared" si="45"/>
        <v>0.42402121481639032</v>
      </c>
      <c r="AC100" s="1">
        <f t="shared" si="46"/>
        <v>-0.94668083408960302</v>
      </c>
      <c r="AD100" s="1">
        <f t="shared" si="47"/>
        <v>-1.1868398019246029</v>
      </c>
      <c r="AE100" s="1">
        <f t="shared" si="48"/>
        <v>-0.12799996404371711</v>
      </c>
      <c r="AF100" s="1">
        <f t="shared" si="49"/>
        <v>1.8718603154611839</v>
      </c>
      <c r="AG100" s="1">
        <f t="shared" si="50"/>
        <v>0.73224197286830595</v>
      </c>
      <c r="AH100" s="1">
        <f t="shared" si="51"/>
        <v>1.1664276779314386</v>
      </c>
      <c r="AI100" s="1">
        <f t="shared" si="74"/>
        <v>24.257942991465026</v>
      </c>
      <c r="AJ100" s="1">
        <f t="shared" si="52"/>
        <v>1.4382735195357043E-3</v>
      </c>
      <c r="AK100" s="1">
        <f t="shared" si="53"/>
        <v>-5.1574972878667382E-5</v>
      </c>
      <c r="AL100" s="1">
        <f t="shared" si="54"/>
        <v>-3.3205358586908117E-2</v>
      </c>
      <c r="AM100" s="1">
        <f t="shared" si="55"/>
        <v>1.7776113054403474E-3</v>
      </c>
      <c r="AN100" s="1">
        <f t="shared" si="56"/>
        <v>0.28061989878914878</v>
      </c>
      <c r="AO100" s="1">
        <f t="shared" si="57"/>
        <v>-2.4101648504728616E-2</v>
      </c>
      <c r="AP100" s="1">
        <f t="shared" si="58"/>
        <v>-1.0913071889007944</v>
      </c>
      <c r="AQ100" s="1">
        <f t="shared" si="59"/>
        <v>0.16034658522601883</v>
      </c>
      <c r="AR100" s="1">
        <f t="shared" si="60"/>
        <v>2.1211633052983552</v>
      </c>
      <c r="AS100" s="1">
        <f t="shared" si="61"/>
        <v>-0.56442534174293635</v>
      </c>
      <c r="AT100" s="1">
        <f t="shared" si="62"/>
        <v>-2.454761561698112</v>
      </c>
      <c r="AU100" s="1">
        <f t="shared" si="63"/>
        <v>0.45303331605747998</v>
      </c>
      <c r="AV100" s="1">
        <f t="shared" si="64"/>
        <v>1.7731578947365201</v>
      </c>
      <c r="AW100" s="1">
        <f t="shared" si="65"/>
        <v>0.62368421052614087</v>
      </c>
      <c r="AX100" s="1">
        <f t="shared" si="75"/>
        <v>59.501025290510334</v>
      </c>
      <c r="AY100">
        <f t="shared" si="70"/>
        <v>1.3227000878143707</v>
      </c>
      <c r="AZ100">
        <f t="shared" si="66"/>
        <v>1.6130716041143369</v>
      </c>
      <c r="BA100">
        <f t="shared" si="67"/>
        <v>18.001154788128321</v>
      </c>
      <c r="BB100">
        <f t="shared" si="68"/>
        <v>61.866762508243887</v>
      </c>
      <c r="BC100">
        <f t="shared" si="69"/>
        <v>72.688353891153412</v>
      </c>
      <c r="BD100">
        <f t="shared" si="71"/>
        <v>10.821591382909524</v>
      </c>
      <c r="BE100" s="1">
        <f t="shared" si="72"/>
        <v>0.14368421052614089</v>
      </c>
      <c r="BF100" s="1">
        <f t="shared" si="73"/>
        <v>-0.37357232206856139</v>
      </c>
    </row>
    <row r="101" spans="4:58">
      <c r="Q101" s="1">
        <f t="shared" si="38"/>
        <v>10</v>
      </c>
      <c r="R101" s="1">
        <f t="shared" si="39"/>
        <v>-4</v>
      </c>
      <c r="S101" s="1">
        <v>30</v>
      </c>
      <c r="T101" s="1">
        <v>10</v>
      </c>
      <c r="U101" s="1">
        <v>0.48</v>
      </c>
      <c r="V101" s="1">
        <v>1.1000000000000001</v>
      </c>
      <c r="W101" s="1">
        <f t="shared" si="40"/>
        <v>8.9450346139941711E-2</v>
      </c>
      <c r="X101" s="1">
        <f t="shared" si="41"/>
        <v>6.4681905427116798E-2</v>
      </c>
      <c r="Y101" s="1">
        <f t="shared" si="42"/>
        <v>-0.78836895750975799</v>
      </c>
      <c r="Z101" s="1">
        <f t="shared" si="43"/>
        <v>-0.473489528259461</v>
      </c>
      <c r="AA101" s="1">
        <f t="shared" si="44"/>
        <v>2.3388022333807701</v>
      </c>
      <c r="AB101" s="1">
        <f t="shared" si="45"/>
        <v>1.29401005498166</v>
      </c>
      <c r="AC101" s="1">
        <f t="shared" si="46"/>
        <v>-2.3112325051015699</v>
      </c>
      <c r="AD101" s="1">
        <f t="shared" si="47"/>
        <v>-2.3180464881339899</v>
      </c>
      <c r="AE101" s="1">
        <f t="shared" si="48"/>
        <v>-0.19999994381830799</v>
      </c>
      <c r="AF101" s="1">
        <f t="shared" si="49"/>
        <v>2.3398253943264797</v>
      </c>
      <c r="AG101" s="1">
        <f t="shared" si="50"/>
        <v>0.73224197286830595</v>
      </c>
      <c r="AH101" s="1">
        <f t="shared" si="51"/>
        <v>0.76787448430118788</v>
      </c>
      <c r="AI101" s="1">
        <f t="shared" si="74"/>
        <v>30.193228699892018</v>
      </c>
      <c r="AJ101" s="1">
        <f t="shared" si="52"/>
        <v>1.4382735195357043E-3</v>
      </c>
      <c r="AK101" s="1">
        <f t="shared" si="53"/>
        <v>-5.1574972878667382E-5</v>
      </c>
      <c r="AL101" s="1">
        <f t="shared" si="54"/>
        <v>-3.3205358586908117E-2</v>
      </c>
      <c r="AM101" s="1">
        <f t="shared" si="55"/>
        <v>1.7776113054403474E-3</v>
      </c>
      <c r="AN101" s="1">
        <f t="shared" si="56"/>
        <v>0.28061989878914878</v>
      </c>
      <c r="AO101" s="1">
        <f t="shared" si="57"/>
        <v>-2.4101648504728616E-2</v>
      </c>
      <c r="AP101" s="1">
        <f t="shared" si="58"/>
        <v>-1.0913071889007944</v>
      </c>
      <c r="AQ101" s="1">
        <f t="shared" si="59"/>
        <v>0.16034658522601883</v>
      </c>
      <c r="AR101" s="1">
        <f t="shared" si="60"/>
        <v>2.1211633052983552</v>
      </c>
      <c r="AS101" s="1">
        <f t="shared" si="61"/>
        <v>-0.56442534174293635</v>
      </c>
      <c r="AT101" s="1">
        <f t="shared" si="62"/>
        <v>-2.454761561698112</v>
      </c>
      <c r="AU101" s="1">
        <f t="shared" si="63"/>
        <v>0.45303331605747998</v>
      </c>
      <c r="AV101" s="1">
        <f t="shared" si="64"/>
        <v>1.7731578947365201</v>
      </c>
      <c r="AW101" s="1">
        <f t="shared" si="65"/>
        <v>0.62368421052614087</v>
      </c>
      <c r="AX101" s="1">
        <f t="shared" si="75"/>
        <v>43.301435406714475</v>
      </c>
      <c r="AY101">
        <f t="shared" si="70"/>
        <v>0.9892488150614237</v>
      </c>
      <c r="AZ101">
        <f t="shared" si="66"/>
        <v>1.2001666550941998</v>
      </c>
      <c r="BA101">
        <f t="shared" si="67"/>
        <v>17.574045999155128</v>
      </c>
      <c r="BB101">
        <f t="shared" si="68"/>
        <v>50.91575206781345</v>
      </c>
      <c r="BC101">
        <f t="shared" si="69"/>
        <v>66.425293798087395</v>
      </c>
      <c r="BD101">
        <f t="shared" si="71"/>
        <v>15.509541730273945</v>
      </c>
      <c r="BE101" s="1">
        <f t="shared" si="72"/>
        <v>0.14368421052614089</v>
      </c>
      <c r="BF101" s="1">
        <f t="shared" si="73"/>
        <v>-0.33212551569881221</v>
      </c>
    </row>
    <row r="102" spans="4:58">
      <c r="Q102" s="1">
        <f t="shared" si="38"/>
        <v>12</v>
      </c>
      <c r="R102" s="1">
        <f t="shared" si="39"/>
        <v>-4</v>
      </c>
      <c r="S102" s="1">
        <v>32</v>
      </c>
      <c r="T102" s="1">
        <v>10</v>
      </c>
      <c r="U102" s="1">
        <v>0.4</v>
      </c>
      <c r="V102" s="1">
        <v>0.49</v>
      </c>
      <c r="W102" s="1">
        <f t="shared" si="40"/>
        <v>0.55385296619096436</v>
      </c>
      <c r="X102" s="1">
        <f t="shared" si="41"/>
        <v>0.33374442475275945</v>
      </c>
      <c r="Y102" s="1">
        <f t="shared" si="42"/>
        <v>-3.3898422142379769</v>
      </c>
      <c r="Z102" s="1">
        <f t="shared" si="43"/>
        <v>-1.6965985866603581</v>
      </c>
      <c r="AA102" s="1">
        <f t="shared" si="44"/>
        <v>6.9836260480392456</v>
      </c>
      <c r="AB102" s="1">
        <f t="shared" si="45"/>
        <v>3.2199111000119642</v>
      </c>
      <c r="AC102" s="1">
        <f t="shared" si="46"/>
        <v>-4.7925717225786153</v>
      </c>
      <c r="AD102" s="1">
        <f t="shared" si="47"/>
        <v>-4.0055843314955348</v>
      </c>
      <c r="AE102" s="1">
        <f t="shared" si="48"/>
        <v>-0.28799991909836348</v>
      </c>
      <c r="AF102" s="1">
        <f t="shared" si="49"/>
        <v>2.8077904731917758</v>
      </c>
      <c r="AG102" s="1">
        <f t="shared" si="50"/>
        <v>0.73224197286830595</v>
      </c>
      <c r="AH102" s="1">
        <f t="shared" si="51"/>
        <v>0.45857021098416684</v>
      </c>
      <c r="AI102" s="1">
        <f t="shared" si="74"/>
        <v>6.4142426562924806</v>
      </c>
      <c r="AJ102" s="1">
        <f t="shared" si="52"/>
        <v>1.4382735195357043E-3</v>
      </c>
      <c r="AK102" s="1">
        <f t="shared" si="53"/>
        <v>-5.1574972878667382E-5</v>
      </c>
      <c r="AL102" s="1">
        <f t="shared" si="54"/>
        <v>-3.3205358586908117E-2</v>
      </c>
      <c r="AM102" s="1">
        <f t="shared" si="55"/>
        <v>1.7776113054403474E-3</v>
      </c>
      <c r="AN102" s="1">
        <f t="shared" si="56"/>
        <v>0.28061989878914878</v>
      </c>
      <c r="AO102" s="1">
        <f t="shared" si="57"/>
        <v>-2.4101648504728616E-2</v>
      </c>
      <c r="AP102" s="1">
        <f t="shared" si="58"/>
        <v>-1.0913071889007944</v>
      </c>
      <c r="AQ102" s="1">
        <f t="shared" si="59"/>
        <v>0.16034658522601883</v>
      </c>
      <c r="AR102" s="1">
        <f t="shared" si="60"/>
        <v>2.1211633052983552</v>
      </c>
      <c r="AS102" s="1">
        <f t="shared" si="61"/>
        <v>-0.56442534174293635</v>
      </c>
      <c r="AT102" s="1">
        <f t="shared" si="62"/>
        <v>-2.454761561698112</v>
      </c>
      <c r="AU102" s="1">
        <f t="shared" si="63"/>
        <v>0.45303331605747998</v>
      </c>
      <c r="AV102" s="1">
        <f t="shared" si="64"/>
        <v>1.7731578947365201</v>
      </c>
      <c r="AW102" s="1">
        <f t="shared" si="65"/>
        <v>0.62368421052614087</v>
      </c>
      <c r="AX102" s="1">
        <f t="shared" si="75"/>
        <v>27.282491944110383</v>
      </c>
      <c r="AY102">
        <f t="shared" si="70"/>
        <v>0.77412442983132823</v>
      </c>
      <c r="AZ102">
        <f t="shared" si="66"/>
        <v>0.63253458403473872</v>
      </c>
      <c r="BA102">
        <f t="shared" si="67"/>
        <v>22.384522423016385</v>
      </c>
      <c r="BB102">
        <f t="shared" si="68"/>
        <v>36.325566566900541</v>
      </c>
      <c r="BC102">
        <f t="shared" si="69"/>
        <v>50.774325902663271</v>
      </c>
      <c r="BD102">
        <f t="shared" si="71"/>
        <v>14.44875933576273</v>
      </c>
      <c r="BE102" s="1">
        <f t="shared" si="72"/>
        <v>0.22368421052614085</v>
      </c>
      <c r="BF102" s="1">
        <f t="shared" si="73"/>
        <v>-3.1429789015833154E-2</v>
      </c>
    </row>
    <row r="103" spans="4:58">
      <c r="Q103" s="1">
        <f t="shared" si="38"/>
        <v>14</v>
      </c>
      <c r="R103" s="1">
        <f t="shared" si="39"/>
        <v>-4</v>
      </c>
      <c r="S103" s="1">
        <v>34</v>
      </c>
      <c r="T103" s="1">
        <v>10</v>
      </c>
      <c r="U103" s="1">
        <v>0.02</v>
      </c>
      <c r="V103" s="1">
        <v>-0.31</v>
      </c>
      <c r="W103" s="1">
        <f t="shared" si="40"/>
        <v>2.5873929010192613</v>
      </c>
      <c r="X103" s="1">
        <f t="shared" si="41"/>
        <v>1.3363958741079238</v>
      </c>
      <c r="Y103" s="1">
        <f t="shared" si="42"/>
        <v>-11.6346627958303</v>
      </c>
      <c r="Z103" s="1">
        <f t="shared" si="43"/>
        <v>-4.9912190281136803</v>
      </c>
      <c r="AA103" s="1">
        <f t="shared" si="44"/>
        <v>17.610095613120908</v>
      </c>
      <c r="AB103" s="1">
        <f t="shared" si="45"/>
        <v>6.9594966381045626</v>
      </c>
      <c r="AC103" s="1">
        <f t="shared" si="46"/>
        <v>-8.8788307915981903</v>
      </c>
      <c r="AD103" s="1">
        <f t="shared" si="47"/>
        <v>-6.3607195634396687</v>
      </c>
      <c r="AE103" s="1">
        <f t="shared" si="48"/>
        <v>-0.39199988988388362</v>
      </c>
      <c r="AF103" s="1">
        <f t="shared" si="49"/>
        <v>3.2757555520570718</v>
      </c>
      <c r="AG103" s="1">
        <f t="shared" si="50"/>
        <v>0.73224197286830595</v>
      </c>
      <c r="AH103" s="1">
        <f t="shared" si="51"/>
        <v>0.24394648241231021</v>
      </c>
      <c r="AI103" s="1">
        <f t="shared" si="74"/>
        <v>178.69241368139038</v>
      </c>
      <c r="AJ103" s="1">
        <f t="shared" si="52"/>
        <v>1.4382735195357043E-3</v>
      </c>
      <c r="AK103" s="1">
        <f t="shared" si="53"/>
        <v>-5.1574972878667382E-5</v>
      </c>
      <c r="AL103" s="1">
        <f t="shared" si="54"/>
        <v>-3.3205358586908117E-2</v>
      </c>
      <c r="AM103" s="1">
        <f t="shared" si="55"/>
        <v>1.7776113054403474E-3</v>
      </c>
      <c r="AN103" s="1">
        <f t="shared" si="56"/>
        <v>0.28061989878914878</v>
      </c>
      <c r="AO103" s="1">
        <f t="shared" si="57"/>
        <v>-2.4101648504728616E-2</v>
      </c>
      <c r="AP103" s="1">
        <f t="shared" si="58"/>
        <v>-1.0913071889007944</v>
      </c>
      <c r="AQ103" s="1">
        <f t="shared" si="59"/>
        <v>0.16034658522601883</v>
      </c>
      <c r="AR103" s="1">
        <f t="shared" si="60"/>
        <v>2.1211633052983552</v>
      </c>
      <c r="AS103" s="1">
        <f t="shared" si="61"/>
        <v>-0.56442534174293635</v>
      </c>
      <c r="AT103" s="1">
        <f t="shared" si="62"/>
        <v>-2.454761561698112</v>
      </c>
      <c r="AU103" s="1">
        <f t="shared" si="63"/>
        <v>0.45303331605747998</v>
      </c>
      <c r="AV103" s="1">
        <f t="shared" si="64"/>
        <v>1.7731578947365201</v>
      </c>
      <c r="AW103" s="1">
        <f t="shared" si="65"/>
        <v>0.62368421052614087</v>
      </c>
      <c r="AX103" s="1">
        <f t="shared" si="75"/>
        <v>301.18845500843253</v>
      </c>
      <c r="AY103">
        <f t="shared" si="70"/>
        <v>0.66969536413279374</v>
      </c>
      <c r="AZ103">
        <f t="shared" si="66"/>
        <v>0.31064449134018135</v>
      </c>
      <c r="BA103">
        <f t="shared" si="67"/>
        <v>115.58256553772976</v>
      </c>
      <c r="BB103">
        <f t="shared" si="68"/>
        <v>21.362347420329151</v>
      </c>
      <c r="BC103">
        <f t="shared" si="69"/>
        <v>-86.308614013548734</v>
      </c>
      <c r="BD103">
        <f t="shared" si="71"/>
        <v>107.67096143387789</v>
      </c>
      <c r="BE103" s="1">
        <f t="shared" si="72"/>
        <v>0.60368421052614085</v>
      </c>
      <c r="BF103" s="1">
        <f t="shared" si="73"/>
        <v>0.55394648241231015</v>
      </c>
    </row>
    <row r="104" spans="4:58">
      <c r="Q104" s="1">
        <f t="shared" si="38"/>
        <v>16</v>
      </c>
      <c r="R104" s="1">
        <f t="shared" si="39"/>
        <v>-4</v>
      </c>
      <c r="S104" s="1">
        <v>36</v>
      </c>
      <c r="T104" s="1">
        <v>10</v>
      </c>
      <c r="U104" s="1">
        <v>-0.28000000000000003</v>
      </c>
      <c r="V104" s="1">
        <v>-0.74</v>
      </c>
      <c r="W104" s="1">
        <f t="shared" si="40"/>
        <v>9.8351695689453944</v>
      </c>
      <c r="X104" s="1">
        <f t="shared" si="41"/>
        <v>4.4449066952389051</v>
      </c>
      <c r="Y104" s="1">
        <f t="shared" si="42"/>
        <v>-33.860188896860244</v>
      </c>
      <c r="Z104" s="1">
        <f t="shared" si="43"/>
        <v>-12.710137742955331</v>
      </c>
      <c r="AA104" s="1">
        <f t="shared" si="44"/>
        <v>39.238590250711589</v>
      </c>
      <c r="AB104" s="1">
        <f t="shared" si="45"/>
        <v>13.56867887412449</v>
      </c>
      <c r="AC104" s="1">
        <f t="shared" si="46"/>
        <v>-15.146893345433648</v>
      </c>
      <c r="AD104" s="1">
        <f t="shared" si="47"/>
        <v>-9.4947184153968234</v>
      </c>
      <c r="AE104" s="1">
        <f t="shared" si="48"/>
        <v>-0.51199985617486843</v>
      </c>
      <c r="AF104" s="1">
        <f t="shared" si="49"/>
        <v>3.7437206309223678</v>
      </c>
      <c r="AG104" s="1">
        <f t="shared" si="50"/>
        <v>0.73224197286830595</v>
      </c>
      <c r="AH104" s="1">
        <f t="shared" si="51"/>
        <v>-0.16063026400986102</v>
      </c>
      <c r="AI104" s="1">
        <f t="shared" si="74"/>
        <v>78.293207566234997</v>
      </c>
      <c r="AJ104" s="1">
        <f t="shared" si="52"/>
        <v>1.4382735195357043E-3</v>
      </c>
      <c r="AK104" s="1">
        <f t="shared" si="53"/>
        <v>-5.1574972878667382E-5</v>
      </c>
      <c r="AL104" s="1">
        <f t="shared" si="54"/>
        <v>-3.3205358586908117E-2</v>
      </c>
      <c r="AM104" s="1">
        <f t="shared" si="55"/>
        <v>1.7776113054403474E-3</v>
      </c>
      <c r="AN104" s="1">
        <f t="shared" si="56"/>
        <v>0.28061989878914878</v>
      </c>
      <c r="AO104" s="1">
        <f t="shared" si="57"/>
        <v>-2.4101648504728616E-2</v>
      </c>
      <c r="AP104" s="1">
        <f t="shared" si="58"/>
        <v>-1.0913071889007944</v>
      </c>
      <c r="AQ104" s="1">
        <f t="shared" si="59"/>
        <v>0.16034658522601883</v>
      </c>
      <c r="AR104" s="1">
        <f t="shared" si="60"/>
        <v>2.1211633052983552</v>
      </c>
      <c r="AS104" s="1">
        <f t="shared" si="61"/>
        <v>-0.56442534174293635</v>
      </c>
      <c r="AT104" s="1">
        <f t="shared" si="62"/>
        <v>-2.454761561698112</v>
      </c>
      <c r="AU104" s="1">
        <f t="shared" si="63"/>
        <v>0.45303331605747998</v>
      </c>
      <c r="AV104" s="1">
        <f t="shared" si="64"/>
        <v>1.7731578947365201</v>
      </c>
      <c r="AW104" s="1">
        <f t="shared" si="65"/>
        <v>0.62368421052614087</v>
      </c>
      <c r="AX104" s="1">
        <f t="shared" si="75"/>
        <v>184.2816500711001</v>
      </c>
      <c r="AY104">
        <f t="shared" si="70"/>
        <v>0.64403732514155831</v>
      </c>
      <c r="AZ104">
        <f t="shared" si="66"/>
        <v>0.79120161779409925</v>
      </c>
      <c r="BA104">
        <f t="shared" si="67"/>
        <v>18.600100068404902</v>
      </c>
      <c r="BB104">
        <f t="shared" si="68"/>
        <v>-14.442685816790787</v>
      </c>
      <c r="BC104">
        <f t="shared" si="69"/>
        <v>69.274441134439456</v>
      </c>
      <c r="BD104">
        <f t="shared" si="71"/>
        <v>83.717126951230242</v>
      </c>
      <c r="BE104" s="1">
        <f t="shared" si="72"/>
        <v>0.9036842105261409</v>
      </c>
      <c r="BF104" s="1">
        <f t="shared" si="73"/>
        <v>0.57936973599013897</v>
      </c>
    </row>
    <row r="105" spans="4:58">
      <c r="Q105" s="1">
        <f t="shared" si="38"/>
        <v>18</v>
      </c>
      <c r="R105" s="1">
        <f t="shared" si="39"/>
        <v>-4</v>
      </c>
      <c r="S105" s="1">
        <v>38</v>
      </c>
      <c r="T105" s="1">
        <v>10</v>
      </c>
      <c r="U105" s="1">
        <v>-0.46</v>
      </c>
      <c r="V105" s="1">
        <v>-1.33</v>
      </c>
      <c r="W105" s="1">
        <f t="shared" si="40"/>
        <v>31.937952930283448</v>
      </c>
      <c r="X105" s="1">
        <f t="shared" si="41"/>
        <v>12.830256860172977</v>
      </c>
      <c r="Y105" s="1">
        <f t="shared" si="42"/>
        <v>-86.877948310997525</v>
      </c>
      <c r="Z105" s="1">
        <f t="shared" si="43"/>
        <v>-28.987977414267213</v>
      </c>
      <c r="AA105" s="1">
        <f t="shared" si="44"/>
        <v>79.547865453447031</v>
      </c>
      <c r="AB105" s="1">
        <f t="shared" si="45"/>
        <v>24.451199915715851</v>
      </c>
      <c r="AC105" s="1">
        <f t="shared" si="46"/>
        <v>-24.262394345554238</v>
      </c>
      <c r="AD105" s="1">
        <f t="shared" si="47"/>
        <v>-13.51884711879743</v>
      </c>
      <c r="AE105" s="1">
        <f t="shared" si="48"/>
        <v>-0.64799981797131789</v>
      </c>
      <c r="AF105" s="1">
        <f t="shared" si="49"/>
        <v>4.2116857097876634</v>
      </c>
      <c r="AG105" s="1">
        <f t="shared" si="50"/>
        <v>0.73224197286830595</v>
      </c>
      <c r="AH105" s="1">
        <f t="shared" si="51"/>
        <v>-0.58396416531245887</v>
      </c>
      <c r="AI105" s="1">
        <f t="shared" si="74"/>
        <v>56.092919901318879</v>
      </c>
      <c r="AJ105" s="1">
        <f t="shared" si="52"/>
        <v>1.4382735195357043E-3</v>
      </c>
      <c r="AK105" s="1">
        <f t="shared" si="53"/>
        <v>-5.1574972878667382E-5</v>
      </c>
      <c r="AL105" s="1">
        <f t="shared" si="54"/>
        <v>-3.3205358586908117E-2</v>
      </c>
      <c r="AM105" s="1">
        <f t="shared" si="55"/>
        <v>1.7776113054403474E-3</v>
      </c>
      <c r="AN105" s="1">
        <f t="shared" si="56"/>
        <v>0.28061989878914878</v>
      </c>
      <c r="AO105" s="1">
        <f t="shared" si="57"/>
        <v>-2.4101648504728616E-2</v>
      </c>
      <c r="AP105" s="1">
        <f t="shared" si="58"/>
        <v>-1.0913071889007944</v>
      </c>
      <c r="AQ105" s="1">
        <f t="shared" si="59"/>
        <v>0.16034658522601883</v>
      </c>
      <c r="AR105" s="1">
        <f t="shared" si="60"/>
        <v>2.1211633052983552</v>
      </c>
      <c r="AS105" s="1">
        <f t="shared" si="61"/>
        <v>-0.56442534174293635</v>
      </c>
      <c r="AT105" s="1">
        <f t="shared" si="62"/>
        <v>-2.454761561698112</v>
      </c>
      <c r="AU105" s="1">
        <f t="shared" si="63"/>
        <v>0.45303331605747998</v>
      </c>
      <c r="AV105" s="1">
        <f t="shared" si="64"/>
        <v>1.7731578947365201</v>
      </c>
      <c r="AW105" s="1">
        <f t="shared" si="65"/>
        <v>0.62368421052614087</v>
      </c>
      <c r="AX105" s="1">
        <f t="shared" si="75"/>
        <v>146.89354966361961</v>
      </c>
      <c r="AY105">
        <f t="shared" si="70"/>
        <v>0.85439811611958294</v>
      </c>
      <c r="AZ105">
        <f t="shared" si="66"/>
        <v>1.4073023839957068</v>
      </c>
      <c r="BA105">
        <f t="shared" si="67"/>
        <v>39.288235006486751</v>
      </c>
      <c r="BB105">
        <f t="shared" si="68"/>
        <v>-43.116197647899632</v>
      </c>
      <c r="BC105">
        <f t="shared" si="69"/>
        <v>70.921305462902609</v>
      </c>
      <c r="BD105">
        <f t="shared" si="71"/>
        <v>114.03750311080225</v>
      </c>
      <c r="BE105" s="1">
        <f t="shared" si="72"/>
        <v>1.0836842105261408</v>
      </c>
      <c r="BF105" s="1">
        <f t="shared" si="73"/>
        <v>0.7460358346875412</v>
      </c>
    </row>
    <row r="106" spans="4:58">
      <c r="D106" s="1">
        <f>MEDIAN(U106:U124)</f>
        <v>1.37</v>
      </c>
      <c r="Q106" s="1">
        <f t="shared" si="38"/>
        <v>-18</v>
      </c>
      <c r="R106" s="1">
        <f t="shared" si="39"/>
        <v>-2</v>
      </c>
      <c r="S106" s="1">
        <v>2</v>
      </c>
      <c r="T106" s="1">
        <v>12</v>
      </c>
      <c r="U106" s="1">
        <v>1.37</v>
      </c>
      <c r="V106" s="1">
        <v>2.1</v>
      </c>
      <c r="W106" s="1">
        <f t="shared" si="40"/>
        <v>31.937952930283448</v>
      </c>
      <c r="X106" s="1">
        <f t="shared" si="41"/>
        <v>-12.830256860172977</v>
      </c>
      <c r="Y106" s="1">
        <f t="shared" si="42"/>
        <v>-86.877948310997525</v>
      </c>
      <c r="Z106" s="1">
        <f t="shared" si="43"/>
        <v>28.987977414267213</v>
      </c>
      <c r="AA106" s="1">
        <f t="shared" si="44"/>
        <v>79.547865453447031</v>
      </c>
      <c r="AB106" s="1">
        <f t="shared" si="45"/>
        <v>-24.451199915715851</v>
      </c>
      <c r="AC106" s="1">
        <f t="shared" si="46"/>
        <v>-24.262394345554238</v>
      </c>
      <c r="AD106" s="1">
        <f t="shared" si="47"/>
        <v>13.51884711879743</v>
      </c>
      <c r="AE106" s="1">
        <f t="shared" si="48"/>
        <v>-0.64799981797131789</v>
      </c>
      <c r="AF106" s="1">
        <f t="shared" si="49"/>
        <v>-4.2116857097876634</v>
      </c>
      <c r="AG106" s="1">
        <f t="shared" si="50"/>
        <v>0.73224197286830595</v>
      </c>
      <c r="AH106" s="1">
        <f t="shared" si="51"/>
        <v>1.4433999294638493</v>
      </c>
      <c r="AI106" s="1">
        <f t="shared" si="74"/>
        <v>31.266670025530992</v>
      </c>
      <c r="AJ106" s="1">
        <f t="shared" si="52"/>
        <v>3.5114099598039655E-7</v>
      </c>
      <c r="AK106" s="1">
        <f t="shared" si="53"/>
        <v>-2.5183092225911807E-8</v>
      </c>
      <c r="AL106" s="1">
        <f t="shared" si="54"/>
        <v>-3.2427107995027458E-5</v>
      </c>
      <c r="AM106" s="1">
        <f t="shared" si="55"/>
        <v>3.4718970809381785E-6</v>
      </c>
      <c r="AN106" s="1">
        <f t="shared" si="56"/>
        <v>1.0961714796451124E-3</v>
      </c>
      <c r="AO106" s="1">
        <f t="shared" si="57"/>
        <v>-1.8829412894319232E-4</v>
      </c>
      <c r="AP106" s="1">
        <f t="shared" si="58"/>
        <v>-1.7051674826574912E-2</v>
      </c>
      <c r="AQ106" s="1">
        <f t="shared" si="59"/>
        <v>5.0108307883130884E-3</v>
      </c>
      <c r="AR106" s="1">
        <f t="shared" si="60"/>
        <v>0.1325727065811472</v>
      </c>
      <c r="AS106" s="1">
        <f t="shared" si="61"/>
        <v>-7.0553167717867044E-2</v>
      </c>
      <c r="AT106" s="1">
        <f t="shared" si="62"/>
        <v>-0.613690390424528</v>
      </c>
      <c r="AU106" s="1">
        <f t="shared" si="63"/>
        <v>0.22651665802873999</v>
      </c>
      <c r="AV106" s="1">
        <f t="shared" si="64"/>
        <v>1.7731578947365201</v>
      </c>
      <c r="AW106" s="1">
        <f t="shared" si="65"/>
        <v>1.4368421052634419</v>
      </c>
      <c r="AX106" s="1">
        <f t="shared" si="75"/>
        <v>31.57894736840753</v>
      </c>
      <c r="AY106">
        <f t="shared" si="70"/>
        <v>2.0366439531332241</v>
      </c>
      <c r="AZ106">
        <f t="shared" si="66"/>
        <v>2.5073691391576154</v>
      </c>
      <c r="BA106">
        <f t="shared" si="67"/>
        <v>18.773669128851836</v>
      </c>
      <c r="BB106">
        <f t="shared" si="68"/>
        <v>45.13045257852562</v>
      </c>
      <c r="BC106">
        <f t="shared" si="69"/>
        <v>56.880336212596717</v>
      </c>
      <c r="BD106">
        <f t="shared" si="71"/>
        <v>11.749883634071097</v>
      </c>
      <c r="BE106" s="1">
        <f t="shared" si="72"/>
        <v>6.6842105263441809E-2</v>
      </c>
      <c r="BF106" s="1">
        <f t="shared" si="73"/>
        <v>-0.65660007053615077</v>
      </c>
    </row>
    <row r="107" spans="4:58">
      <c r="Q107" s="1">
        <f t="shared" si="38"/>
        <v>-16</v>
      </c>
      <c r="R107" s="1">
        <f t="shared" si="39"/>
        <v>-2</v>
      </c>
      <c r="S107" s="1">
        <v>4</v>
      </c>
      <c r="T107" s="1">
        <v>12</v>
      </c>
      <c r="U107" s="1">
        <v>1.83</v>
      </c>
      <c r="V107" s="1">
        <v>1.04</v>
      </c>
      <c r="W107" s="1">
        <f t="shared" si="40"/>
        <v>9.8351695689453944</v>
      </c>
      <c r="X107" s="1">
        <f t="shared" si="41"/>
        <v>-4.4449066952389051</v>
      </c>
      <c r="Y107" s="1">
        <f t="shared" si="42"/>
        <v>-33.860188896860244</v>
      </c>
      <c r="Z107" s="1">
        <f t="shared" si="43"/>
        <v>12.710137742955331</v>
      </c>
      <c r="AA107" s="1">
        <f t="shared" si="44"/>
        <v>39.238590250711589</v>
      </c>
      <c r="AB107" s="1">
        <f t="shared" si="45"/>
        <v>-13.56867887412449</v>
      </c>
      <c r="AC107" s="1">
        <f t="shared" si="46"/>
        <v>-15.146893345433648</v>
      </c>
      <c r="AD107" s="1">
        <f t="shared" si="47"/>
        <v>9.4947184153968234</v>
      </c>
      <c r="AE107" s="1">
        <f t="shared" si="48"/>
        <v>-0.51199985617486843</v>
      </c>
      <c r="AF107" s="1">
        <f t="shared" si="49"/>
        <v>-3.7437206309223678</v>
      </c>
      <c r="AG107" s="1">
        <f t="shared" si="50"/>
        <v>0.73224197286830595</v>
      </c>
      <c r="AH107" s="1">
        <f t="shared" si="51"/>
        <v>0.73446965212292203</v>
      </c>
      <c r="AI107" s="1">
        <f t="shared" si="74"/>
        <v>29.377918065103653</v>
      </c>
      <c r="AJ107" s="1">
        <f t="shared" si="52"/>
        <v>3.5114099598039655E-7</v>
      </c>
      <c r="AK107" s="1">
        <f t="shared" si="53"/>
        <v>-2.5183092225911807E-8</v>
      </c>
      <c r="AL107" s="1">
        <f t="shared" si="54"/>
        <v>-3.2427107995027458E-5</v>
      </c>
      <c r="AM107" s="1">
        <f t="shared" si="55"/>
        <v>3.4718970809381785E-6</v>
      </c>
      <c r="AN107" s="1">
        <f t="shared" si="56"/>
        <v>1.0961714796451124E-3</v>
      </c>
      <c r="AO107" s="1">
        <f t="shared" si="57"/>
        <v>-1.8829412894319232E-4</v>
      </c>
      <c r="AP107" s="1">
        <f t="shared" si="58"/>
        <v>-1.7051674826574912E-2</v>
      </c>
      <c r="AQ107" s="1">
        <f t="shared" si="59"/>
        <v>5.0108307883130884E-3</v>
      </c>
      <c r="AR107" s="1">
        <f t="shared" si="60"/>
        <v>0.1325727065811472</v>
      </c>
      <c r="AS107" s="1">
        <f t="shared" si="61"/>
        <v>-7.0553167717867044E-2</v>
      </c>
      <c r="AT107" s="1">
        <f t="shared" si="62"/>
        <v>-0.613690390424528</v>
      </c>
      <c r="AU107" s="1">
        <f t="shared" si="63"/>
        <v>0.22651665802873999</v>
      </c>
      <c r="AV107" s="1">
        <f t="shared" si="64"/>
        <v>1.7731578947365201</v>
      </c>
      <c r="AW107" s="1">
        <f t="shared" si="65"/>
        <v>1.4368421052634419</v>
      </c>
      <c r="AX107" s="1">
        <f t="shared" si="75"/>
        <v>38.157894736869409</v>
      </c>
      <c r="AY107">
        <f t="shared" si="70"/>
        <v>1.6136793068473816</v>
      </c>
      <c r="AZ107">
        <f t="shared" si="66"/>
        <v>2.1048752932181043</v>
      </c>
      <c r="BA107">
        <f t="shared" si="67"/>
        <v>23.336108697429879</v>
      </c>
      <c r="BB107">
        <f t="shared" si="68"/>
        <v>27.074726096173169</v>
      </c>
      <c r="BC107">
        <f t="shared" si="69"/>
        <v>29.60982962127197</v>
      </c>
      <c r="BD107">
        <f t="shared" si="71"/>
        <v>2.5351035250988012</v>
      </c>
      <c r="BE107" s="1">
        <f t="shared" si="72"/>
        <v>-0.39315789473655816</v>
      </c>
      <c r="BF107" s="1">
        <f t="shared" si="73"/>
        <v>-0.305530347877078</v>
      </c>
    </row>
    <row r="108" spans="4:58">
      <c r="Q108" s="1">
        <f t="shared" si="38"/>
        <v>-14</v>
      </c>
      <c r="R108" s="1">
        <f t="shared" si="39"/>
        <v>-2</v>
      </c>
      <c r="S108" s="1">
        <v>6</v>
      </c>
      <c r="T108" s="1">
        <v>12</v>
      </c>
      <c r="U108" s="1">
        <v>2</v>
      </c>
      <c r="V108" s="1">
        <v>0.19</v>
      </c>
      <c r="W108" s="1">
        <f t="shared" si="40"/>
        <v>2.5873929010192613</v>
      </c>
      <c r="X108" s="1">
        <f t="shared" si="41"/>
        <v>-1.3363958741079238</v>
      </c>
      <c r="Y108" s="1">
        <f t="shared" si="42"/>
        <v>-11.6346627958303</v>
      </c>
      <c r="Z108" s="1">
        <f t="shared" si="43"/>
        <v>4.9912190281136803</v>
      </c>
      <c r="AA108" s="1">
        <f t="shared" si="44"/>
        <v>17.610095613120908</v>
      </c>
      <c r="AB108" s="1">
        <f t="shared" si="45"/>
        <v>-6.9594966381045626</v>
      </c>
      <c r="AC108" s="1">
        <f t="shared" si="46"/>
        <v>-8.8788307915981903</v>
      </c>
      <c r="AD108" s="1">
        <f t="shared" si="47"/>
        <v>6.3607195634396687</v>
      </c>
      <c r="AE108" s="1">
        <f t="shared" si="48"/>
        <v>-0.39199988988388362</v>
      </c>
      <c r="AF108" s="1">
        <f t="shared" si="49"/>
        <v>-3.2757555520570718</v>
      </c>
      <c r="AG108" s="1">
        <f t="shared" si="50"/>
        <v>0.73224197286830595</v>
      </c>
      <c r="AH108" s="1">
        <f t="shared" si="51"/>
        <v>-0.19547246302010912</v>
      </c>
      <c r="AI108" s="1">
        <f t="shared" si="74"/>
        <v>202.8802436947943</v>
      </c>
      <c r="AJ108" s="1">
        <f t="shared" si="52"/>
        <v>3.5114099598039655E-7</v>
      </c>
      <c r="AK108" s="1">
        <f t="shared" si="53"/>
        <v>-2.5183092225911807E-8</v>
      </c>
      <c r="AL108" s="1">
        <f t="shared" si="54"/>
        <v>-3.2427107995027458E-5</v>
      </c>
      <c r="AM108" s="1">
        <f t="shared" si="55"/>
        <v>3.4718970809381785E-6</v>
      </c>
      <c r="AN108" s="1">
        <f t="shared" si="56"/>
        <v>1.0961714796451124E-3</v>
      </c>
      <c r="AO108" s="1">
        <f t="shared" si="57"/>
        <v>-1.8829412894319232E-4</v>
      </c>
      <c r="AP108" s="1">
        <f t="shared" si="58"/>
        <v>-1.7051674826574912E-2</v>
      </c>
      <c r="AQ108" s="1">
        <f t="shared" si="59"/>
        <v>5.0108307883130884E-3</v>
      </c>
      <c r="AR108" s="1">
        <f t="shared" si="60"/>
        <v>0.1325727065811472</v>
      </c>
      <c r="AS108" s="1">
        <f t="shared" si="61"/>
        <v>-7.0553167717867044E-2</v>
      </c>
      <c r="AT108" s="1">
        <f t="shared" si="62"/>
        <v>-0.613690390424528</v>
      </c>
      <c r="AU108" s="1">
        <f t="shared" si="63"/>
        <v>0.22651665802873999</v>
      </c>
      <c r="AV108" s="1">
        <f t="shared" si="64"/>
        <v>1.7731578947365201</v>
      </c>
      <c r="AW108" s="1">
        <f t="shared" si="65"/>
        <v>1.4368421052634419</v>
      </c>
      <c r="AX108" s="1">
        <f t="shared" si="75"/>
        <v>656.2326869807589</v>
      </c>
      <c r="AY108">
        <f t="shared" si="70"/>
        <v>1.4500774873285316</v>
      </c>
      <c r="AZ108">
        <f t="shared" si="66"/>
        <v>2.0090047287151913</v>
      </c>
      <c r="BA108">
        <f t="shared" si="67"/>
        <v>27.821101334296394</v>
      </c>
      <c r="BB108">
        <f t="shared" si="68"/>
        <v>-7.7471354800215995</v>
      </c>
      <c r="BC108">
        <f t="shared" si="69"/>
        <v>5.4268124985728203</v>
      </c>
      <c r="BD108">
        <f t="shared" si="71"/>
        <v>13.17394797859442</v>
      </c>
      <c r="BE108" s="1">
        <f t="shared" si="72"/>
        <v>-0.56315789473655808</v>
      </c>
      <c r="BF108" s="1">
        <f t="shared" si="73"/>
        <v>-0.38547246302010912</v>
      </c>
    </row>
    <row r="109" spans="4:58">
      <c r="Q109" s="1">
        <f t="shared" si="38"/>
        <v>-12</v>
      </c>
      <c r="R109" s="1">
        <f t="shared" si="39"/>
        <v>-2</v>
      </c>
      <c r="S109" s="1">
        <v>8</v>
      </c>
      <c r="T109" s="1">
        <v>12</v>
      </c>
      <c r="U109" s="1">
        <v>1.88</v>
      </c>
      <c r="V109" s="1">
        <v>-0.91</v>
      </c>
      <c r="W109" s="1">
        <f t="shared" si="40"/>
        <v>0.55385296619096436</v>
      </c>
      <c r="X109" s="1">
        <f t="shared" si="41"/>
        <v>-0.33374442475275945</v>
      </c>
      <c r="Y109" s="1">
        <f t="shared" si="42"/>
        <v>-3.3898422142379769</v>
      </c>
      <c r="Z109" s="1">
        <f t="shared" si="43"/>
        <v>1.6965985866603581</v>
      </c>
      <c r="AA109" s="1">
        <f t="shared" si="44"/>
        <v>6.9836260480392456</v>
      </c>
      <c r="AB109" s="1">
        <f t="shared" si="45"/>
        <v>-3.2199111000119642</v>
      </c>
      <c r="AC109" s="1">
        <f t="shared" si="46"/>
        <v>-4.7925717225786153</v>
      </c>
      <c r="AD109" s="1">
        <f t="shared" si="47"/>
        <v>4.0055843314955348</v>
      </c>
      <c r="AE109" s="1">
        <f t="shared" si="48"/>
        <v>-0.28799991909836348</v>
      </c>
      <c r="AF109" s="1">
        <f t="shared" si="49"/>
        <v>-2.8077904731917758</v>
      </c>
      <c r="AG109" s="1">
        <f t="shared" si="50"/>
        <v>0.73224197286830595</v>
      </c>
      <c r="AH109" s="1">
        <f t="shared" si="51"/>
        <v>-0.85995594861704638</v>
      </c>
      <c r="AI109" s="1">
        <f t="shared" si="74"/>
        <v>5.4993463058190821</v>
      </c>
      <c r="AJ109" s="1">
        <f t="shared" si="52"/>
        <v>3.5114099598039655E-7</v>
      </c>
      <c r="AK109" s="1">
        <f t="shared" si="53"/>
        <v>-2.5183092225911807E-8</v>
      </c>
      <c r="AL109" s="1">
        <f t="shared" si="54"/>
        <v>-3.2427107995027458E-5</v>
      </c>
      <c r="AM109" s="1">
        <f t="shared" si="55"/>
        <v>3.4718970809381785E-6</v>
      </c>
      <c r="AN109" s="1">
        <f t="shared" si="56"/>
        <v>1.0961714796451124E-3</v>
      </c>
      <c r="AO109" s="1">
        <f t="shared" si="57"/>
        <v>-1.8829412894319232E-4</v>
      </c>
      <c r="AP109" s="1">
        <f t="shared" si="58"/>
        <v>-1.7051674826574912E-2</v>
      </c>
      <c r="AQ109" s="1">
        <f t="shared" si="59"/>
        <v>5.0108307883130884E-3</v>
      </c>
      <c r="AR109" s="1">
        <f t="shared" si="60"/>
        <v>0.1325727065811472</v>
      </c>
      <c r="AS109" s="1">
        <f t="shared" si="61"/>
        <v>-7.0553167717867044E-2</v>
      </c>
      <c r="AT109" s="1">
        <f t="shared" si="62"/>
        <v>-0.613690390424528</v>
      </c>
      <c r="AU109" s="1">
        <f t="shared" si="63"/>
        <v>0.22651665802873999</v>
      </c>
      <c r="AV109" s="1">
        <f t="shared" si="64"/>
        <v>1.7731578947365201</v>
      </c>
      <c r="AW109" s="1">
        <f t="shared" si="65"/>
        <v>1.4368421052634419</v>
      </c>
      <c r="AX109" s="1">
        <f t="shared" si="75"/>
        <v>257.89473684213647</v>
      </c>
      <c r="AY109">
        <f t="shared" si="70"/>
        <v>1.6745266402836725</v>
      </c>
      <c r="AZ109">
        <f t="shared" si="66"/>
        <v>2.0886598574205424</v>
      </c>
      <c r="BA109">
        <f t="shared" si="67"/>
        <v>19.827700315374329</v>
      </c>
      <c r="BB109">
        <f t="shared" si="68"/>
        <v>-30.900695484411276</v>
      </c>
      <c r="BC109">
        <f t="shared" si="69"/>
        <v>-25.828957465520293</v>
      </c>
      <c r="BD109">
        <f t="shared" si="71"/>
        <v>5.0717380188909829</v>
      </c>
      <c r="BE109" s="1">
        <f t="shared" si="72"/>
        <v>-0.44315789473655798</v>
      </c>
      <c r="BF109" s="1">
        <f t="shared" si="73"/>
        <v>5.0044051382953647E-2</v>
      </c>
    </row>
    <row r="110" spans="4:58">
      <c r="Q110" s="1">
        <f t="shared" si="38"/>
        <v>-10</v>
      </c>
      <c r="R110" s="1">
        <f t="shared" si="39"/>
        <v>-2</v>
      </c>
      <c r="S110" s="1">
        <v>10</v>
      </c>
      <c r="T110" s="1">
        <v>12</v>
      </c>
      <c r="U110" s="1">
        <v>2.39</v>
      </c>
      <c r="V110" s="1">
        <v>-1.07</v>
      </c>
      <c r="W110" s="1">
        <f t="shared" si="40"/>
        <v>8.9450346139941711E-2</v>
      </c>
      <c r="X110" s="1">
        <f t="shared" si="41"/>
        <v>-6.4681905427116798E-2</v>
      </c>
      <c r="Y110" s="1">
        <f t="shared" si="42"/>
        <v>-0.78836895750975799</v>
      </c>
      <c r="Z110" s="1">
        <f t="shared" si="43"/>
        <v>0.473489528259461</v>
      </c>
      <c r="AA110" s="1">
        <f t="shared" si="44"/>
        <v>2.3388022333807701</v>
      </c>
      <c r="AB110" s="1">
        <f t="shared" si="45"/>
        <v>-1.29401005498166</v>
      </c>
      <c r="AC110" s="1">
        <f t="shared" si="46"/>
        <v>-2.3112325051015699</v>
      </c>
      <c r="AD110" s="1">
        <f t="shared" si="47"/>
        <v>2.3180464881339899</v>
      </c>
      <c r="AE110" s="1">
        <f t="shared" si="48"/>
        <v>-0.19999994381830799</v>
      </c>
      <c r="AF110" s="1">
        <f t="shared" si="49"/>
        <v>-2.3398253943264797</v>
      </c>
      <c r="AG110" s="1">
        <f t="shared" si="50"/>
        <v>0.73224197286830595</v>
      </c>
      <c r="AH110" s="1">
        <f t="shared" si="51"/>
        <v>-1.0460881923824239</v>
      </c>
      <c r="AI110" s="1">
        <f t="shared" si="74"/>
        <v>2.2347483754744077</v>
      </c>
      <c r="AJ110" s="1">
        <f t="shared" si="52"/>
        <v>3.5114099598039655E-7</v>
      </c>
      <c r="AK110" s="1">
        <f t="shared" si="53"/>
        <v>-2.5183092225911807E-8</v>
      </c>
      <c r="AL110" s="1">
        <f t="shared" si="54"/>
        <v>-3.2427107995027458E-5</v>
      </c>
      <c r="AM110" s="1">
        <f t="shared" si="55"/>
        <v>3.4718970809381785E-6</v>
      </c>
      <c r="AN110" s="1">
        <f t="shared" si="56"/>
        <v>1.0961714796451124E-3</v>
      </c>
      <c r="AO110" s="1">
        <f t="shared" si="57"/>
        <v>-1.8829412894319232E-4</v>
      </c>
      <c r="AP110" s="1">
        <f t="shared" si="58"/>
        <v>-1.7051674826574912E-2</v>
      </c>
      <c r="AQ110" s="1">
        <f t="shared" si="59"/>
        <v>5.0108307883130884E-3</v>
      </c>
      <c r="AR110" s="1">
        <f t="shared" si="60"/>
        <v>0.1325727065811472</v>
      </c>
      <c r="AS110" s="1">
        <f t="shared" si="61"/>
        <v>-7.0553167717867044E-2</v>
      </c>
      <c r="AT110" s="1">
        <f t="shared" si="62"/>
        <v>-0.613690390424528</v>
      </c>
      <c r="AU110" s="1">
        <f t="shared" si="63"/>
        <v>0.22651665802873999</v>
      </c>
      <c r="AV110" s="1">
        <f t="shared" si="64"/>
        <v>1.7731578947365201</v>
      </c>
      <c r="AW110" s="1">
        <f t="shared" si="65"/>
        <v>1.4368421052634419</v>
      </c>
      <c r="AX110" s="1">
        <f t="shared" si="75"/>
        <v>234.28430890312541</v>
      </c>
      <c r="AY110">
        <f t="shared" si="70"/>
        <v>1.7773057535775343</v>
      </c>
      <c r="AZ110">
        <f t="shared" si="66"/>
        <v>2.6185874054535585</v>
      </c>
      <c r="BA110">
        <f t="shared" si="67"/>
        <v>32.127308415367104</v>
      </c>
      <c r="BB110">
        <f t="shared" si="68"/>
        <v>-36.05636800011537</v>
      </c>
      <c r="BC110">
        <f t="shared" si="69"/>
        <v>-24.118002534754375</v>
      </c>
      <c r="BD110">
        <f t="shared" si="71"/>
        <v>11.938365465360995</v>
      </c>
      <c r="BE110" s="1">
        <f t="shared" si="72"/>
        <v>-0.95315789473655821</v>
      </c>
      <c r="BF110" s="1">
        <f t="shared" si="73"/>
        <v>2.3911807617576164E-2</v>
      </c>
    </row>
    <row r="111" spans="4:58">
      <c r="Q111" s="1">
        <f t="shared" si="38"/>
        <v>-8</v>
      </c>
      <c r="R111" s="1">
        <f t="shared" si="39"/>
        <v>-2</v>
      </c>
      <c r="S111" s="1">
        <v>12</v>
      </c>
      <c r="T111" s="1">
        <v>12</v>
      </c>
      <c r="U111" s="1">
        <v>2.4900000000000002</v>
      </c>
      <c r="V111" s="1">
        <v>-1.05</v>
      </c>
      <c r="W111" s="1">
        <f t="shared" si="40"/>
        <v>9.6046577821732367E-3</v>
      </c>
      <c r="X111" s="1">
        <f t="shared" si="41"/>
        <v>-8.6814583891384866E-3</v>
      </c>
      <c r="Y111" s="1">
        <f t="shared" si="42"/>
        <v>-0.13226636287836033</v>
      </c>
      <c r="Z111" s="1">
        <f t="shared" si="43"/>
        <v>9.929795111683852E-2</v>
      </c>
      <c r="AA111" s="1">
        <f t="shared" si="44"/>
        <v>0.61310297266736857</v>
      </c>
      <c r="AB111" s="1">
        <f t="shared" si="45"/>
        <v>-0.42402121481639032</v>
      </c>
      <c r="AC111" s="1">
        <f t="shared" si="46"/>
        <v>-0.94668083408960302</v>
      </c>
      <c r="AD111" s="1">
        <f t="shared" si="47"/>
        <v>1.1868398019246029</v>
      </c>
      <c r="AE111" s="1">
        <f t="shared" si="48"/>
        <v>-0.12799996404371711</v>
      </c>
      <c r="AF111" s="1">
        <f t="shared" si="49"/>
        <v>-1.8718603154611839</v>
      </c>
      <c r="AG111" s="1">
        <f t="shared" si="50"/>
        <v>0.73224197286830595</v>
      </c>
      <c r="AH111" s="1">
        <f t="shared" si="51"/>
        <v>-0.87042279331910388</v>
      </c>
      <c r="AI111" s="1">
        <f t="shared" si="74"/>
        <v>17.1025911124663</v>
      </c>
      <c r="AJ111" s="1">
        <f t="shared" si="52"/>
        <v>3.5114099598039655E-7</v>
      </c>
      <c r="AK111" s="1">
        <f t="shared" si="53"/>
        <v>-2.5183092225911807E-8</v>
      </c>
      <c r="AL111" s="1">
        <f t="shared" si="54"/>
        <v>-3.2427107995027458E-5</v>
      </c>
      <c r="AM111" s="1">
        <f t="shared" si="55"/>
        <v>3.4718970809381785E-6</v>
      </c>
      <c r="AN111" s="1">
        <f t="shared" si="56"/>
        <v>1.0961714796451124E-3</v>
      </c>
      <c r="AO111" s="1">
        <f t="shared" si="57"/>
        <v>-1.8829412894319232E-4</v>
      </c>
      <c r="AP111" s="1">
        <f t="shared" si="58"/>
        <v>-1.7051674826574912E-2</v>
      </c>
      <c r="AQ111" s="1">
        <f t="shared" si="59"/>
        <v>5.0108307883130884E-3</v>
      </c>
      <c r="AR111" s="1">
        <f t="shared" si="60"/>
        <v>0.1325727065811472</v>
      </c>
      <c r="AS111" s="1">
        <f t="shared" si="61"/>
        <v>-7.0553167717867044E-2</v>
      </c>
      <c r="AT111" s="1">
        <f t="shared" si="62"/>
        <v>-0.613690390424528</v>
      </c>
      <c r="AU111" s="1">
        <f t="shared" si="63"/>
        <v>0.22651665802873999</v>
      </c>
      <c r="AV111" s="1">
        <f t="shared" si="64"/>
        <v>1.7731578947365201</v>
      </c>
      <c r="AW111" s="1">
        <f t="shared" si="65"/>
        <v>1.4368421052634419</v>
      </c>
      <c r="AX111" s="1">
        <f t="shared" si="75"/>
        <v>236.84210526318492</v>
      </c>
      <c r="AY111">
        <f t="shared" si="70"/>
        <v>1.6799259134221698</v>
      </c>
      <c r="AZ111">
        <f t="shared" si="66"/>
        <v>2.7023323259732508</v>
      </c>
      <c r="BA111">
        <f t="shared" si="67"/>
        <v>37.83422204309602</v>
      </c>
      <c r="BB111">
        <f t="shared" si="68"/>
        <v>-31.207009830584632</v>
      </c>
      <c r="BC111">
        <f t="shared" si="69"/>
        <v>-22.864508121899647</v>
      </c>
      <c r="BD111">
        <f t="shared" si="71"/>
        <v>8.3425017086849849</v>
      </c>
      <c r="BE111" s="1">
        <f t="shared" si="72"/>
        <v>-1.0531578947365583</v>
      </c>
      <c r="BF111" s="1">
        <f t="shared" si="73"/>
        <v>0.17957720668089616</v>
      </c>
    </row>
    <row r="112" spans="4:58">
      <c r="Q112" s="1">
        <f t="shared" si="38"/>
        <v>-6</v>
      </c>
      <c r="R112" s="1">
        <f t="shared" si="39"/>
        <v>-2</v>
      </c>
      <c r="S112" s="1">
        <v>14</v>
      </c>
      <c r="T112" s="1">
        <v>12</v>
      </c>
      <c r="U112" s="1">
        <v>2.46</v>
      </c>
      <c r="V112" s="1">
        <v>0.56000000000000005</v>
      </c>
      <c r="W112" s="1">
        <f t="shared" si="40"/>
        <v>5.4087203729586363E-4</v>
      </c>
      <c r="X112" s="1">
        <f t="shared" si="41"/>
        <v>-6.518445795952333E-4</v>
      </c>
      <c r="Y112" s="1">
        <f t="shared" si="42"/>
        <v>-1.3241571149367097E-2</v>
      </c>
      <c r="Z112" s="1">
        <f t="shared" si="43"/>
        <v>1.3254676458284048E-2</v>
      </c>
      <c r="AA112" s="1">
        <f t="shared" si="44"/>
        <v>0.10911915700061321</v>
      </c>
      <c r="AB112" s="1">
        <f t="shared" si="45"/>
        <v>-0.10062222187537388</v>
      </c>
      <c r="AC112" s="1">
        <f t="shared" si="46"/>
        <v>-0.29953573266116346</v>
      </c>
      <c r="AD112" s="1">
        <f t="shared" si="47"/>
        <v>0.50069804143694185</v>
      </c>
      <c r="AE112" s="1">
        <f t="shared" si="48"/>
        <v>-7.1999979774590869E-2</v>
      </c>
      <c r="AF112" s="1">
        <f t="shared" si="49"/>
        <v>-1.4038952365958879</v>
      </c>
      <c r="AG112" s="1">
        <f t="shared" si="50"/>
        <v>0.73224197286830595</v>
      </c>
      <c r="AH112" s="1">
        <f t="shared" si="51"/>
        <v>-0.53409186683453747</v>
      </c>
      <c r="AI112" s="1">
        <f t="shared" si="74"/>
        <v>195.37354764902454</v>
      </c>
      <c r="AJ112" s="1">
        <f t="shared" si="52"/>
        <v>3.5114099598039655E-7</v>
      </c>
      <c r="AK112" s="1">
        <f t="shared" si="53"/>
        <v>-2.5183092225911807E-8</v>
      </c>
      <c r="AL112" s="1">
        <f t="shared" si="54"/>
        <v>-3.2427107995027458E-5</v>
      </c>
      <c r="AM112" s="1">
        <f t="shared" si="55"/>
        <v>3.4718970809381785E-6</v>
      </c>
      <c r="AN112" s="1">
        <f t="shared" si="56"/>
        <v>1.0961714796451124E-3</v>
      </c>
      <c r="AO112" s="1">
        <f t="shared" si="57"/>
        <v>-1.8829412894319232E-4</v>
      </c>
      <c r="AP112" s="1">
        <f t="shared" si="58"/>
        <v>-1.7051674826574912E-2</v>
      </c>
      <c r="AQ112" s="1">
        <f t="shared" si="59"/>
        <v>5.0108307883130884E-3</v>
      </c>
      <c r="AR112" s="1">
        <f t="shared" si="60"/>
        <v>0.1325727065811472</v>
      </c>
      <c r="AS112" s="1">
        <f t="shared" si="61"/>
        <v>-7.0553167717867044E-2</v>
      </c>
      <c r="AT112" s="1">
        <f t="shared" si="62"/>
        <v>-0.613690390424528</v>
      </c>
      <c r="AU112" s="1">
        <f t="shared" si="63"/>
        <v>0.22651665802873999</v>
      </c>
      <c r="AV112" s="1">
        <f t="shared" si="64"/>
        <v>1.7731578947365201</v>
      </c>
      <c r="AW112" s="1">
        <f t="shared" si="65"/>
        <v>1.4368421052634419</v>
      </c>
      <c r="AX112" s="1">
        <f t="shared" si="75"/>
        <v>156.57894736847174</v>
      </c>
      <c r="AY112">
        <f t="shared" si="70"/>
        <v>1.5328957425985243</v>
      </c>
      <c r="AZ112">
        <f t="shared" si="66"/>
        <v>2.5229347989989752</v>
      </c>
      <c r="BA112">
        <f t="shared" si="67"/>
        <v>39.241563309256691</v>
      </c>
      <c r="BB112">
        <f t="shared" si="68"/>
        <v>-20.390718917889426</v>
      </c>
      <c r="BC112">
        <f t="shared" si="69"/>
        <v>12.824398102235152</v>
      </c>
      <c r="BD112">
        <f t="shared" si="71"/>
        <v>33.21511702012458</v>
      </c>
      <c r="BE112" s="1">
        <f t="shared" si="72"/>
        <v>-1.023157894736558</v>
      </c>
      <c r="BF112" s="1">
        <f t="shared" si="73"/>
        <v>-1.0940918668345376</v>
      </c>
    </row>
    <row r="113" spans="4:58">
      <c r="Q113" s="1">
        <f t="shared" si="38"/>
        <v>-4</v>
      </c>
      <c r="R113" s="1">
        <f t="shared" si="39"/>
        <v>-2</v>
      </c>
      <c r="S113" s="1">
        <v>16</v>
      </c>
      <c r="T113" s="1">
        <v>12</v>
      </c>
      <c r="U113" s="1">
        <v>2.09</v>
      </c>
      <c r="V113" s="1">
        <v>-0.15</v>
      </c>
      <c r="W113" s="1">
        <f t="shared" si="40"/>
        <v>9.3795486154035515E-6</v>
      </c>
      <c r="X113" s="1">
        <f t="shared" si="41"/>
        <v>-1.6955973416286107E-5</v>
      </c>
      <c r="Y113" s="1">
        <f t="shared" si="42"/>
        <v>-5.1666547999359503E-4</v>
      </c>
      <c r="Z113" s="1">
        <f t="shared" si="43"/>
        <v>7.7576524310030094E-4</v>
      </c>
      <c r="AA113" s="1">
        <f t="shared" si="44"/>
        <v>9.579733947927634E-3</v>
      </c>
      <c r="AB113" s="1">
        <f t="shared" si="45"/>
        <v>-1.3250662963012198E-2</v>
      </c>
      <c r="AC113" s="1">
        <f t="shared" si="46"/>
        <v>-5.9167552130600189E-2</v>
      </c>
      <c r="AD113" s="1">
        <f t="shared" si="47"/>
        <v>0.14835497524057537</v>
      </c>
      <c r="AE113" s="1">
        <f t="shared" si="48"/>
        <v>-3.1999991010929277E-2</v>
      </c>
      <c r="AF113" s="1">
        <f t="shared" si="49"/>
        <v>-0.93593015773059196</v>
      </c>
      <c r="AG113" s="1">
        <f t="shared" si="50"/>
        <v>0.73224197286830595</v>
      </c>
      <c r="AH113" s="1">
        <f t="shared" si="51"/>
        <v>-0.14992015844001882</v>
      </c>
      <c r="AI113" s="1">
        <f t="shared" si="74"/>
        <v>5.3227706654113138E-2</v>
      </c>
      <c r="AJ113" s="1">
        <f t="shared" si="52"/>
        <v>3.5114099598039655E-7</v>
      </c>
      <c r="AK113" s="1">
        <f t="shared" si="53"/>
        <v>-2.5183092225911807E-8</v>
      </c>
      <c r="AL113" s="1">
        <f t="shared" si="54"/>
        <v>-3.2427107995027458E-5</v>
      </c>
      <c r="AM113" s="1">
        <f t="shared" si="55"/>
        <v>3.4718970809381785E-6</v>
      </c>
      <c r="AN113" s="1">
        <f t="shared" si="56"/>
        <v>1.0961714796451124E-3</v>
      </c>
      <c r="AO113" s="1">
        <f t="shared" si="57"/>
        <v>-1.8829412894319232E-4</v>
      </c>
      <c r="AP113" s="1">
        <f t="shared" si="58"/>
        <v>-1.7051674826574912E-2</v>
      </c>
      <c r="AQ113" s="1">
        <f t="shared" si="59"/>
        <v>5.0108307883130884E-3</v>
      </c>
      <c r="AR113" s="1">
        <f t="shared" si="60"/>
        <v>0.1325727065811472</v>
      </c>
      <c r="AS113" s="1">
        <f t="shared" si="61"/>
        <v>-7.0553167717867044E-2</v>
      </c>
      <c r="AT113" s="1">
        <f t="shared" si="62"/>
        <v>-0.613690390424528</v>
      </c>
      <c r="AU113" s="1">
        <f t="shared" si="63"/>
        <v>0.22651665802873999</v>
      </c>
      <c r="AV113" s="1">
        <f t="shared" si="64"/>
        <v>1.7731578947365201</v>
      </c>
      <c r="AW113" s="1">
        <f t="shared" si="65"/>
        <v>1.4368421052634419</v>
      </c>
      <c r="AX113" s="1">
        <f t="shared" si="75"/>
        <v>1057.8947368422946</v>
      </c>
      <c r="AY113">
        <f t="shared" si="70"/>
        <v>1.4446422703785737</v>
      </c>
      <c r="AZ113">
        <f t="shared" si="66"/>
        <v>2.0953758612716715</v>
      </c>
      <c r="BA113">
        <f t="shared" si="67"/>
        <v>31.055697592038278</v>
      </c>
      <c r="BB113">
        <f t="shared" si="68"/>
        <v>-5.9566896400686202</v>
      </c>
      <c r="BC113">
        <f t="shared" si="69"/>
        <v>-4.1050985131625755</v>
      </c>
      <c r="BD113">
        <f t="shared" si="71"/>
        <v>1.8515911269060448</v>
      </c>
      <c r="BE113" s="1">
        <f t="shared" si="72"/>
        <v>-0.65315789473655794</v>
      </c>
      <c r="BF113" s="1">
        <f t="shared" si="73"/>
        <v>7.9841559981169707E-5</v>
      </c>
    </row>
    <row r="114" spans="4:58">
      <c r="Q114" s="1">
        <f t="shared" si="38"/>
        <v>-2</v>
      </c>
      <c r="R114" s="1">
        <f t="shared" si="39"/>
        <v>-2</v>
      </c>
      <c r="S114" s="1">
        <v>18</v>
      </c>
      <c r="T114" s="1">
        <v>12</v>
      </c>
      <c r="U114" s="1">
        <v>1.34</v>
      </c>
      <c r="V114" s="1">
        <v>0.95</v>
      </c>
      <c r="W114" s="1">
        <f t="shared" si="40"/>
        <v>9.1597154447300307E-9</v>
      </c>
      <c r="X114" s="1">
        <f t="shared" si="41"/>
        <v>-3.3117135578683802E-8</v>
      </c>
      <c r="Y114" s="1">
        <f t="shared" si="42"/>
        <v>-2.0182245312249806E-6</v>
      </c>
      <c r="Z114" s="1">
        <f t="shared" si="43"/>
        <v>6.0606659617211011E-6</v>
      </c>
      <c r="AA114" s="1">
        <f t="shared" si="44"/>
        <v>1.4968334293636928E-4</v>
      </c>
      <c r="AB114" s="1">
        <f t="shared" si="45"/>
        <v>-4.1408321759413118E-4</v>
      </c>
      <c r="AC114" s="1">
        <f t="shared" si="46"/>
        <v>-3.6979720081625118E-3</v>
      </c>
      <c r="AD114" s="1">
        <f t="shared" si="47"/>
        <v>1.8544371905071921E-2</v>
      </c>
      <c r="AE114" s="1">
        <f t="shared" si="48"/>
        <v>-7.9999977527323192E-3</v>
      </c>
      <c r="AF114" s="1">
        <f t="shared" si="49"/>
        <v>-0.46796507886529598</v>
      </c>
      <c r="AG114" s="1">
        <f t="shared" si="50"/>
        <v>0.73224197286830595</v>
      </c>
      <c r="AH114" s="1">
        <f t="shared" si="51"/>
        <v>0.27086291475653967</v>
      </c>
      <c r="AI114" s="1">
        <f t="shared" si="74"/>
        <v>71.48811423615372</v>
      </c>
      <c r="AJ114" s="1">
        <f t="shared" si="52"/>
        <v>3.5114099598039655E-7</v>
      </c>
      <c r="AK114" s="1">
        <f t="shared" si="53"/>
        <v>-2.5183092225911807E-8</v>
      </c>
      <c r="AL114" s="1">
        <f t="shared" si="54"/>
        <v>-3.2427107995027458E-5</v>
      </c>
      <c r="AM114" s="1">
        <f t="shared" si="55"/>
        <v>3.4718970809381785E-6</v>
      </c>
      <c r="AN114" s="1">
        <f t="shared" si="56"/>
        <v>1.0961714796451124E-3</v>
      </c>
      <c r="AO114" s="1">
        <f t="shared" si="57"/>
        <v>-1.8829412894319232E-4</v>
      </c>
      <c r="AP114" s="1">
        <f t="shared" si="58"/>
        <v>-1.7051674826574912E-2</v>
      </c>
      <c r="AQ114" s="1">
        <f t="shared" si="59"/>
        <v>5.0108307883130884E-3</v>
      </c>
      <c r="AR114" s="1">
        <f t="shared" si="60"/>
        <v>0.1325727065811472</v>
      </c>
      <c r="AS114" s="1">
        <f t="shared" si="61"/>
        <v>-7.0553167717867044E-2</v>
      </c>
      <c r="AT114" s="1">
        <f t="shared" si="62"/>
        <v>-0.613690390424528</v>
      </c>
      <c r="AU114" s="1">
        <f t="shared" si="63"/>
        <v>0.22651665802873999</v>
      </c>
      <c r="AV114" s="1">
        <f t="shared" si="64"/>
        <v>1.7731578947365201</v>
      </c>
      <c r="AW114" s="1">
        <f t="shared" si="65"/>
        <v>1.4368421052634419</v>
      </c>
      <c r="AX114" s="1">
        <f t="shared" si="75"/>
        <v>51.246537396151794</v>
      </c>
      <c r="AY114">
        <f t="shared" si="70"/>
        <v>1.4621497714147784</v>
      </c>
      <c r="AZ114">
        <f t="shared" si="66"/>
        <v>1.642589419179364</v>
      </c>
      <c r="BA114">
        <f t="shared" si="67"/>
        <v>10.985073059507044</v>
      </c>
      <c r="BB114">
        <f t="shared" si="68"/>
        <v>10.67569511213102</v>
      </c>
      <c r="BC114">
        <f t="shared" si="69"/>
        <v>35.334933487755642</v>
      </c>
      <c r="BD114">
        <f t="shared" si="71"/>
        <v>24.659238375624621</v>
      </c>
      <c r="BE114" s="1">
        <f t="shared" si="72"/>
        <v>9.6842105263441836E-2</v>
      </c>
      <c r="BF114" s="1">
        <f t="shared" si="73"/>
        <v>-0.67913708524346028</v>
      </c>
    </row>
    <row r="115" spans="4:58">
      <c r="Q115" s="1">
        <f t="shared" si="38"/>
        <v>0</v>
      </c>
      <c r="R115" s="1">
        <f t="shared" si="39"/>
        <v>-2</v>
      </c>
      <c r="S115" s="1">
        <v>20</v>
      </c>
      <c r="T115" s="1">
        <v>12</v>
      </c>
      <c r="U115" s="1">
        <v>1.21</v>
      </c>
      <c r="V115" s="1">
        <v>1.22</v>
      </c>
      <c r="W115" s="1">
        <f t="shared" si="40"/>
        <v>0</v>
      </c>
      <c r="X115" s="1">
        <f t="shared" si="41"/>
        <v>0</v>
      </c>
      <c r="Y115" s="1">
        <f t="shared" si="42"/>
        <v>0</v>
      </c>
      <c r="Z115" s="1">
        <f t="shared" si="43"/>
        <v>0</v>
      </c>
      <c r="AA115" s="1">
        <f t="shared" si="44"/>
        <v>0</v>
      </c>
      <c r="AB115" s="1">
        <f t="shared" si="45"/>
        <v>0</v>
      </c>
      <c r="AC115" s="1">
        <f t="shared" si="46"/>
        <v>0</v>
      </c>
      <c r="AD115" s="1">
        <f t="shared" si="47"/>
        <v>0</v>
      </c>
      <c r="AE115" s="1">
        <f t="shared" si="48"/>
        <v>0</v>
      </c>
      <c r="AF115" s="1">
        <f t="shared" si="49"/>
        <v>0</v>
      </c>
      <c r="AG115" s="1">
        <f t="shared" si="50"/>
        <v>0.73224197286830595</v>
      </c>
      <c r="AH115" s="1">
        <f t="shared" si="51"/>
        <v>0.73224197286830595</v>
      </c>
      <c r="AI115" s="1">
        <f t="shared" si="74"/>
        <v>39.980166158335578</v>
      </c>
      <c r="AJ115" s="1">
        <f t="shared" si="52"/>
        <v>3.5114099598039655E-7</v>
      </c>
      <c r="AK115" s="1">
        <f t="shared" si="53"/>
        <v>-2.5183092225911807E-8</v>
      </c>
      <c r="AL115" s="1">
        <f t="shared" si="54"/>
        <v>-3.2427107995027458E-5</v>
      </c>
      <c r="AM115" s="1">
        <f t="shared" si="55"/>
        <v>3.4718970809381785E-6</v>
      </c>
      <c r="AN115" s="1">
        <f t="shared" si="56"/>
        <v>1.0961714796451124E-3</v>
      </c>
      <c r="AO115" s="1">
        <f t="shared" si="57"/>
        <v>-1.8829412894319232E-4</v>
      </c>
      <c r="AP115" s="1">
        <f t="shared" si="58"/>
        <v>-1.7051674826574912E-2</v>
      </c>
      <c r="AQ115" s="1">
        <f t="shared" si="59"/>
        <v>5.0108307883130884E-3</v>
      </c>
      <c r="AR115" s="1">
        <f t="shared" si="60"/>
        <v>0.1325727065811472</v>
      </c>
      <c r="AS115" s="1">
        <f t="shared" si="61"/>
        <v>-7.0553167717867044E-2</v>
      </c>
      <c r="AT115" s="1">
        <f t="shared" si="62"/>
        <v>-0.613690390424528</v>
      </c>
      <c r="AU115" s="1">
        <f t="shared" si="63"/>
        <v>0.22651665802873999</v>
      </c>
      <c r="AV115" s="1">
        <f t="shared" si="64"/>
        <v>1.7731578947365201</v>
      </c>
      <c r="AW115" s="1">
        <f t="shared" si="65"/>
        <v>1.4368421052634419</v>
      </c>
      <c r="AX115" s="1">
        <f t="shared" si="75"/>
        <v>17.773943054380485</v>
      </c>
      <c r="AY115">
        <f t="shared" si="70"/>
        <v>1.6126665936541096</v>
      </c>
      <c r="AZ115">
        <f t="shared" si="66"/>
        <v>1.7182840277439582</v>
      </c>
      <c r="BA115">
        <f t="shared" si="67"/>
        <v>6.1466807806227628</v>
      </c>
      <c r="BB115">
        <f t="shared" si="68"/>
        <v>27.004253117361639</v>
      </c>
      <c r="BC115">
        <f t="shared" si="69"/>
        <v>45.235783769876605</v>
      </c>
      <c r="BD115">
        <f t="shared" si="71"/>
        <v>18.231530652514966</v>
      </c>
      <c r="BE115" s="1">
        <f t="shared" si="72"/>
        <v>0.22684210526344195</v>
      </c>
      <c r="BF115" s="1">
        <f t="shared" si="73"/>
        <v>-0.48775802713169403</v>
      </c>
    </row>
    <row r="116" spans="4:58">
      <c r="Q116" s="1">
        <f t="shared" si="38"/>
        <v>2</v>
      </c>
      <c r="R116" s="1">
        <f t="shared" si="39"/>
        <v>-2</v>
      </c>
      <c r="S116" s="1">
        <v>22</v>
      </c>
      <c r="T116" s="1">
        <v>12</v>
      </c>
      <c r="U116" s="1">
        <v>0.84</v>
      </c>
      <c r="V116" s="1">
        <v>1.64</v>
      </c>
      <c r="W116" s="1">
        <f t="shared" si="40"/>
        <v>9.1597154447300307E-9</v>
      </c>
      <c r="X116" s="1">
        <f t="shared" si="41"/>
        <v>3.3117135578683802E-8</v>
      </c>
      <c r="Y116" s="1">
        <f t="shared" si="42"/>
        <v>-2.0182245312249806E-6</v>
      </c>
      <c r="Z116" s="1">
        <f t="shared" si="43"/>
        <v>-6.0606659617211011E-6</v>
      </c>
      <c r="AA116" s="1">
        <f t="shared" si="44"/>
        <v>1.4968334293636928E-4</v>
      </c>
      <c r="AB116" s="1">
        <f t="shared" si="45"/>
        <v>4.1408321759413118E-4</v>
      </c>
      <c r="AC116" s="1">
        <f t="shared" si="46"/>
        <v>-3.6979720081625118E-3</v>
      </c>
      <c r="AD116" s="1">
        <f t="shared" si="47"/>
        <v>-1.8544371905071921E-2</v>
      </c>
      <c r="AE116" s="1">
        <f t="shared" si="48"/>
        <v>-7.9999977527323192E-3</v>
      </c>
      <c r="AF116" s="1">
        <f t="shared" si="49"/>
        <v>0.46796507886529598</v>
      </c>
      <c r="AG116" s="1">
        <f t="shared" si="50"/>
        <v>0.73224197286830595</v>
      </c>
      <c r="AH116" s="1">
        <f t="shared" si="51"/>
        <v>1.1705204400145237</v>
      </c>
      <c r="AI116" s="1">
        <f t="shared" si="74"/>
        <v>28.626802438138792</v>
      </c>
      <c r="AJ116" s="1">
        <f t="shared" si="52"/>
        <v>3.5114099598039655E-7</v>
      </c>
      <c r="AK116" s="1">
        <f t="shared" si="53"/>
        <v>-2.5183092225911807E-8</v>
      </c>
      <c r="AL116" s="1">
        <f t="shared" si="54"/>
        <v>-3.2427107995027458E-5</v>
      </c>
      <c r="AM116" s="1">
        <f t="shared" si="55"/>
        <v>3.4718970809381785E-6</v>
      </c>
      <c r="AN116" s="1">
        <f t="shared" si="56"/>
        <v>1.0961714796451124E-3</v>
      </c>
      <c r="AO116" s="1">
        <f t="shared" si="57"/>
        <v>-1.8829412894319232E-4</v>
      </c>
      <c r="AP116" s="1">
        <f t="shared" si="58"/>
        <v>-1.7051674826574912E-2</v>
      </c>
      <c r="AQ116" s="1">
        <f t="shared" si="59"/>
        <v>5.0108307883130884E-3</v>
      </c>
      <c r="AR116" s="1">
        <f t="shared" si="60"/>
        <v>0.1325727065811472</v>
      </c>
      <c r="AS116" s="1">
        <f t="shared" si="61"/>
        <v>-7.0553167717867044E-2</v>
      </c>
      <c r="AT116" s="1">
        <f t="shared" si="62"/>
        <v>-0.613690390424528</v>
      </c>
      <c r="AU116" s="1">
        <f t="shared" si="63"/>
        <v>0.22651665802873999</v>
      </c>
      <c r="AV116" s="1">
        <f t="shared" si="64"/>
        <v>1.7731578947365201</v>
      </c>
      <c r="AW116" s="1">
        <f t="shared" si="65"/>
        <v>1.4368421052634419</v>
      </c>
      <c r="AX116" s="1">
        <f t="shared" si="75"/>
        <v>12.387676508326708</v>
      </c>
      <c r="AY116">
        <f t="shared" si="70"/>
        <v>1.8532763787275965</v>
      </c>
      <c r="AZ116">
        <f t="shared" si="66"/>
        <v>1.8426068490049632</v>
      </c>
      <c r="BA116">
        <f t="shared" si="67"/>
        <v>0.57904537413366652</v>
      </c>
      <c r="BB116">
        <f t="shared" si="68"/>
        <v>39.167910801756236</v>
      </c>
      <c r="BC116">
        <f t="shared" si="69"/>
        <v>62.87869659584134</v>
      </c>
      <c r="BD116">
        <f t="shared" si="71"/>
        <v>23.710785794085105</v>
      </c>
      <c r="BE116" s="1">
        <f t="shared" si="72"/>
        <v>0.59684210526344195</v>
      </c>
      <c r="BF116" s="1">
        <f t="shared" si="73"/>
        <v>-0.46947955998547619</v>
      </c>
    </row>
    <row r="117" spans="4:58">
      <c r="Q117" s="1">
        <f t="shared" si="38"/>
        <v>4</v>
      </c>
      <c r="R117" s="1">
        <f t="shared" si="39"/>
        <v>-2</v>
      </c>
      <c r="S117" s="1">
        <v>24</v>
      </c>
      <c r="T117" s="1">
        <v>12</v>
      </c>
      <c r="U117" s="1">
        <v>0.92</v>
      </c>
      <c r="V117" s="1">
        <v>1.59</v>
      </c>
      <c r="W117" s="1">
        <f t="shared" si="40"/>
        <v>9.3795486154035515E-6</v>
      </c>
      <c r="X117" s="1">
        <f t="shared" si="41"/>
        <v>1.6955973416286107E-5</v>
      </c>
      <c r="Y117" s="1">
        <f t="shared" si="42"/>
        <v>-5.1666547999359503E-4</v>
      </c>
      <c r="Z117" s="1">
        <f t="shared" si="43"/>
        <v>-7.7576524310030094E-4</v>
      </c>
      <c r="AA117" s="1">
        <f t="shared" si="44"/>
        <v>9.579733947927634E-3</v>
      </c>
      <c r="AB117" s="1">
        <f t="shared" si="45"/>
        <v>1.3250662963012198E-2</v>
      </c>
      <c r="AC117" s="1">
        <f t="shared" si="46"/>
        <v>-5.9167552130600189E-2</v>
      </c>
      <c r="AD117" s="1">
        <f t="shared" si="47"/>
        <v>-0.14835497524057537</v>
      </c>
      <c r="AE117" s="1">
        <f t="shared" si="48"/>
        <v>-3.1999991010929277E-2</v>
      </c>
      <c r="AF117" s="1">
        <f t="shared" si="49"/>
        <v>0.93593015773059196</v>
      </c>
      <c r="AG117" s="1">
        <f t="shared" si="50"/>
        <v>0.73224197286830595</v>
      </c>
      <c r="AH117" s="1">
        <f t="shared" si="51"/>
        <v>1.4502139139266705</v>
      </c>
      <c r="AI117" s="1">
        <f t="shared" si="74"/>
        <v>8.7915777404609763</v>
      </c>
      <c r="AJ117" s="1">
        <f t="shared" si="52"/>
        <v>3.5114099598039655E-7</v>
      </c>
      <c r="AK117" s="1">
        <f t="shared" si="53"/>
        <v>-2.5183092225911807E-8</v>
      </c>
      <c r="AL117" s="1">
        <f t="shared" si="54"/>
        <v>-3.2427107995027458E-5</v>
      </c>
      <c r="AM117" s="1">
        <f t="shared" si="55"/>
        <v>3.4718970809381785E-6</v>
      </c>
      <c r="AN117" s="1">
        <f t="shared" si="56"/>
        <v>1.0961714796451124E-3</v>
      </c>
      <c r="AO117" s="1">
        <f t="shared" si="57"/>
        <v>-1.8829412894319232E-4</v>
      </c>
      <c r="AP117" s="1">
        <f t="shared" si="58"/>
        <v>-1.7051674826574912E-2</v>
      </c>
      <c r="AQ117" s="1">
        <f t="shared" si="59"/>
        <v>5.0108307883130884E-3</v>
      </c>
      <c r="AR117" s="1">
        <f t="shared" si="60"/>
        <v>0.1325727065811472</v>
      </c>
      <c r="AS117" s="1">
        <f t="shared" si="61"/>
        <v>-7.0553167717867044E-2</v>
      </c>
      <c r="AT117" s="1">
        <f t="shared" si="62"/>
        <v>-0.613690390424528</v>
      </c>
      <c r="AU117" s="1">
        <f t="shared" si="63"/>
        <v>0.22651665802873999</v>
      </c>
      <c r="AV117" s="1">
        <f t="shared" si="64"/>
        <v>1.7731578947365201</v>
      </c>
      <c r="AW117" s="1">
        <f t="shared" si="65"/>
        <v>1.4368421052634419</v>
      </c>
      <c r="AX117" s="1">
        <f t="shared" si="75"/>
        <v>9.632571996009947</v>
      </c>
      <c r="AY117">
        <f t="shared" si="70"/>
        <v>2.0414787854896734</v>
      </c>
      <c r="AZ117">
        <f t="shared" si="66"/>
        <v>1.8369812192834201</v>
      </c>
      <c r="BA117">
        <f t="shared" si="67"/>
        <v>11.13226221692266</v>
      </c>
      <c r="BB117">
        <f t="shared" si="68"/>
        <v>45.265371616394219</v>
      </c>
      <c r="BC117">
        <f t="shared" si="69"/>
        <v>59.945623917125623</v>
      </c>
      <c r="BD117">
        <f t="shared" si="71"/>
        <v>14.680252300731404</v>
      </c>
      <c r="BE117" s="1">
        <f t="shared" si="72"/>
        <v>0.51684210526344188</v>
      </c>
      <c r="BF117" s="1">
        <f t="shared" si="73"/>
        <v>-0.13978608607332954</v>
      </c>
    </row>
    <row r="118" spans="4:58">
      <c r="Q118" s="1">
        <f t="shared" si="38"/>
        <v>6</v>
      </c>
      <c r="R118" s="1">
        <f t="shared" si="39"/>
        <v>-2</v>
      </c>
      <c r="S118" s="1">
        <v>26</v>
      </c>
      <c r="T118" s="1">
        <v>12</v>
      </c>
      <c r="U118" s="1">
        <v>1.34</v>
      </c>
      <c r="V118" s="1">
        <v>1.27</v>
      </c>
      <c r="W118" s="1">
        <f t="shared" si="40"/>
        <v>5.4087203729586363E-4</v>
      </c>
      <c r="X118" s="1">
        <f t="shared" si="41"/>
        <v>6.518445795952333E-4</v>
      </c>
      <c r="Y118" s="1">
        <f t="shared" si="42"/>
        <v>-1.3241571149367097E-2</v>
      </c>
      <c r="Z118" s="1">
        <f t="shared" si="43"/>
        <v>-1.3254676458284048E-2</v>
      </c>
      <c r="AA118" s="1">
        <f t="shared" si="44"/>
        <v>0.10911915700061321</v>
      </c>
      <c r="AB118" s="1">
        <f t="shared" si="45"/>
        <v>0.10062222187537388</v>
      </c>
      <c r="AC118" s="1">
        <f t="shared" si="46"/>
        <v>-0.29953573266116346</v>
      </c>
      <c r="AD118" s="1">
        <f t="shared" si="47"/>
        <v>-0.50069804143694185</v>
      </c>
      <c r="AE118" s="1">
        <f t="shared" si="48"/>
        <v>-7.1999979774590869E-2</v>
      </c>
      <c r="AF118" s="1">
        <f t="shared" si="49"/>
        <v>1.4038952365958879</v>
      </c>
      <c r="AG118" s="1">
        <f t="shared" si="50"/>
        <v>0.73224197286830595</v>
      </c>
      <c r="AH118" s="1">
        <f t="shared" si="51"/>
        <v>1.4483413034767247</v>
      </c>
      <c r="AI118" s="1">
        <f t="shared" si="74"/>
        <v>14.042622321001947</v>
      </c>
      <c r="AJ118" s="1">
        <f t="shared" si="52"/>
        <v>3.5114099598039655E-7</v>
      </c>
      <c r="AK118" s="1">
        <f t="shared" si="53"/>
        <v>-2.5183092225911807E-8</v>
      </c>
      <c r="AL118" s="1">
        <f t="shared" si="54"/>
        <v>-3.2427107995027458E-5</v>
      </c>
      <c r="AM118" s="1">
        <f t="shared" si="55"/>
        <v>3.4718970809381785E-6</v>
      </c>
      <c r="AN118" s="1">
        <f t="shared" si="56"/>
        <v>1.0961714796451124E-3</v>
      </c>
      <c r="AO118" s="1">
        <f t="shared" si="57"/>
        <v>-1.8829412894319232E-4</v>
      </c>
      <c r="AP118" s="1">
        <f t="shared" si="58"/>
        <v>-1.7051674826574912E-2</v>
      </c>
      <c r="AQ118" s="1">
        <f t="shared" si="59"/>
        <v>5.0108307883130884E-3</v>
      </c>
      <c r="AR118" s="1">
        <f t="shared" si="60"/>
        <v>0.1325727065811472</v>
      </c>
      <c r="AS118" s="1">
        <f t="shared" si="61"/>
        <v>-7.0553167717867044E-2</v>
      </c>
      <c r="AT118" s="1">
        <f t="shared" si="62"/>
        <v>-0.613690390424528</v>
      </c>
      <c r="AU118" s="1">
        <f t="shared" si="63"/>
        <v>0.22651665802873999</v>
      </c>
      <c r="AV118" s="1">
        <f t="shared" si="64"/>
        <v>1.7731578947365201</v>
      </c>
      <c r="AW118" s="1">
        <f t="shared" si="65"/>
        <v>1.4368421052634419</v>
      </c>
      <c r="AX118" s="1">
        <f t="shared" si="75"/>
        <v>13.1371736427907</v>
      </c>
      <c r="AY118">
        <f t="shared" si="70"/>
        <v>2.0401489570162612</v>
      </c>
      <c r="AZ118">
        <f t="shared" si="66"/>
        <v>1.8462123388169629</v>
      </c>
      <c r="BA118">
        <f t="shared" si="67"/>
        <v>10.504567330731373</v>
      </c>
      <c r="BB118">
        <f t="shared" si="68"/>
        <v>45.228357072480875</v>
      </c>
      <c r="BC118">
        <f t="shared" si="69"/>
        <v>43.463699871116212</v>
      </c>
      <c r="BD118">
        <f t="shared" si="71"/>
        <v>1.7646572013646633</v>
      </c>
      <c r="BE118" s="1">
        <f t="shared" si="72"/>
        <v>9.6842105263441836E-2</v>
      </c>
      <c r="BF118" s="1">
        <f t="shared" si="73"/>
        <v>0.17834130347672472</v>
      </c>
    </row>
    <row r="119" spans="4:58">
      <c r="Q119" s="1">
        <f t="shared" si="38"/>
        <v>8</v>
      </c>
      <c r="R119" s="1">
        <f t="shared" si="39"/>
        <v>-2</v>
      </c>
      <c r="S119" s="1">
        <v>28</v>
      </c>
      <c r="T119" s="1">
        <v>12</v>
      </c>
      <c r="U119" s="1">
        <v>1.42</v>
      </c>
      <c r="V119" s="1">
        <v>0.99</v>
      </c>
      <c r="W119" s="1">
        <f t="shared" si="40"/>
        <v>9.6046577821732367E-3</v>
      </c>
      <c r="X119" s="1">
        <f t="shared" si="41"/>
        <v>8.6814583891384866E-3</v>
      </c>
      <c r="Y119" s="1">
        <f t="shared" si="42"/>
        <v>-0.13226636287836033</v>
      </c>
      <c r="Z119" s="1">
        <f t="shared" si="43"/>
        <v>-9.929795111683852E-2</v>
      </c>
      <c r="AA119" s="1">
        <f t="shared" si="44"/>
        <v>0.61310297266736857</v>
      </c>
      <c r="AB119" s="1">
        <f t="shared" si="45"/>
        <v>0.42402121481639032</v>
      </c>
      <c r="AC119" s="1">
        <f t="shared" si="46"/>
        <v>-0.94668083408960302</v>
      </c>
      <c r="AD119" s="1">
        <f t="shared" si="47"/>
        <v>-1.1868398019246029</v>
      </c>
      <c r="AE119" s="1">
        <f t="shared" si="48"/>
        <v>-0.12799996404371711</v>
      </c>
      <c r="AF119" s="1">
        <f t="shared" si="49"/>
        <v>1.8718603154611839</v>
      </c>
      <c r="AG119" s="1">
        <f t="shared" si="50"/>
        <v>0.73224197286830595</v>
      </c>
      <c r="AH119" s="1">
        <f t="shared" si="51"/>
        <v>1.1664276779314386</v>
      </c>
      <c r="AI119" s="1">
        <f t="shared" si="74"/>
        <v>17.820977568832188</v>
      </c>
      <c r="AJ119" s="1">
        <f t="shared" si="52"/>
        <v>3.5114099598039655E-7</v>
      </c>
      <c r="AK119" s="1">
        <f t="shared" si="53"/>
        <v>-2.5183092225911807E-8</v>
      </c>
      <c r="AL119" s="1">
        <f t="shared" si="54"/>
        <v>-3.2427107995027458E-5</v>
      </c>
      <c r="AM119" s="1">
        <f t="shared" si="55"/>
        <v>3.4718970809381785E-6</v>
      </c>
      <c r="AN119" s="1">
        <f t="shared" si="56"/>
        <v>1.0961714796451124E-3</v>
      </c>
      <c r="AO119" s="1">
        <f t="shared" si="57"/>
        <v>-1.8829412894319232E-4</v>
      </c>
      <c r="AP119" s="1">
        <f t="shared" si="58"/>
        <v>-1.7051674826574912E-2</v>
      </c>
      <c r="AQ119" s="1">
        <f t="shared" si="59"/>
        <v>5.0108307883130884E-3</v>
      </c>
      <c r="AR119" s="1">
        <f t="shared" si="60"/>
        <v>0.1325727065811472</v>
      </c>
      <c r="AS119" s="1">
        <f t="shared" si="61"/>
        <v>-7.0553167717867044E-2</v>
      </c>
      <c r="AT119" s="1">
        <f t="shared" si="62"/>
        <v>-0.613690390424528</v>
      </c>
      <c r="AU119" s="1">
        <f t="shared" si="63"/>
        <v>0.22651665802873999</v>
      </c>
      <c r="AV119" s="1">
        <f t="shared" si="64"/>
        <v>1.7731578947365201</v>
      </c>
      <c r="AW119" s="1">
        <f t="shared" si="65"/>
        <v>1.4368421052634419</v>
      </c>
      <c r="AX119" s="1">
        <f t="shared" si="75"/>
        <v>45.135566188226456</v>
      </c>
      <c r="AY119">
        <f t="shared" si="70"/>
        <v>1.8506941301312889</v>
      </c>
      <c r="AZ119">
        <f t="shared" si="66"/>
        <v>1.7310401497365682</v>
      </c>
      <c r="BA119">
        <f t="shared" si="67"/>
        <v>6.9122591069265393</v>
      </c>
      <c r="BB119">
        <f t="shared" si="68"/>
        <v>39.06967414979075</v>
      </c>
      <c r="BC119">
        <f t="shared" si="69"/>
        <v>34.883556949961829</v>
      </c>
      <c r="BD119">
        <f t="shared" si="71"/>
        <v>4.1861171998289208</v>
      </c>
      <c r="BE119" s="1">
        <f t="shared" si="72"/>
        <v>1.6842105263441987E-2</v>
      </c>
      <c r="BF119" s="1">
        <f t="shared" si="73"/>
        <v>0.17642767793143865</v>
      </c>
    </row>
    <row r="120" spans="4:58">
      <c r="Q120" s="1">
        <f t="shared" si="38"/>
        <v>10</v>
      </c>
      <c r="R120" s="1">
        <f t="shared" si="39"/>
        <v>-2</v>
      </c>
      <c r="S120" s="1">
        <v>30</v>
      </c>
      <c r="T120" s="1">
        <v>12</v>
      </c>
      <c r="U120" s="1">
        <v>1.44</v>
      </c>
      <c r="V120" s="1">
        <v>0.96</v>
      </c>
      <c r="W120" s="1">
        <f t="shared" si="40"/>
        <v>8.9450346139941711E-2</v>
      </c>
      <c r="X120" s="1">
        <f t="shared" si="41"/>
        <v>6.4681905427116798E-2</v>
      </c>
      <c r="Y120" s="1">
        <f t="shared" si="42"/>
        <v>-0.78836895750975799</v>
      </c>
      <c r="Z120" s="1">
        <f t="shared" si="43"/>
        <v>-0.473489528259461</v>
      </c>
      <c r="AA120" s="1">
        <f t="shared" si="44"/>
        <v>2.3388022333807701</v>
      </c>
      <c r="AB120" s="1">
        <f t="shared" si="45"/>
        <v>1.29401005498166</v>
      </c>
      <c r="AC120" s="1">
        <f t="shared" si="46"/>
        <v>-2.3112325051015699</v>
      </c>
      <c r="AD120" s="1">
        <f t="shared" si="47"/>
        <v>-2.3180464881339899</v>
      </c>
      <c r="AE120" s="1">
        <f t="shared" si="48"/>
        <v>-0.19999994381830799</v>
      </c>
      <c r="AF120" s="1">
        <f t="shared" si="49"/>
        <v>2.3398253943264797</v>
      </c>
      <c r="AG120" s="1">
        <f t="shared" si="50"/>
        <v>0.73224197286830595</v>
      </c>
      <c r="AH120" s="1">
        <f t="shared" si="51"/>
        <v>0.76787448430118788</v>
      </c>
      <c r="AI120" s="1">
        <f t="shared" si="74"/>
        <v>20.013074551959591</v>
      </c>
      <c r="AJ120" s="1">
        <f t="shared" si="52"/>
        <v>3.5114099598039655E-7</v>
      </c>
      <c r="AK120" s="1">
        <f t="shared" si="53"/>
        <v>-2.5183092225911807E-8</v>
      </c>
      <c r="AL120" s="1">
        <f t="shared" si="54"/>
        <v>-3.2427107995027458E-5</v>
      </c>
      <c r="AM120" s="1">
        <f t="shared" si="55"/>
        <v>3.4718970809381785E-6</v>
      </c>
      <c r="AN120" s="1">
        <f t="shared" si="56"/>
        <v>1.0961714796451124E-3</v>
      </c>
      <c r="AO120" s="1">
        <f t="shared" si="57"/>
        <v>-1.8829412894319232E-4</v>
      </c>
      <c r="AP120" s="1">
        <f t="shared" si="58"/>
        <v>-1.7051674826574912E-2</v>
      </c>
      <c r="AQ120" s="1">
        <f t="shared" si="59"/>
        <v>5.0108307883130884E-3</v>
      </c>
      <c r="AR120" s="1">
        <f t="shared" si="60"/>
        <v>0.1325727065811472</v>
      </c>
      <c r="AS120" s="1">
        <f t="shared" si="61"/>
        <v>-7.0553167717867044E-2</v>
      </c>
      <c r="AT120" s="1">
        <f t="shared" si="62"/>
        <v>-0.613690390424528</v>
      </c>
      <c r="AU120" s="1">
        <f t="shared" si="63"/>
        <v>0.22651665802873999</v>
      </c>
      <c r="AV120" s="1">
        <f t="shared" si="64"/>
        <v>1.7731578947365201</v>
      </c>
      <c r="AW120" s="1">
        <f t="shared" si="65"/>
        <v>1.4368421052634419</v>
      </c>
      <c r="AX120" s="1">
        <f t="shared" si="75"/>
        <v>49.671052631608539</v>
      </c>
      <c r="AY120">
        <f t="shared" si="70"/>
        <v>1.6291551365964798</v>
      </c>
      <c r="AZ120">
        <f t="shared" si="66"/>
        <v>1.7306646122227147</v>
      </c>
      <c r="BA120">
        <f t="shared" si="67"/>
        <v>5.8653464633950652</v>
      </c>
      <c r="BB120">
        <f t="shared" si="68"/>
        <v>28.120855553295257</v>
      </c>
      <c r="BC120">
        <f t="shared" si="69"/>
        <v>33.690067525979785</v>
      </c>
      <c r="BD120">
        <f t="shared" si="71"/>
        <v>5.5692119726845277</v>
      </c>
      <c r="BE120" s="1">
        <f t="shared" si="72"/>
        <v>-3.1578947365580312E-3</v>
      </c>
      <c r="BF120" s="1">
        <f t="shared" si="73"/>
        <v>-0.19212551569881209</v>
      </c>
    </row>
    <row r="121" spans="4:58">
      <c r="Q121" s="1">
        <f t="shared" si="38"/>
        <v>12</v>
      </c>
      <c r="R121" s="1">
        <f t="shared" si="39"/>
        <v>-2</v>
      </c>
      <c r="S121" s="1">
        <v>32</v>
      </c>
      <c r="T121" s="1">
        <v>12</v>
      </c>
      <c r="U121" s="1">
        <v>1.21</v>
      </c>
      <c r="V121" s="1">
        <v>0.47</v>
      </c>
      <c r="W121" s="1">
        <f t="shared" si="40"/>
        <v>0.55385296619096436</v>
      </c>
      <c r="X121" s="1">
        <f t="shared" si="41"/>
        <v>0.33374442475275945</v>
      </c>
      <c r="Y121" s="1">
        <f t="shared" si="42"/>
        <v>-3.3898422142379769</v>
      </c>
      <c r="Z121" s="1">
        <f t="shared" si="43"/>
        <v>-1.6965985866603581</v>
      </c>
      <c r="AA121" s="1">
        <f t="shared" si="44"/>
        <v>6.9836260480392456</v>
      </c>
      <c r="AB121" s="1">
        <f t="shared" si="45"/>
        <v>3.2199111000119642</v>
      </c>
      <c r="AC121" s="1">
        <f t="shared" si="46"/>
        <v>-4.7925717225786153</v>
      </c>
      <c r="AD121" s="1">
        <f t="shared" si="47"/>
        <v>-4.0055843314955348</v>
      </c>
      <c r="AE121" s="1">
        <f t="shared" si="48"/>
        <v>-0.28799991909836348</v>
      </c>
      <c r="AF121" s="1">
        <f t="shared" si="49"/>
        <v>2.8077904731917758</v>
      </c>
      <c r="AG121" s="1">
        <f t="shared" si="50"/>
        <v>0.73224197286830595</v>
      </c>
      <c r="AH121" s="1">
        <f t="shared" si="51"/>
        <v>0.45857021098416684</v>
      </c>
      <c r="AI121" s="1">
        <f t="shared" si="74"/>
        <v>2.4318700033687524</v>
      </c>
      <c r="AJ121" s="1">
        <f t="shared" si="52"/>
        <v>3.5114099598039655E-7</v>
      </c>
      <c r="AK121" s="1">
        <f t="shared" si="53"/>
        <v>-2.5183092225911807E-8</v>
      </c>
      <c r="AL121" s="1">
        <f t="shared" si="54"/>
        <v>-3.2427107995027458E-5</v>
      </c>
      <c r="AM121" s="1">
        <f t="shared" si="55"/>
        <v>3.4718970809381785E-6</v>
      </c>
      <c r="AN121" s="1">
        <f t="shared" si="56"/>
        <v>1.0961714796451124E-3</v>
      </c>
      <c r="AO121" s="1">
        <f t="shared" si="57"/>
        <v>-1.8829412894319232E-4</v>
      </c>
      <c r="AP121" s="1">
        <f t="shared" si="58"/>
        <v>-1.7051674826574912E-2</v>
      </c>
      <c r="AQ121" s="1">
        <f t="shared" si="59"/>
        <v>5.0108307883130884E-3</v>
      </c>
      <c r="AR121" s="1">
        <f t="shared" si="60"/>
        <v>0.1325727065811472</v>
      </c>
      <c r="AS121" s="1">
        <f t="shared" si="61"/>
        <v>-7.0553167717867044E-2</v>
      </c>
      <c r="AT121" s="1">
        <f t="shared" si="62"/>
        <v>-0.613690390424528</v>
      </c>
      <c r="AU121" s="1">
        <f t="shared" si="63"/>
        <v>0.22651665802873999</v>
      </c>
      <c r="AV121" s="1">
        <f t="shared" si="64"/>
        <v>1.7731578947365201</v>
      </c>
      <c r="AW121" s="1">
        <f t="shared" si="65"/>
        <v>1.4368421052634419</v>
      </c>
      <c r="AX121" s="1">
        <f t="shared" si="75"/>
        <v>205.71108622626423</v>
      </c>
      <c r="AY121">
        <f t="shared" si="70"/>
        <v>1.5082446332939305</v>
      </c>
      <c r="AZ121">
        <f t="shared" si="66"/>
        <v>1.2980754985747169</v>
      </c>
      <c r="BA121">
        <f t="shared" si="67"/>
        <v>16.190825183125227</v>
      </c>
      <c r="BB121">
        <f t="shared" si="68"/>
        <v>17.700557408341187</v>
      </c>
      <c r="BC121">
        <f t="shared" si="69"/>
        <v>21.227651188635292</v>
      </c>
      <c r="BD121">
        <f t="shared" si="71"/>
        <v>3.5270937802941056</v>
      </c>
      <c r="BE121" s="1">
        <f t="shared" si="72"/>
        <v>0.22684210526344195</v>
      </c>
      <c r="BF121" s="1">
        <f t="shared" si="73"/>
        <v>-1.1429789015833136E-2</v>
      </c>
    </row>
    <row r="122" spans="4:58">
      <c r="Q122" s="1">
        <f t="shared" si="38"/>
        <v>14</v>
      </c>
      <c r="R122" s="1">
        <f t="shared" si="39"/>
        <v>-2</v>
      </c>
      <c r="S122" s="1">
        <v>34</v>
      </c>
      <c r="T122" s="1">
        <v>12</v>
      </c>
      <c r="U122" s="1">
        <v>0.75</v>
      </c>
      <c r="V122" s="1">
        <v>0.25</v>
      </c>
      <c r="W122" s="1">
        <f t="shared" si="40"/>
        <v>2.5873929010192613</v>
      </c>
      <c r="X122" s="1">
        <f t="shared" si="41"/>
        <v>1.3363958741079238</v>
      </c>
      <c r="Y122" s="1">
        <f t="shared" si="42"/>
        <v>-11.6346627958303</v>
      </c>
      <c r="Z122" s="1">
        <f t="shared" si="43"/>
        <v>-4.9912190281136803</v>
      </c>
      <c r="AA122" s="1">
        <f t="shared" si="44"/>
        <v>17.610095613120908</v>
      </c>
      <c r="AB122" s="1">
        <f t="shared" si="45"/>
        <v>6.9594966381045626</v>
      </c>
      <c r="AC122" s="1">
        <f t="shared" si="46"/>
        <v>-8.8788307915981903</v>
      </c>
      <c r="AD122" s="1">
        <f t="shared" si="47"/>
        <v>-6.3607195634396687</v>
      </c>
      <c r="AE122" s="1">
        <f t="shared" si="48"/>
        <v>-0.39199988988388362</v>
      </c>
      <c r="AF122" s="1">
        <f t="shared" si="49"/>
        <v>3.2757555520570718</v>
      </c>
      <c r="AG122" s="1">
        <f t="shared" si="50"/>
        <v>0.73224197286830595</v>
      </c>
      <c r="AH122" s="1">
        <f t="shared" si="51"/>
        <v>0.24394648241231021</v>
      </c>
      <c r="AI122" s="1">
        <f t="shared" si="74"/>
        <v>2.4214070350759176</v>
      </c>
      <c r="AJ122" s="1">
        <f t="shared" si="52"/>
        <v>3.5114099598039655E-7</v>
      </c>
      <c r="AK122" s="1">
        <f t="shared" si="53"/>
        <v>-2.5183092225911807E-8</v>
      </c>
      <c r="AL122" s="1">
        <f t="shared" si="54"/>
        <v>-3.2427107995027458E-5</v>
      </c>
      <c r="AM122" s="1">
        <f t="shared" si="55"/>
        <v>3.4718970809381785E-6</v>
      </c>
      <c r="AN122" s="1">
        <f t="shared" si="56"/>
        <v>1.0961714796451124E-3</v>
      </c>
      <c r="AO122" s="1">
        <f t="shared" si="57"/>
        <v>-1.8829412894319232E-4</v>
      </c>
      <c r="AP122" s="1">
        <f t="shared" si="58"/>
        <v>-1.7051674826574912E-2</v>
      </c>
      <c r="AQ122" s="1">
        <f t="shared" si="59"/>
        <v>5.0108307883130884E-3</v>
      </c>
      <c r="AR122" s="1">
        <f t="shared" si="60"/>
        <v>0.1325727065811472</v>
      </c>
      <c r="AS122" s="1">
        <f t="shared" si="61"/>
        <v>-7.0553167717867044E-2</v>
      </c>
      <c r="AT122" s="1">
        <f t="shared" si="62"/>
        <v>-0.613690390424528</v>
      </c>
      <c r="AU122" s="1">
        <f t="shared" si="63"/>
        <v>0.22651665802873999</v>
      </c>
      <c r="AV122" s="1">
        <f t="shared" si="64"/>
        <v>1.7731578947365201</v>
      </c>
      <c r="AW122" s="1">
        <f t="shared" si="65"/>
        <v>1.4368421052634419</v>
      </c>
      <c r="AX122" s="1">
        <f t="shared" si="75"/>
        <v>474.73684210537675</v>
      </c>
      <c r="AY122">
        <f t="shared" si="70"/>
        <v>1.4574035548670861</v>
      </c>
      <c r="AZ122">
        <f t="shared" si="66"/>
        <v>0.79056941504209488</v>
      </c>
      <c r="BA122">
        <f t="shared" si="67"/>
        <v>84.348588136246676</v>
      </c>
      <c r="BB122">
        <f t="shared" si="68"/>
        <v>9.6357717527497471</v>
      </c>
      <c r="BC122">
        <f t="shared" si="69"/>
        <v>18.43494882292201</v>
      </c>
      <c r="BD122">
        <f t="shared" si="71"/>
        <v>8.7991770701722629</v>
      </c>
      <c r="BE122" s="1">
        <f t="shared" si="72"/>
        <v>0.68684210526344192</v>
      </c>
      <c r="BF122" s="1">
        <f t="shared" si="73"/>
        <v>-6.053517587689794E-3</v>
      </c>
    </row>
    <row r="123" spans="4:58">
      <c r="Q123" s="1">
        <f t="shared" si="38"/>
        <v>16</v>
      </c>
      <c r="R123" s="1">
        <f t="shared" si="39"/>
        <v>-2</v>
      </c>
      <c r="S123" s="1">
        <v>36</v>
      </c>
      <c r="T123" s="1">
        <v>12</v>
      </c>
      <c r="U123" s="1">
        <v>0.46</v>
      </c>
      <c r="V123" s="1">
        <v>-0.61</v>
      </c>
      <c r="W123" s="1">
        <f t="shared" si="40"/>
        <v>9.8351695689453944</v>
      </c>
      <c r="X123" s="1">
        <f t="shared" si="41"/>
        <v>4.4449066952389051</v>
      </c>
      <c r="Y123" s="1">
        <f t="shared" si="42"/>
        <v>-33.860188896860244</v>
      </c>
      <c r="Z123" s="1">
        <f t="shared" si="43"/>
        <v>-12.710137742955331</v>
      </c>
      <c r="AA123" s="1">
        <f t="shared" si="44"/>
        <v>39.238590250711589</v>
      </c>
      <c r="AB123" s="1">
        <f t="shared" si="45"/>
        <v>13.56867887412449</v>
      </c>
      <c r="AC123" s="1">
        <f t="shared" si="46"/>
        <v>-15.146893345433648</v>
      </c>
      <c r="AD123" s="1">
        <f t="shared" si="47"/>
        <v>-9.4947184153968234</v>
      </c>
      <c r="AE123" s="1">
        <f t="shared" si="48"/>
        <v>-0.51199985617486843</v>
      </c>
      <c r="AF123" s="1">
        <f t="shared" si="49"/>
        <v>3.7437206309223678</v>
      </c>
      <c r="AG123" s="1">
        <f t="shared" si="50"/>
        <v>0.73224197286830595</v>
      </c>
      <c r="AH123" s="1">
        <f t="shared" si="51"/>
        <v>-0.16063026400986102</v>
      </c>
      <c r="AI123" s="1">
        <f t="shared" si="74"/>
        <v>73.667169834449012</v>
      </c>
      <c r="AJ123" s="1">
        <f t="shared" si="52"/>
        <v>3.5114099598039655E-7</v>
      </c>
      <c r="AK123" s="1">
        <f t="shared" si="53"/>
        <v>-2.5183092225911807E-8</v>
      </c>
      <c r="AL123" s="1">
        <f t="shared" si="54"/>
        <v>-3.2427107995027458E-5</v>
      </c>
      <c r="AM123" s="1">
        <f t="shared" si="55"/>
        <v>3.4718970809381785E-6</v>
      </c>
      <c r="AN123" s="1">
        <f t="shared" si="56"/>
        <v>1.0961714796451124E-3</v>
      </c>
      <c r="AO123" s="1">
        <f t="shared" si="57"/>
        <v>-1.8829412894319232E-4</v>
      </c>
      <c r="AP123" s="1">
        <f t="shared" si="58"/>
        <v>-1.7051674826574912E-2</v>
      </c>
      <c r="AQ123" s="1">
        <f t="shared" si="59"/>
        <v>5.0108307883130884E-3</v>
      </c>
      <c r="AR123" s="1">
        <f t="shared" si="60"/>
        <v>0.1325727065811472</v>
      </c>
      <c r="AS123" s="1">
        <f t="shared" si="61"/>
        <v>-7.0553167717867044E-2</v>
      </c>
      <c r="AT123" s="1">
        <f t="shared" si="62"/>
        <v>-0.613690390424528</v>
      </c>
      <c r="AU123" s="1">
        <f t="shared" si="63"/>
        <v>0.22651665802873999</v>
      </c>
      <c r="AV123" s="1">
        <f t="shared" si="64"/>
        <v>1.7731578947365201</v>
      </c>
      <c r="AW123" s="1">
        <f t="shared" si="65"/>
        <v>1.4368421052634419</v>
      </c>
      <c r="AX123" s="1">
        <f t="shared" si="75"/>
        <v>335.54788610876096</v>
      </c>
      <c r="AY123">
        <f t="shared" si="70"/>
        <v>1.4457929717541711</v>
      </c>
      <c r="AZ123">
        <f t="shared" si="66"/>
        <v>0.76400261779656231</v>
      </c>
      <c r="BA123">
        <f t="shared" si="67"/>
        <v>89.239269352759607</v>
      </c>
      <c r="BB123">
        <f t="shared" si="68"/>
        <v>-6.378835886509937</v>
      </c>
      <c r="BC123">
        <f t="shared" si="69"/>
        <v>-52.980113745168516</v>
      </c>
      <c r="BD123">
        <f t="shared" si="71"/>
        <v>46.601277858658577</v>
      </c>
      <c r="BE123" s="1">
        <f t="shared" si="72"/>
        <v>0.97684210526344195</v>
      </c>
      <c r="BF123" s="1">
        <f t="shared" si="73"/>
        <v>0.44936973599013896</v>
      </c>
    </row>
    <row r="124" spans="4:58">
      <c r="Q124" s="1">
        <f t="shared" si="38"/>
        <v>18</v>
      </c>
      <c r="R124" s="1">
        <f t="shared" si="39"/>
        <v>-2</v>
      </c>
      <c r="S124" s="1">
        <v>38</v>
      </c>
      <c r="T124" s="1">
        <v>12</v>
      </c>
      <c r="U124" s="1">
        <v>-0.14000000000000001</v>
      </c>
      <c r="V124" s="1">
        <v>-1.32</v>
      </c>
      <c r="W124" s="1">
        <f t="shared" si="40"/>
        <v>31.937952930283448</v>
      </c>
      <c r="X124" s="1">
        <f t="shared" si="41"/>
        <v>12.830256860172977</v>
      </c>
      <c r="Y124" s="1">
        <f t="shared" si="42"/>
        <v>-86.877948310997525</v>
      </c>
      <c r="Z124" s="1">
        <f t="shared" si="43"/>
        <v>-28.987977414267213</v>
      </c>
      <c r="AA124" s="1">
        <f t="shared" si="44"/>
        <v>79.547865453447031</v>
      </c>
      <c r="AB124" s="1">
        <f t="shared" si="45"/>
        <v>24.451199915715851</v>
      </c>
      <c r="AC124" s="1">
        <f t="shared" si="46"/>
        <v>-24.262394345554238</v>
      </c>
      <c r="AD124" s="1">
        <f t="shared" si="47"/>
        <v>-13.51884711879743</v>
      </c>
      <c r="AE124" s="1">
        <f t="shared" si="48"/>
        <v>-0.64799981797131789</v>
      </c>
      <c r="AF124" s="1">
        <f t="shared" si="49"/>
        <v>4.2116857097876634</v>
      </c>
      <c r="AG124" s="1">
        <f t="shared" si="50"/>
        <v>0.73224197286830595</v>
      </c>
      <c r="AH124" s="1">
        <f t="shared" si="51"/>
        <v>-0.58396416531245887</v>
      </c>
      <c r="AI124" s="1">
        <f t="shared" si="74"/>
        <v>55.760290506631904</v>
      </c>
      <c r="AJ124" s="1">
        <f t="shared" si="52"/>
        <v>3.5114099598039655E-7</v>
      </c>
      <c r="AK124" s="1">
        <f t="shared" si="53"/>
        <v>-2.5183092225911807E-8</v>
      </c>
      <c r="AL124" s="1">
        <f t="shared" si="54"/>
        <v>-3.2427107995027458E-5</v>
      </c>
      <c r="AM124" s="1">
        <f t="shared" si="55"/>
        <v>3.4718970809381785E-6</v>
      </c>
      <c r="AN124" s="1">
        <f t="shared" si="56"/>
        <v>1.0961714796451124E-3</v>
      </c>
      <c r="AO124" s="1">
        <f t="shared" si="57"/>
        <v>-1.8829412894319232E-4</v>
      </c>
      <c r="AP124" s="1">
        <f t="shared" si="58"/>
        <v>-1.7051674826574912E-2</v>
      </c>
      <c r="AQ124" s="1">
        <f t="shared" si="59"/>
        <v>5.0108307883130884E-3</v>
      </c>
      <c r="AR124" s="1">
        <f t="shared" si="60"/>
        <v>0.1325727065811472</v>
      </c>
      <c r="AS124" s="1">
        <f t="shared" si="61"/>
        <v>-7.0553167717867044E-2</v>
      </c>
      <c r="AT124" s="1">
        <f t="shared" si="62"/>
        <v>-0.613690390424528</v>
      </c>
      <c r="AU124" s="1">
        <f t="shared" si="63"/>
        <v>0.22651665802873999</v>
      </c>
      <c r="AV124" s="1">
        <f t="shared" si="64"/>
        <v>1.7731578947365201</v>
      </c>
      <c r="AW124" s="1">
        <f t="shared" si="65"/>
        <v>1.4368421052634419</v>
      </c>
      <c r="AX124" s="1">
        <f t="shared" si="75"/>
        <v>208.85167464116984</v>
      </c>
      <c r="AY124">
        <f t="shared" si="70"/>
        <v>1.5509769120870101</v>
      </c>
      <c r="AZ124">
        <f t="shared" si="66"/>
        <v>1.3274034804836095</v>
      </c>
      <c r="BA124">
        <f t="shared" si="67"/>
        <v>16.842914373099781</v>
      </c>
      <c r="BB124">
        <f t="shared" si="68"/>
        <v>-22.117904044040866</v>
      </c>
      <c r="BC124">
        <f t="shared" si="69"/>
        <v>83.945808105885163</v>
      </c>
      <c r="BD124">
        <f t="shared" si="71"/>
        <v>106.06371214992603</v>
      </c>
      <c r="BE124" s="1">
        <f t="shared" si="72"/>
        <v>1.576842105263442</v>
      </c>
      <c r="BF124" s="1">
        <f t="shared" si="73"/>
        <v>0.73603583468754119</v>
      </c>
    </row>
    <row r="125" spans="4:58">
      <c r="D125" s="1">
        <f>MEDIAN(U125:U143)</f>
        <v>1.77</v>
      </c>
      <c r="Q125" s="1">
        <f t="shared" si="38"/>
        <v>-18</v>
      </c>
      <c r="R125" s="1">
        <f t="shared" si="39"/>
        <v>0</v>
      </c>
      <c r="S125" s="1">
        <v>2</v>
      </c>
      <c r="T125" s="1">
        <v>14</v>
      </c>
      <c r="U125" s="1">
        <v>1.34</v>
      </c>
      <c r="V125" s="1">
        <v>1.06</v>
      </c>
      <c r="W125" s="1">
        <f t="shared" si="40"/>
        <v>31.937952930283448</v>
      </c>
      <c r="X125" s="1">
        <f t="shared" si="41"/>
        <v>-12.830256860172977</v>
      </c>
      <c r="Y125" s="1">
        <f t="shared" si="42"/>
        <v>-86.877948310997525</v>
      </c>
      <c r="Z125" s="1">
        <f t="shared" si="43"/>
        <v>28.987977414267213</v>
      </c>
      <c r="AA125" s="1">
        <f t="shared" si="44"/>
        <v>79.547865453447031</v>
      </c>
      <c r="AB125" s="1">
        <f t="shared" si="45"/>
        <v>-24.451199915715851</v>
      </c>
      <c r="AC125" s="1">
        <f t="shared" si="46"/>
        <v>-24.262394345554238</v>
      </c>
      <c r="AD125" s="1">
        <f t="shared" si="47"/>
        <v>13.51884711879743</v>
      </c>
      <c r="AE125" s="1">
        <f t="shared" si="48"/>
        <v>-0.64799981797131789</v>
      </c>
      <c r="AF125" s="1">
        <f t="shared" si="49"/>
        <v>-4.2116857097876634</v>
      </c>
      <c r="AG125" s="1">
        <f t="shared" si="50"/>
        <v>0.73224197286830595</v>
      </c>
      <c r="AH125" s="1">
        <f t="shared" si="51"/>
        <v>1.4433999294638493</v>
      </c>
      <c r="AI125" s="1">
        <f t="shared" si="74"/>
        <v>36.169804666400871</v>
      </c>
      <c r="AJ125" s="1">
        <f t="shared" si="52"/>
        <v>0</v>
      </c>
      <c r="AK125" s="1">
        <f t="shared" si="53"/>
        <v>0</v>
      </c>
      <c r="AL125" s="1">
        <f t="shared" si="54"/>
        <v>0</v>
      </c>
      <c r="AM125" s="1">
        <f t="shared" si="55"/>
        <v>0</v>
      </c>
      <c r="AN125" s="1">
        <f t="shared" si="56"/>
        <v>0</v>
      </c>
      <c r="AO125" s="1">
        <f t="shared" si="57"/>
        <v>0</v>
      </c>
      <c r="AP125" s="1">
        <f t="shared" si="58"/>
        <v>0</v>
      </c>
      <c r="AQ125" s="1">
        <f t="shared" si="59"/>
        <v>0</v>
      </c>
      <c r="AR125" s="1">
        <f t="shared" si="60"/>
        <v>0</v>
      </c>
      <c r="AS125" s="1">
        <f t="shared" si="61"/>
        <v>0</v>
      </c>
      <c r="AT125" s="1">
        <f t="shared" si="62"/>
        <v>0</v>
      </c>
      <c r="AU125" s="1">
        <f t="shared" si="63"/>
        <v>0</v>
      </c>
      <c r="AV125" s="1">
        <f t="shared" si="64"/>
        <v>1.7731578947365201</v>
      </c>
      <c r="AW125" s="1">
        <f t="shared" si="65"/>
        <v>1.7731578947365201</v>
      </c>
      <c r="AX125" s="1">
        <f t="shared" si="75"/>
        <v>67.279046673256602</v>
      </c>
      <c r="AY125">
        <f t="shared" si="70"/>
        <v>2.2863709839049946</v>
      </c>
      <c r="AZ125">
        <f t="shared" si="66"/>
        <v>1.7085666507338835</v>
      </c>
      <c r="BA125">
        <f t="shared" si="67"/>
        <v>33.818073934834551</v>
      </c>
      <c r="BB125">
        <f t="shared" si="68"/>
        <v>39.146549463714571</v>
      </c>
      <c r="BC125">
        <f t="shared" si="69"/>
        <v>38.345574953993406</v>
      </c>
      <c r="BD125">
        <f t="shared" si="71"/>
        <v>0.80097450972116491</v>
      </c>
      <c r="BE125" s="1">
        <f t="shared" si="72"/>
        <v>0.43315789473652</v>
      </c>
      <c r="BF125" s="1">
        <f t="shared" si="73"/>
        <v>0.38339992946384926</v>
      </c>
    </row>
    <row r="126" spans="4:58">
      <c r="Q126" s="1">
        <f t="shared" si="38"/>
        <v>-16</v>
      </c>
      <c r="R126" s="1">
        <f t="shared" si="39"/>
        <v>0</v>
      </c>
      <c r="S126" s="1">
        <v>4</v>
      </c>
      <c r="T126" s="1">
        <v>14</v>
      </c>
      <c r="U126" s="1">
        <v>1.93</v>
      </c>
      <c r="V126" s="1">
        <v>0.62</v>
      </c>
      <c r="W126" s="1">
        <f t="shared" si="40"/>
        <v>9.8351695689453944</v>
      </c>
      <c r="X126" s="1">
        <f t="shared" si="41"/>
        <v>-4.4449066952389051</v>
      </c>
      <c r="Y126" s="1">
        <f t="shared" si="42"/>
        <v>-33.860188896860244</v>
      </c>
      <c r="Z126" s="1">
        <f t="shared" si="43"/>
        <v>12.710137742955331</v>
      </c>
      <c r="AA126" s="1">
        <f t="shared" si="44"/>
        <v>39.238590250711589</v>
      </c>
      <c r="AB126" s="1">
        <f t="shared" si="45"/>
        <v>-13.56867887412449</v>
      </c>
      <c r="AC126" s="1">
        <f t="shared" si="46"/>
        <v>-15.146893345433648</v>
      </c>
      <c r="AD126" s="1">
        <f t="shared" si="47"/>
        <v>9.4947184153968234</v>
      </c>
      <c r="AE126" s="1">
        <f t="shared" si="48"/>
        <v>-0.51199985617486843</v>
      </c>
      <c r="AF126" s="1">
        <f t="shared" si="49"/>
        <v>-3.7437206309223678</v>
      </c>
      <c r="AG126" s="1">
        <f t="shared" si="50"/>
        <v>0.73224197286830595</v>
      </c>
      <c r="AH126" s="1">
        <f t="shared" si="51"/>
        <v>0.73446965212292203</v>
      </c>
      <c r="AI126" s="1">
        <f t="shared" si="74"/>
        <v>18.462847116600329</v>
      </c>
      <c r="AJ126" s="1">
        <f t="shared" si="52"/>
        <v>0</v>
      </c>
      <c r="AK126" s="1">
        <f t="shared" si="53"/>
        <v>0</v>
      </c>
      <c r="AL126" s="1">
        <f t="shared" si="54"/>
        <v>0</v>
      </c>
      <c r="AM126" s="1">
        <f t="shared" si="55"/>
        <v>0</v>
      </c>
      <c r="AN126" s="1">
        <f t="shared" si="56"/>
        <v>0</v>
      </c>
      <c r="AO126" s="1">
        <f t="shared" si="57"/>
        <v>0</v>
      </c>
      <c r="AP126" s="1">
        <f t="shared" si="58"/>
        <v>0</v>
      </c>
      <c r="AQ126" s="1">
        <f t="shared" si="59"/>
        <v>0</v>
      </c>
      <c r="AR126" s="1">
        <f t="shared" si="60"/>
        <v>0</v>
      </c>
      <c r="AS126" s="1">
        <f t="shared" si="61"/>
        <v>0</v>
      </c>
      <c r="AT126" s="1">
        <f t="shared" si="62"/>
        <v>0</v>
      </c>
      <c r="AU126" s="1">
        <f t="shared" si="63"/>
        <v>0</v>
      </c>
      <c r="AV126" s="1">
        <f t="shared" si="64"/>
        <v>1.7731578947365201</v>
      </c>
      <c r="AW126" s="1">
        <f t="shared" si="65"/>
        <v>1.7731578947365201</v>
      </c>
      <c r="AX126" s="1">
        <f t="shared" si="75"/>
        <v>185.99320882847098</v>
      </c>
      <c r="AY126">
        <f t="shared" si="70"/>
        <v>1.9192536543031549</v>
      </c>
      <c r="AZ126">
        <f t="shared" si="66"/>
        <v>2.0271408436514715</v>
      </c>
      <c r="BA126">
        <f t="shared" si="67"/>
        <v>5.3221358390658429</v>
      </c>
      <c r="BB126">
        <f t="shared" si="68"/>
        <v>22.500099397995569</v>
      </c>
      <c r="BC126">
        <f t="shared" si="69"/>
        <v>17.809278753674782</v>
      </c>
      <c r="BD126">
        <f t="shared" si="71"/>
        <v>4.6908206443207874</v>
      </c>
      <c r="BE126" s="1">
        <f t="shared" si="72"/>
        <v>-0.15684210526347986</v>
      </c>
      <c r="BF126" s="1">
        <f t="shared" si="73"/>
        <v>0.11446965212292204</v>
      </c>
    </row>
    <row r="127" spans="4:58">
      <c r="Q127" s="1">
        <f t="shared" si="38"/>
        <v>-14</v>
      </c>
      <c r="R127" s="1">
        <f t="shared" si="39"/>
        <v>0</v>
      </c>
      <c r="S127" s="1">
        <v>6</v>
      </c>
      <c r="T127" s="1">
        <v>14</v>
      </c>
      <c r="U127" s="1">
        <v>2.13</v>
      </c>
      <c r="V127" s="1">
        <v>-0.9</v>
      </c>
      <c r="W127" s="1">
        <f t="shared" si="40"/>
        <v>2.5873929010192613</v>
      </c>
      <c r="X127" s="1">
        <f t="shared" si="41"/>
        <v>-1.3363958741079238</v>
      </c>
      <c r="Y127" s="1">
        <f t="shared" si="42"/>
        <v>-11.6346627958303</v>
      </c>
      <c r="Z127" s="1">
        <f t="shared" si="43"/>
        <v>4.9912190281136803</v>
      </c>
      <c r="AA127" s="1">
        <f t="shared" si="44"/>
        <v>17.610095613120908</v>
      </c>
      <c r="AB127" s="1">
        <f t="shared" si="45"/>
        <v>-6.9594966381045626</v>
      </c>
      <c r="AC127" s="1">
        <f t="shared" si="46"/>
        <v>-8.8788307915981903</v>
      </c>
      <c r="AD127" s="1">
        <f t="shared" si="47"/>
        <v>6.3607195634396687</v>
      </c>
      <c r="AE127" s="1">
        <f t="shared" si="48"/>
        <v>-0.39199988988388362</v>
      </c>
      <c r="AF127" s="1">
        <f t="shared" si="49"/>
        <v>-3.2757555520570718</v>
      </c>
      <c r="AG127" s="1">
        <f t="shared" si="50"/>
        <v>0.73224197286830595</v>
      </c>
      <c r="AH127" s="1">
        <f t="shared" si="51"/>
        <v>-0.19547246302010912</v>
      </c>
      <c r="AI127" s="1">
        <f t="shared" si="74"/>
        <v>78.2808374422101</v>
      </c>
      <c r="AJ127" s="1">
        <f t="shared" si="52"/>
        <v>0</v>
      </c>
      <c r="AK127" s="1">
        <f t="shared" si="53"/>
        <v>0</v>
      </c>
      <c r="AL127" s="1">
        <f t="shared" si="54"/>
        <v>0</v>
      </c>
      <c r="AM127" s="1">
        <f t="shared" si="55"/>
        <v>0</v>
      </c>
      <c r="AN127" s="1">
        <f t="shared" si="56"/>
        <v>0</v>
      </c>
      <c r="AO127" s="1">
        <f t="shared" si="57"/>
        <v>0</v>
      </c>
      <c r="AP127" s="1">
        <f t="shared" si="58"/>
        <v>0</v>
      </c>
      <c r="AQ127" s="1">
        <f t="shared" si="59"/>
        <v>0</v>
      </c>
      <c r="AR127" s="1">
        <f t="shared" si="60"/>
        <v>0</v>
      </c>
      <c r="AS127" s="1">
        <f t="shared" si="61"/>
        <v>0</v>
      </c>
      <c r="AT127" s="1">
        <f t="shared" si="62"/>
        <v>0</v>
      </c>
      <c r="AU127" s="1">
        <f t="shared" si="63"/>
        <v>0</v>
      </c>
      <c r="AV127" s="1">
        <f t="shared" si="64"/>
        <v>1.7731578947365201</v>
      </c>
      <c r="AW127" s="1">
        <f t="shared" si="65"/>
        <v>1.7731578947365201</v>
      </c>
      <c r="AX127" s="1">
        <f t="shared" si="75"/>
        <v>297.01754385961334</v>
      </c>
      <c r="AY127">
        <f t="shared" si="70"/>
        <v>1.7838997739406763</v>
      </c>
      <c r="AZ127">
        <f t="shared" si="66"/>
        <v>2.3123364807051763</v>
      </c>
      <c r="BA127">
        <f t="shared" si="67"/>
        <v>22.852933004081937</v>
      </c>
      <c r="BB127">
        <f t="shared" si="68"/>
        <v>-6.2908699336534415</v>
      </c>
      <c r="BC127">
        <f t="shared" si="69"/>
        <v>-22.905769658417192</v>
      </c>
      <c r="BD127">
        <f t="shared" si="71"/>
        <v>16.614899724763752</v>
      </c>
      <c r="BE127" s="1">
        <f t="shared" si="72"/>
        <v>-0.35684210526347981</v>
      </c>
      <c r="BF127" s="1">
        <f t="shared" si="73"/>
        <v>0.7045275369798909</v>
      </c>
    </row>
    <row r="128" spans="4:58">
      <c r="Q128" s="1">
        <f t="shared" si="38"/>
        <v>-12</v>
      </c>
      <c r="R128" s="1">
        <f t="shared" si="39"/>
        <v>0</v>
      </c>
      <c r="S128" s="1">
        <v>8</v>
      </c>
      <c r="T128" s="1">
        <v>14</v>
      </c>
      <c r="U128" s="1">
        <v>2.2999999999999998</v>
      </c>
      <c r="V128" s="1">
        <v>-1.43</v>
      </c>
      <c r="W128" s="1">
        <f t="shared" si="40"/>
        <v>0.55385296619096436</v>
      </c>
      <c r="X128" s="1">
        <f t="shared" si="41"/>
        <v>-0.33374442475275945</v>
      </c>
      <c r="Y128" s="1">
        <f t="shared" si="42"/>
        <v>-3.3898422142379769</v>
      </c>
      <c r="Z128" s="1">
        <f t="shared" si="43"/>
        <v>1.6965985866603581</v>
      </c>
      <c r="AA128" s="1">
        <f t="shared" si="44"/>
        <v>6.9836260480392456</v>
      </c>
      <c r="AB128" s="1">
        <f t="shared" si="45"/>
        <v>-3.2199111000119642</v>
      </c>
      <c r="AC128" s="1">
        <f t="shared" si="46"/>
        <v>-4.7925717225786153</v>
      </c>
      <c r="AD128" s="1">
        <f t="shared" si="47"/>
        <v>4.0055843314955348</v>
      </c>
      <c r="AE128" s="1">
        <f t="shared" si="48"/>
        <v>-0.28799991909836348</v>
      </c>
      <c r="AF128" s="1">
        <f t="shared" si="49"/>
        <v>-2.8077904731917758</v>
      </c>
      <c r="AG128" s="1">
        <f t="shared" si="50"/>
        <v>0.73224197286830595</v>
      </c>
      <c r="AH128" s="1">
        <f t="shared" si="51"/>
        <v>-0.85995594861704638</v>
      </c>
      <c r="AI128" s="1">
        <f t="shared" si="74"/>
        <v>39.86322037643032</v>
      </c>
      <c r="AJ128" s="1">
        <f t="shared" si="52"/>
        <v>0</v>
      </c>
      <c r="AK128" s="1">
        <f t="shared" si="53"/>
        <v>0</v>
      </c>
      <c r="AL128" s="1">
        <f t="shared" si="54"/>
        <v>0</v>
      </c>
      <c r="AM128" s="1">
        <f t="shared" si="55"/>
        <v>0</v>
      </c>
      <c r="AN128" s="1">
        <f t="shared" si="56"/>
        <v>0</v>
      </c>
      <c r="AO128" s="1">
        <f t="shared" si="57"/>
        <v>0</v>
      </c>
      <c r="AP128" s="1">
        <f t="shared" si="58"/>
        <v>0</v>
      </c>
      <c r="AQ128" s="1">
        <f t="shared" si="59"/>
        <v>0</v>
      </c>
      <c r="AR128" s="1">
        <f t="shared" si="60"/>
        <v>0</v>
      </c>
      <c r="AS128" s="1">
        <f t="shared" si="61"/>
        <v>0</v>
      </c>
      <c r="AT128" s="1">
        <f t="shared" si="62"/>
        <v>0</v>
      </c>
      <c r="AU128" s="1">
        <f t="shared" si="63"/>
        <v>0</v>
      </c>
      <c r="AV128" s="1">
        <f t="shared" si="64"/>
        <v>1.7731578947365201</v>
      </c>
      <c r="AW128" s="1">
        <f t="shared" si="65"/>
        <v>1.7731578947365201</v>
      </c>
      <c r="AX128" s="1">
        <f t="shared" si="75"/>
        <v>223.99705557598045</v>
      </c>
      <c r="AY128">
        <f t="shared" si="70"/>
        <v>1.9706884972588365</v>
      </c>
      <c r="AZ128">
        <f t="shared" si="66"/>
        <v>2.7083020511013904</v>
      </c>
      <c r="BA128">
        <f t="shared" si="67"/>
        <v>27.235276565351608</v>
      </c>
      <c r="BB128">
        <f t="shared" si="68"/>
        <v>-25.872714746305515</v>
      </c>
      <c r="BC128">
        <f t="shared" si="69"/>
        <v>-31.870833679651305</v>
      </c>
      <c r="BD128">
        <f t="shared" si="71"/>
        <v>5.9981189333457898</v>
      </c>
      <c r="BE128" s="1">
        <f t="shared" si="72"/>
        <v>-0.52684210526347974</v>
      </c>
      <c r="BF128" s="1">
        <f t="shared" si="73"/>
        <v>0.57004405138295355</v>
      </c>
    </row>
    <row r="129" spans="4:58">
      <c r="Q129" s="1">
        <f t="shared" si="38"/>
        <v>-10</v>
      </c>
      <c r="R129" s="1">
        <f t="shared" si="39"/>
        <v>0</v>
      </c>
      <c r="S129" s="1">
        <v>10</v>
      </c>
      <c r="T129" s="1">
        <v>14</v>
      </c>
      <c r="U129" s="1">
        <v>2.39</v>
      </c>
      <c r="V129" s="1">
        <v>-1.65</v>
      </c>
      <c r="W129" s="1">
        <f t="shared" si="40"/>
        <v>8.9450346139941711E-2</v>
      </c>
      <c r="X129" s="1">
        <f t="shared" si="41"/>
        <v>-6.4681905427116798E-2</v>
      </c>
      <c r="Y129" s="1">
        <f t="shared" si="42"/>
        <v>-0.78836895750975799</v>
      </c>
      <c r="Z129" s="1">
        <f t="shared" si="43"/>
        <v>0.473489528259461</v>
      </c>
      <c r="AA129" s="1">
        <f t="shared" si="44"/>
        <v>2.3388022333807701</v>
      </c>
      <c r="AB129" s="1">
        <f t="shared" si="45"/>
        <v>-1.29401005498166</v>
      </c>
      <c r="AC129" s="1">
        <f t="shared" si="46"/>
        <v>-2.3112325051015699</v>
      </c>
      <c r="AD129" s="1">
        <f t="shared" si="47"/>
        <v>2.3180464881339899</v>
      </c>
      <c r="AE129" s="1">
        <f t="shared" si="48"/>
        <v>-0.19999994381830799</v>
      </c>
      <c r="AF129" s="1">
        <f t="shared" si="49"/>
        <v>-2.3398253943264797</v>
      </c>
      <c r="AG129" s="1">
        <f t="shared" si="50"/>
        <v>0.73224197286830595</v>
      </c>
      <c r="AH129" s="1">
        <f t="shared" si="51"/>
        <v>-1.0460881923824239</v>
      </c>
      <c r="AI129" s="1">
        <f t="shared" si="74"/>
        <v>36.600715613186431</v>
      </c>
      <c r="AJ129" s="1">
        <f t="shared" si="52"/>
        <v>0</v>
      </c>
      <c r="AK129" s="1">
        <f t="shared" si="53"/>
        <v>0</v>
      </c>
      <c r="AL129" s="1">
        <f t="shared" si="54"/>
        <v>0</v>
      </c>
      <c r="AM129" s="1">
        <f t="shared" si="55"/>
        <v>0</v>
      </c>
      <c r="AN129" s="1">
        <f t="shared" si="56"/>
        <v>0</v>
      </c>
      <c r="AO129" s="1">
        <f t="shared" si="57"/>
        <v>0</v>
      </c>
      <c r="AP129" s="1">
        <f t="shared" si="58"/>
        <v>0</v>
      </c>
      <c r="AQ129" s="1">
        <f t="shared" si="59"/>
        <v>0</v>
      </c>
      <c r="AR129" s="1">
        <f t="shared" si="60"/>
        <v>0</v>
      </c>
      <c r="AS129" s="1">
        <f t="shared" si="61"/>
        <v>0</v>
      </c>
      <c r="AT129" s="1">
        <f t="shared" si="62"/>
        <v>0</v>
      </c>
      <c r="AU129" s="1">
        <f t="shared" si="63"/>
        <v>0</v>
      </c>
      <c r="AV129" s="1">
        <f t="shared" si="64"/>
        <v>1.7731578947365201</v>
      </c>
      <c r="AW129" s="1">
        <f t="shared" si="65"/>
        <v>1.7731578947365201</v>
      </c>
      <c r="AX129" s="1">
        <f t="shared" si="75"/>
        <v>207.4641148325164</v>
      </c>
      <c r="AY129">
        <f t="shared" si="70"/>
        <v>2.0587349090906226</v>
      </c>
      <c r="AZ129">
        <f t="shared" si="66"/>
        <v>2.90423828223512</v>
      </c>
      <c r="BA129">
        <f t="shared" si="67"/>
        <v>29.112741138230319</v>
      </c>
      <c r="BB129">
        <f t="shared" si="68"/>
        <v>-30.538807954841324</v>
      </c>
      <c r="BC129">
        <f t="shared" si="69"/>
        <v>-34.620289750432242</v>
      </c>
      <c r="BD129">
        <f t="shared" si="71"/>
        <v>4.0814817955909177</v>
      </c>
      <c r="BE129" s="1">
        <f t="shared" si="72"/>
        <v>-0.61684210526348004</v>
      </c>
      <c r="BF129" s="1">
        <f t="shared" si="73"/>
        <v>0.60391180761757601</v>
      </c>
    </row>
    <row r="130" spans="4:58">
      <c r="Q130" s="1">
        <f t="shared" si="38"/>
        <v>-8</v>
      </c>
      <c r="R130" s="1">
        <f t="shared" si="39"/>
        <v>0</v>
      </c>
      <c r="S130" s="1">
        <v>12</v>
      </c>
      <c r="T130" s="1">
        <v>14</v>
      </c>
      <c r="U130" s="1">
        <v>2.35</v>
      </c>
      <c r="V130" s="1">
        <v>-1.19</v>
      </c>
      <c r="W130" s="1">
        <f t="shared" si="40"/>
        <v>9.6046577821732367E-3</v>
      </c>
      <c r="X130" s="1">
        <f t="shared" si="41"/>
        <v>-8.6814583891384866E-3</v>
      </c>
      <c r="Y130" s="1">
        <f t="shared" si="42"/>
        <v>-0.13226636287836033</v>
      </c>
      <c r="Z130" s="1">
        <f t="shared" si="43"/>
        <v>9.929795111683852E-2</v>
      </c>
      <c r="AA130" s="1">
        <f t="shared" si="44"/>
        <v>0.61310297266736857</v>
      </c>
      <c r="AB130" s="1">
        <f t="shared" si="45"/>
        <v>-0.42402121481639032</v>
      </c>
      <c r="AC130" s="1">
        <f t="shared" si="46"/>
        <v>-0.94668083408960302</v>
      </c>
      <c r="AD130" s="1">
        <f t="shared" si="47"/>
        <v>1.1868398019246029</v>
      </c>
      <c r="AE130" s="1">
        <f t="shared" si="48"/>
        <v>-0.12799996404371711</v>
      </c>
      <c r="AF130" s="1">
        <f t="shared" si="49"/>
        <v>-1.8718603154611839</v>
      </c>
      <c r="AG130" s="1">
        <f t="shared" si="50"/>
        <v>0.73224197286830595</v>
      </c>
      <c r="AH130" s="1">
        <f t="shared" si="51"/>
        <v>-0.87042279331910388</v>
      </c>
      <c r="AI130" s="1">
        <f t="shared" si="74"/>
        <v>26.855227452176138</v>
      </c>
      <c r="AJ130" s="1">
        <f t="shared" si="52"/>
        <v>0</v>
      </c>
      <c r="AK130" s="1">
        <f t="shared" si="53"/>
        <v>0</v>
      </c>
      <c r="AL130" s="1">
        <f t="shared" si="54"/>
        <v>0</v>
      </c>
      <c r="AM130" s="1">
        <f t="shared" si="55"/>
        <v>0</v>
      </c>
      <c r="AN130" s="1">
        <f t="shared" si="56"/>
        <v>0</v>
      </c>
      <c r="AO130" s="1">
        <f t="shared" si="57"/>
        <v>0</v>
      </c>
      <c r="AP130" s="1">
        <f t="shared" si="58"/>
        <v>0</v>
      </c>
      <c r="AQ130" s="1">
        <f t="shared" si="59"/>
        <v>0</v>
      </c>
      <c r="AR130" s="1">
        <f t="shared" si="60"/>
        <v>0</v>
      </c>
      <c r="AS130" s="1">
        <f t="shared" si="61"/>
        <v>0</v>
      </c>
      <c r="AT130" s="1">
        <f t="shared" si="62"/>
        <v>0</v>
      </c>
      <c r="AU130" s="1">
        <f t="shared" si="63"/>
        <v>0</v>
      </c>
      <c r="AV130" s="1">
        <f t="shared" si="64"/>
        <v>1.7731578947365201</v>
      </c>
      <c r="AW130" s="1">
        <f t="shared" si="65"/>
        <v>1.7731578947365201</v>
      </c>
      <c r="AX130" s="1">
        <f t="shared" si="75"/>
        <v>249.00486510390925</v>
      </c>
      <c r="AY130">
        <f t="shared" si="70"/>
        <v>1.9752784003263639</v>
      </c>
      <c r="AZ130">
        <f t="shared" si="66"/>
        <v>2.6341222446955648</v>
      </c>
      <c r="BA130">
        <f t="shared" si="67"/>
        <v>25.011893267138248</v>
      </c>
      <c r="BB130">
        <f t="shared" si="68"/>
        <v>-26.145889884820761</v>
      </c>
      <c r="BC130">
        <f t="shared" si="69"/>
        <v>-26.85687775121432</v>
      </c>
      <c r="BD130">
        <f t="shared" si="71"/>
        <v>0.71098786639355893</v>
      </c>
      <c r="BE130" s="1">
        <f t="shared" si="72"/>
        <v>-0.57684210526348001</v>
      </c>
      <c r="BF130" s="1">
        <f t="shared" si="73"/>
        <v>0.31957720668089606</v>
      </c>
    </row>
    <row r="131" spans="4:58">
      <c r="Q131" s="1">
        <f t="shared" si="38"/>
        <v>-6</v>
      </c>
      <c r="R131" s="1">
        <f t="shared" si="39"/>
        <v>0</v>
      </c>
      <c r="S131" s="1">
        <v>14</v>
      </c>
      <c r="T131" s="1">
        <v>14</v>
      </c>
      <c r="U131" s="1">
        <v>2.48</v>
      </c>
      <c r="V131" s="1">
        <v>-0.19</v>
      </c>
      <c r="W131" s="1">
        <f t="shared" si="40"/>
        <v>5.4087203729586363E-4</v>
      </c>
      <c r="X131" s="1">
        <f t="shared" si="41"/>
        <v>-6.518445795952333E-4</v>
      </c>
      <c r="Y131" s="1">
        <f t="shared" si="42"/>
        <v>-1.3241571149367097E-2</v>
      </c>
      <c r="Z131" s="1">
        <f t="shared" si="43"/>
        <v>1.3254676458284048E-2</v>
      </c>
      <c r="AA131" s="1">
        <f t="shared" si="44"/>
        <v>0.10911915700061321</v>
      </c>
      <c r="AB131" s="1">
        <f t="shared" si="45"/>
        <v>-0.10062222187537388</v>
      </c>
      <c r="AC131" s="1">
        <f t="shared" si="46"/>
        <v>-0.29953573266116346</v>
      </c>
      <c r="AD131" s="1">
        <f t="shared" si="47"/>
        <v>0.50069804143694185</v>
      </c>
      <c r="AE131" s="1">
        <f t="shared" si="48"/>
        <v>-7.1999979774590869E-2</v>
      </c>
      <c r="AF131" s="1">
        <f t="shared" si="49"/>
        <v>-1.4038952365958879</v>
      </c>
      <c r="AG131" s="1">
        <f t="shared" si="50"/>
        <v>0.73224197286830595</v>
      </c>
      <c r="AH131" s="1">
        <f t="shared" si="51"/>
        <v>-0.53409186683453747</v>
      </c>
      <c r="AI131" s="1">
        <f t="shared" si="74"/>
        <v>181.10098254449341</v>
      </c>
      <c r="AJ131" s="1">
        <f t="shared" si="52"/>
        <v>0</v>
      </c>
      <c r="AK131" s="1">
        <f t="shared" si="53"/>
        <v>0</v>
      </c>
      <c r="AL131" s="1">
        <f t="shared" si="54"/>
        <v>0</v>
      </c>
      <c r="AM131" s="1">
        <f t="shared" si="55"/>
        <v>0</v>
      </c>
      <c r="AN131" s="1">
        <f t="shared" si="56"/>
        <v>0</v>
      </c>
      <c r="AO131" s="1">
        <f t="shared" si="57"/>
        <v>0</v>
      </c>
      <c r="AP131" s="1">
        <f t="shared" si="58"/>
        <v>0</v>
      </c>
      <c r="AQ131" s="1">
        <f t="shared" si="59"/>
        <v>0</v>
      </c>
      <c r="AR131" s="1">
        <f t="shared" si="60"/>
        <v>0</v>
      </c>
      <c r="AS131" s="1">
        <f t="shared" si="61"/>
        <v>0</v>
      </c>
      <c r="AT131" s="1">
        <f t="shared" si="62"/>
        <v>0</v>
      </c>
      <c r="AU131" s="1">
        <f t="shared" si="63"/>
        <v>0</v>
      </c>
      <c r="AV131" s="1">
        <f t="shared" si="64"/>
        <v>1.7731578947365201</v>
      </c>
      <c r="AW131" s="1">
        <f t="shared" si="65"/>
        <v>1.7731578947365201</v>
      </c>
      <c r="AX131" s="1">
        <f t="shared" si="75"/>
        <v>1033.2409972297473</v>
      </c>
      <c r="AY131">
        <f t="shared" si="70"/>
        <v>1.8518485472319948</v>
      </c>
      <c r="AZ131">
        <f t="shared" si="66"/>
        <v>2.4872675770813242</v>
      </c>
      <c r="BA131">
        <f t="shared" si="67"/>
        <v>25.546870618357826</v>
      </c>
      <c r="BB131">
        <f t="shared" si="68"/>
        <v>-16.762796309228722</v>
      </c>
      <c r="BC131">
        <f t="shared" si="69"/>
        <v>-4.3810378318080154</v>
      </c>
      <c r="BD131">
        <f t="shared" si="71"/>
        <v>12.381758477420707</v>
      </c>
      <c r="BE131" s="1">
        <f t="shared" si="72"/>
        <v>-0.7068421052634799</v>
      </c>
      <c r="BF131" s="1">
        <f t="shared" si="73"/>
        <v>-0.34409186683453746</v>
      </c>
    </row>
    <row r="132" spans="4:58">
      <c r="Q132" s="1">
        <f t="shared" si="38"/>
        <v>-4</v>
      </c>
      <c r="R132" s="1">
        <f t="shared" si="39"/>
        <v>0</v>
      </c>
      <c r="S132" s="1">
        <v>16</v>
      </c>
      <c r="T132" s="1">
        <v>14</v>
      </c>
      <c r="U132" s="1">
        <v>2.1</v>
      </c>
      <c r="V132" s="1">
        <v>0.74</v>
      </c>
      <c r="W132" s="1">
        <f t="shared" si="40"/>
        <v>9.3795486154035515E-6</v>
      </c>
      <c r="X132" s="1">
        <f t="shared" si="41"/>
        <v>-1.6955973416286107E-5</v>
      </c>
      <c r="Y132" s="1">
        <f t="shared" si="42"/>
        <v>-5.1666547999359503E-4</v>
      </c>
      <c r="Z132" s="1">
        <f t="shared" si="43"/>
        <v>7.7576524310030094E-4</v>
      </c>
      <c r="AA132" s="1">
        <f t="shared" si="44"/>
        <v>9.579733947927634E-3</v>
      </c>
      <c r="AB132" s="1">
        <f t="shared" si="45"/>
        <v>-1.3250662963012198E-2</v>
      </c>
      <c r="AC132" s="1">
        <f t="shared" si="46"/>
        <v>-5.9167552130600189E-2</v>
      </c>
      <c r="AD132" s="1">
        <f t="shared" si="47"/>
        <v>0.14835497524057537</v>
      </c>
      <c r="AE132" s="1">
        <f t="shared" si="48"/>
        <v>-3.1999991010929277E-2</v>
      </c>
      <c r="AF132" s="1">
        <f t="shared" si="49"/>
        <v>-0.93593015773059196</v>
      </c>
      <c r="AG132" s="1">
        <f t="shared" si="50"/>
        <v>0.73224197286830595</v>
      </c>
      <c r="AH132" s="1">
        <f t="shared" si="51"/>
        <v>-0.14992015844001882</v>
      </c>
      <c r="AI132" s="1">
        <f t="shared" si="74"/>
        <v>120.25948087027281</v>
      </c>
      <c r="AJ132" s="1">
        <f t="shared" si="52"/>
        <v>0</v>
      </c>
      <c r="AK132" s="1">
        <f t="shared" si="53"/>
        <v>0</v>
      </c>
      <c r="AL132" s="1">
        <f t="shared" si="54"/>
        <v>0</v>
      </c>
      <c r="AM132" s="1">
        <f t="shared" si="55"/>
        <v>0</v>
      </c>
      <c r="AN132" s="1">
        <f t="shared" si="56"/>
        <v>0</v>
      </c>
      <c r="AO132" s="1">
        <f t="shared" si="57"/>
        <v>0</v>
      </c>
      <c r="AP132" s="1">
        <f t="shared" si="58"/>
        <v>0</v>
      </c>
      <c r="AQ132" s="1">
        <f t="shared" si="59"/>
        <v>0</v>
      </c>
      <c r="AR132" s="1">
        <f t="shared" si="60"/>
        <v>0</v>
      </c>
      <c r="AS132" s="1">
        <f t="shared" si="61"/>
        <v>0</v>
      </c>
      <c r="AT132" s="1">
        <f t="shared" si="62"/>
        <v>0</v>
      </c>
      <c r="AU132" s="1">
        <f t="shared" si="63"/>
        <v>0</v>
      </c>
      <c r="AV132" s="1">
        <f t="shared" si="64"/>
        <v>1.7731578947365201</v>
      </c>
      <c r="AW132" s="1">
        <f t="shared" si="65"/>
        <v>1.7731578947365201</v>
      </c>
      <c r="AX132" s="1">
        <f t="shared" si="75"/>
        <v>139.61593172115136</v>
      </c>
      <c r="AY132">
        <f t="shared" si="70"/>
        <v>1.7794844684832538</v>
      </c>
      <c r="AZ132">
        <f t="shared" si="66"/>
        <v>2.2265668640308109</v>
      </c>
      <c r="BA132">
        <f t="shared" si="67"/>
        <v>20.079450690207096</v>
      </c>
      <c r="BB132">
        <f t="shared" si="68"/>
        <v>-4.8328528360413552</v>
      </c>
      <c r="BC132">
        <f t="shared" si="69"/>
        <v>19.411486858683574</v>
      </c>
      <c r="BD132">
        <f t="shared" si="71"/>
        <v>24.244339694724928</v>
      </c>
      <c r="BE132" s="1">
        <f t="shared" si="72"/>
        <v>-0.32684210526348001</v>
      </c>
      <c r="BF132" s="1">
        <f t="shared" si="73"/>
        <v>-0.88992015844001882</v>
      </c>
    </row>
    <row r="133" spans="4:58">
      <c r="Q133" s="1">
        <f t="shared" si="38"/>
        <v>-2</v>
      </c>
      <c r="R133" s="1">
        <f t="shared" si="39"/>
        <v>0</v>
      </c>
      <c r="S133" s="1">
        <v>18</v>
      </c>
      <c r="T133" s="1">
        <v>14</v>
      </c>
      <c r="U133" s="1">
        <v>1.77</v>
      </c>
      <c r="V133" s="1">
        <v>1.33</v>
      </c>
      <c r="W133" s="1">
        <f t="shared" si="40"/>
        <v>9.1597154447300307E-9</v>
      </c>
      <c r="X133" s="1">
        <f t="shared" si="41"/>
        <v>-3.3117135578683802E-8</v>
      </c>
      <c r="Y133" s="1">
        <f t="shared" si="42"/>
        <v>-2.0182245312249806E-6</v>
      </c>
      <c r="Z133" s="1">
        <f t="shared" si="43"/>
        <v>6.0606659617211011E-6</v>
      </c>
      <c r="AA133" s="1">
        <f t="shared" si="44"/>
        <v>1.4968334293636928E-4</v>
      </c>
      <c r="AB133" s="1">
        <f t="shared" si="45"/>
        <v>-4.1408321759413118E-4</v>
      </c>
      <c r="AC133" s="1">
        <f t="shared" si="46"/>
        <v>-3.6979720081625118E-3</v>
      </c>
      <c r="AD133" s="1">
        <f t="shared" si="47"/>
        <v>1.8544371905071921E-2</v>
      </c>
      <c r="AE133" s="1">
        <f t="shared" si="48"/>
        <v>-7.9999977527323192E-3</v>
      </c>
      <c r="AF133" s="1">
        <f t="shared" si="49"/>
        <v>-0.46796507886529598</v>
      </c>
      <c r="AG133" s="1">
        <f t="shared" si="50"/>
        <v>0.73224197286830595</v>
      </c>
      <c r="AH133" s="1">
        <f t="shared" si="51"/>
        <v>0.27086291475653967</v>
      </c>
      <c r="AI133" s="1">
        <f t="shared" si="74"/>
        <v>79.634367311538384</v>
      </c>
      <c r="AJ133" s="1">
        <f t="shared" si="52"/>
        <v>0</v>
      </c>
      <c r="AK133" s="1">
        <f t="shared" si="53"/>
        <v>0</v>
      </c>
      <c r="AL133" s="1">
        <f t="shared" si="54"/>
        <v>0</v>
      </c>
      <c r="AM133" s="1">
        <f t="shared" si="55"/>
        <v>0</v>
      </c>
      <c r="AN133" s="1">
        <f t="shared" si="56"/>
        <v>0</v>
      </c>
      <c r="AO133" s="1">
        <f t="shared" si="57"/>
        <v>0</v>
      </c>
      <c r="AP133" s="1">
        <f t="shared" si="58"/>
        <v>0</v>
      </c>
      <c r="AQ133" s="1">
        <f t="shared" si="59"/>
        <v>0</v>
      </c>
      <c r="AR133" s="1">
        <f t="shared" si="60"/>
        <v>0</v>
      </c>
      <c r="AS133" s="1">
        <f t="shared" si="61"/>
        <v>0</v>
      </c>
      <c r="AT133" s="1">
        <f t="shared" si="62"/>
        <v>0</v>
      </c>
      <c r="AU133" s="1">
        <f t="shared" si="63"/>
        <v>0</v>
      </c>
      <c r="AV133" s="1">
        <f t="shared" si="64"/>
        <v>1.7731578947365201</v>
      </c>
      <c r="AW133" s="1">
        <f t="shared" si="65"/>
        <v>1.7731578947365201</v>
      </c>
      <c r="AX133" s="1">
        <f t="shared" si="75"/>
        <v>33.320142461392486</v>
      </c>
      <c r="AY133">
        <f t="shared" si="70"/>
        <v>1.7937267457048347</v>
      </c>
      <c r="AZ133">
        <f t="shared" si="66"/>
        <v>2.2140009033421828</v>
      </c>
      <c r="BA133">
        <f t="shared" si="67"/>
        <v>18.982564867201095</v>
      </c>
      <c r="BB133">
        <f t="shared" si="68"/>
        <v>8.6852112783700335</v>
      </c>
      <c r="BC133">
        <f t="shared" si="69"/>
        <v>36.921655336835997</v>
      </c>
      <c r="BD133">
        <f t="shared" si="71"/>
        <v>28.236444058465963</v>
      </c>
      <c r="BE133" s="1">
        <f t="shared" si="72"/>
        <v>3.1578947365200616E-3</v>
      </c>
      <c r="BF133" s="1">
        <f t="shared" si="73"/>
        <v>-1.0591370852434605</v>
      </c>
    </row>
    <row r="134" spans="4:58">
      <c r="Q134" s="1">
        <f t="shared" si="38"/>
        <v>0</v>
      </c>
      <c r="R134" s="1">
        <f t="shared" si="39"/>
        <v>0</v>
      </c>
      <c r="S134" s="1">
        <v>20</v>
      </c>
      <c r="T134" s="1">
        <v>14</v>
      </c>
      <c r="U134" s="1">
        <v>1.91</v>
      </c>
      <c r="V134" s="1">
        <v>1.43</v>
      </c>
      <c r="W134" s="1">
        <f t="shared" si="40"/>
        <v>0</v>
      </c>
      <c r="X134" s="1">
        <f t="shared" si="41"/>
        <v>0</v>
      </c>
      <c r="Y134" s="1">
        <f t="shared" si="42"/>
        <v>0</v>
      </c>
      <c r="Z134" s="1">
        <f t="shared" si="43"/>
        <v>0</v>
      </c>
      <c r="AA134" s="1">
        <f t="shared" si="44"/>
        <v>0</v>
      </c>
      <c r="AB134" s="1">
        <f t="shared" si="45"/>
        <v>0</v>
      </c>
      <c r="AC134" s="1">
        <f t="shared" si="46"/>
        <v>0</v>
      </c>
      <c r="AD134" s="1">
        <f t="shared" si="47"/>
        <v>0</v>
      </c>
      <c r="AE134" s="1">
        <f t="shared" si="48"/>
        <v>0</v>
      </c>
      <c r="AF134" s="1">
        <f t="shared" si="49"/>
        <v>0</v>
      </c>
      <c r="AG134" s="1">
        <f t="shared" si="50"/>
        <v>0.73224197286830595</v>
      </c>
      <c r="AH134" s="1">
        <f t="shared" si="51"/>
        <v>0.73224197286830595</v>
      </c>
      <c r="AI134" s="1">
        <f t="shared" si="74"/>
        <v>48.794267631586997</v>
      </c>
      <c r="AJ134" s="1">
        <f t="shared" si="52"/>
        <v>0</v>
      </c>
      <c r="AK134" s="1">
        <f t="shared" si="53"/>
        <v>0</v>
      </c>
      <c r="AL134" s="1">
        <f t="shared" si="54"/>
        <v>0</v>
      </c>
      <c r="AM134" s="1">
        <f t="shared" si="55"/>
        <v>0</v>
      </c>
      <c r="AN134" s="1">
        <f t="shared" si="56"/>
        <v>0</v>
      </c>
      <c r="AO134" s="1">
        <f t="shared" si="57"/>
        <v>0</v>
      </c>
      <c r="AP134" s="1">
        <f t="shared" si="58"/>
        <v>0</v>
      </c>
      <c r="AQ134" s="1">
        <f t="shared" si="59"/>
        <v>0</v>
      </c>
      <c r="AR134" s="1">
        <f t="shared" si="60"/>
        <v>0</v>
      </c>
      <c r="AS134" s="1">
        <f t="shared" si="61"/>
        <v>0</v>
      </c>
      <c r="AT134" s="1">
        <f t="shared" si="62"/>
        <v>0</v>
      </c>
      <c r="AU134" s="1">
        <f t="shared" si="63"/>
        <v>0</v>
      </c>
      <c r="AV134" s="1">
        <f t="shared" si="64"/>
        <v>1.7731578947365201</v>
      </c>
      <c r="AW134" s="1">
        <f t="shared" si="65"/>
        <v>1.7731578947365201</v>
      </c>
      <c r="AX134" s="1">
        <f t="shared" si="75"/>
        <v>23.997055575980429</v>
      </c>
      <c r="AY134">
        <f t="shared" si="70"/>
        <v>1.9184022587811236</v>
      </c>
      <c r="AZ134">
        <f t="shared" si="66"/>
        <v>2.3860008382228202</v>
      </c>
      <c r="BA134">
        <f t="shared" si="67"/>
        <v>19.59758655365691</v>
      </c>
      <c r="BB134">
        <f t="shared" si="68"/>
        <v>22.438631164414794</v>
      </c>
      <c r="BC134">
        <f t="shared" si="69"/>
        <v>36.821871018774381</v>
      </c>
      <c r="BD134">
        <f t="shared" si="71"/>
        <v>14.383239854359587</v>
      </c>
      <c r="BE134" s="1">
        <f t="shared" si="72"/>
        <v>-0.13684210526347984</v>
      </c>
      <c r="BF134" s="1">
        <f t="shared" si="73"/>
        <v>-0.69775802713169399</v>
      </c>
    </row>
    <row r="135" spans="4:58">
      <c r="Q135" s="1">
        <f t="shared" si="38"/>
        <v>2</v>
      </c>
      <c r="R135" s="1">
        <f t="shared" si="39"/>
        <v>0</v>
      </c>
      <c r="S135" s="1">
        <v>22</v>
      </c>
      <c r="T135" s="1">
        <v>14</v>
      </c>
      <c r="U135" s="1">
        <v>1.72</v>
      </c>
      <c r="V135" s="1">
        <v>1.6</v>
      </c>
      <c r="W135" s="1">
        <f t="shared" si="40"/>
        <v>9.1597154447300307E-9</v>
      </c>
      <c r="X135" s="1">
        <f t="shared" si="41"/>
        <v>3.3117135578683802E-8</v>
      </c>
      <c r="Y135" s="1">
        <f t="shared" si="42"/>
        <v>-2.0182245312249806E-6</v>
      </c>
      <c r="Z135" s="1">
        <f t="shared" si="43"/>
        <v>-6.0606659617211011E-6</v>
      </c>
      <c r="AA135" s="1">
        <f t="shared" si="44"/>
        <v>1.4968334293636928E-4</v>
      </c>
      <c r="AB135" s="1">
        <f t="shared" si="45"/>
        <v>4.1408321759413118E-4</v>
      </c>
      <c r="AC135" s="1">
        <f t="shared" si="46"/>
        <v>-3.6979720081625118E-3</v>
      </c>
      <c r="AD135" s="1">
        <f t="shared" si="47"/>
        <v>-1.8544371905071921E-2</v>
      </c>
      <c r="AE135" s="1">
        <f t="shared" si="48"/>
        <v>-7.9999977527323192E-3</v>
      </c>
      <c r="AF135" s="1">
        <f t="shared" si="49"/>
        <v>0.46796507886529598</v>
      </c>
      <c r="AG135" s="1">
        <f t="shared" si="50"/>
        <v>0.73224197286830595</v>
      </c>
      <c r="AH135" s="1">
        <f t="shared" si="51"/>
        <v>1.1705204400145237</v>
      </c>
      <c r="AI135" s="1">
        <f t="shared" si="74"/>
        <v>26.842472499092274</v>
      </c>
      <c r="AJ135" s="1">
        <f t="shared" si="52"/>
        <v>0</v>
      </c>
      <c r="AK135" s="1">
        <f t="shared" si="53"/>
        <v>0</v>
      </c>
      <c r="AL135" s="1">
        <f t="shared" si="54"/>
        <v>0</v>
      </c>
      <c r="AM135" s="1">
        <f t="shared" si="55"/>
        <v>0</v>
      </c>
      <c r="AN135" s="1">
        <f t="shared" si="56"/>
        <v>0</v>
      </c>
      <c r="AO135" s="1">
        <f t="shared" si="57"/>
        <v>0</v>
      </c>
      <c r="AP135" s="1">
        <f t="shared" si="58"/>
        <v>0</v>
      </c>
      <c r="AQ135" s="1">
        <f t="shared" si="59"/>
        <v>0</v>
      </c>
      <c r="AR135" s="1">
        <f t="shared" si="60"/>
        <v>0</v>
      </c>
      <c r="AS135" s="1">
        <f t="shared" si="61"/>
        <v>0</v>
      </c>
      <c r="AT135" s="1">
        <f t="shared" si="62"/>
        <v>0</v>
      </c>
      <c r="AU135" s="1">
        <f t="shared" si="63"/>
        <v>0</v>
      </c>
      <c r="AV135" s="1">
        <f t="shared" si="64"/>
        <v>1.7731578947365201</v>
      </c>
      <c r="AW135" s="1">
        <f t="shared" si="65"/>
        <v>1.7731578947365201</v>
      </c>
      <c r="AX135" s="1">
        <f t="shared" si="75"/>
        <v>10.822368421032499</v>
      </c>
      <c r="AY135">
        <f t="shared" si="70"/>
        <v>2.124666331487898</v>
      </c>
      <c r="AZ135">
        <f t="shared" si="66"/>
        <v>2.3491274976041638</v>
      </c>
      <c r="BA135">
        <f t="shared" si="67"/>
        <v>9.5550865734273724</v>
      </c>
      <c r="BB135">
        <f t="shared" si="68"/>
        <v>33.430127969844889</v>
      </c>
      <c r="BC135">
        <f t="shared" si="69"/>
        <v>42.929969346958906</v>
      </c>
      <c r="BD135">
        <f t="shared" si="71"/>
        <v>9.4998413771140164</v>
      </c>
      <c r="BE135" s="1">
        <f t="shared" si="72"/>
        <v>5.3157894736520106E-2</v>
      </c>
      <c r="BF135" s="1">
        <f t="shared" si="73"/>
        <v>-0.42947955998547638</v>
      </c>
    </row>
    <row r="136" spans="4:58">
      <c r="Q136" s="1">
        <f t="shared" si="38"/>
        <v>4</v>
      </c>
      <c r="R136" s="1">
        <f t="shared" si="39"/>
        <v>0</v>
      </c>
      <c r="S136" s="1">
        <v>24</v>
      </c>
      <c r="T136" s="1">
        <v>14</v>
      </c>
      <c r="U136" s="1">
        <v>1.77</v>
      </c>
      <c r="V136" s="1">
        <v>1.65</v>
      </c>
      <c r="W136" s="1">
        <f t="shared" si="40"/>
        <v>9.3795486154035515E-6</v>
      </c>
      <c r="X136" s="1">
        <f t="shared" si="41"/>
        <v>1.6955973416286107E-5</v>
      </c>
      <c r="Y136" s="1">
        <f t="shared" si="42"/>
        <v>-5.1666547999359503E-4</v>
      </c>
      <c r="Z136" s="1">
        <f t="shared" si="43"/>
        <v>-7.7576524310030094E-4</v>
      </c>
      <c r="AA136" s="1">
        <f t="shared" si="44"/>
        <v>9.579733947927634E-3</v>
      </c>
      <c r="AB136" s="1">
        <f t="shared" si="45"/>
        <v>1.3250662963012198E-2</v>
      </c>
      <c r="AC136" s="1">
        <f t="shared" si="46"/>
        <v>-5.9167552130600189E-2</v>
      </c>
      <c r="AD136" s="1">
        <f t="shared" si="47"/>
        <v>-0.14835497524057537</v>
      </c>
      <c r="AE136" s="1">
        <f t="shared" si="48"/>
        <v>-3.1999991010929277E-2</v>
      </c>
      <c r="AF136" s="1">
        <f t="shared" si="49"/>
        <v>0.93593015773059196</v>
      </c>
      <c r="AG136" s="1">
        <f t="shared" si="50"/>
        <v>0.73224197286830595</v>
      </c>
      <c r="AH136" s="1">
        <f t="shared" si="51"/>
        <v>1.4502139139266705</v>
      </c>
      <c r="AI136" s="1">
        <f t="shared" si="74"/>
        <v>12.108247640807841</v>
      </c>
      <c r="AJ136" s="1">
        <f t="shared" si="52"/>
        <v>0</v>
      </c>
      <c r="AK136" s="1">
        <f t="shared" si="53"/>
        <v>0</v>
      </c>
      <c r="AL136" s="1">
        <f t="shared" si="54"/>
        <v>0</v>
      </c>
      <c r="AM136" s="1">
        <f t="shared" si="55"/>
        <v>0</v>
      </c>
      <c r="AN136" s="1">
        <f t="shared" si="56"/>
        <v>0</v>
      </c>
      <c r="AO136" s="1">
        <f t="shared" si="57"/>
        <v>0</v>
      </c>
      <c r="AP136" s="1">
        <f t="shared" si="58"/>
        <v>0</v>
      </c>
      <c r="AQ136" s="1">
        <f t="shared" si="59"/>
        <v>0</v>
      </c>
      <c r="AR136" s="1">
        <f t="shared" si="60"/>
        <v>0</v>
      </c>
      <c r="AS136" s="1">
        <f t="shared" si="61"/>
        <v>0</v>
      </c>
      <c r="AT136" s="1">
        <f t="shared" si="62"/>
        <v>0</v>
      </c>
      <c r="AU136" s="1">
        <f t="shared" si="63"/>
        <v>0</v>
      </c>
      <c r="AV136" s="1">
        <f t="shared" si="64"/>
        <v>1.7731578947365201</v>
      </c>
      <c r="AW136" s="1">
        <f t="shared" si="65"/>
        <v>1.7731578947365201</v>
      </c>
      <c r="AX136" s="1">
        <f t="shared" si="75"/>
        <v>7.4641148325163744</v>
      </c>
      <c r="AY136">
        <f t="shared" si="70"/>
        <v>2.2906787893139797</v>
      </c>
      <c r="AZ136">
        <f t="shared" si="66"/>
        <v>2.4197933796090938</v>
      </c>
      <c r="BA136">
        <f t="shared" si="67"/>
        <v>5.3357692182781298</v>
      </c>
      <c r="BB136">
        <f t="shared" si="68"/>
        <v>39.278727919032974</v>
      </c>
      <c r="BC136">
        <f t="shared" si="69"/>
        <v>42.990446186978858</v>
      </c>
      <c r="BD136">
        <f t="shared" si="71"/>
        <v>3.7117182679458836</v>
      </c>
      <c r="BE136" s="1">
        <f t="shared" si="72"/>
        <v>3.1578947365200616E-3</v>
      </c>
      <c r="BF136" s="1">
        <f t="shared" si="73"/>
        <v>-0.19978608607332937</v>
      </c>
    </row>
    <row r="137" spans="4:58">
      <c r="Q137" s="1">
        <f t="shared" si="38"/>
        <v>6</v>
      </c>
      <c r="R137" s="1">
        <f t="shared" si="39"/>
        <v>0</v>
      </c>
      <c r="S137" s="1">
        <v>26</v>
      </c>
      <c r="T137" s="1">
        <v>14</v>
      </c>
      <c r="U137" s="1">
        <v>1.85</v>
      </c>
      <c r="V137" s="1">
        <v>1.21</v>
      </c>
      <c r="W137" s="1">
        <f t="shared" si="40"/>
        <v>5.4087203729586363E-4</v>
      </c>
      <c r="X137" s="1">
        <f t="shared" si="41"/>
        <v>6.518445795952333E-4</v>
      </c>
      <c r="Y137" s="1">
        <f t="shared" si="42"/>
        <v>-1.3241571149367097E-2</v>
      </c>
      <c r="Z137" s="1">
        <f t="shared" si="43"/>
        <v>-1.3254676458284048E-2</v>
      </c>
      <c r="AA137" s="1">
        <f t="shared" si="44"/>
        <v>0.10911915700061321</v>
      </c>
      <c r="AB137" s="1">
        <f t="shared" si="45"/>
        <v>0.10062222187537388</v>
      </c>
      <c r="AC137" s="1">
        <f t="shared" si="46"/>
        <v>-0.29953573266116346</v>
      </c>
      <c r="AD137" s="1">
        <f t="shared" si="47"/>
        <v>-0.50069804143694185</v>
      </c>
      <c r="AE137" s="1">
        <f t="shared" si="48"/>
        <v>-7.1999979774590869E-2</v>
      </c>
      <c r="AF137" s="1">
        <f t="shared" si="49"/>
        <v>1.4038952365958879</v>
      </c>
      <c r="AG137" s="1">
        <f t="shared" si="50"/>
        <v>0.73224197286830595</v>
      </c>
      <c r="AH137" s="1">
        <f t="shared" si="51"/>
        <v>1.4483413034767247</v>
      </c>
      <c r="AI137" s="1">
        <f t="shared" si="74"/>
        <v>19.697628386506182</v>
      </c>
      <c r="AJ137" s="1">
        <f t="shared" si="52"/>
        <v>0</v>
      </c>
      <c r="AK137" s="1">
        <f t="shared" si="53"/>
        <v>0</v>
      </c>
      <c r="AL137" s="1">
        <f t="shared" si="54"/>
        <v>0</v>
      </c>
      <c r="AM137" s="1">
        <f t="shared" si="55"/>
        <v>0</v>
      </c>
      <c r="AN137" s="1">
        <f t="shared" si="56"/>
        <v>0</v>
      </c>
      <c r="AO137" s="1">
        <f t="shared" si="57"/>
        <v>0</v>
      </c>
      <c r="AP137" s="1">
        <f t="shared" si="58"/>
        <v>0</v>
      </c>
      <c r="AQ137" s="1">
        <f t="shared" si="59"/>
        <v>0</v>
      </c>
      <c r="AR137" s="1">
        <f t="shared" si="60"/>
        <v>0</v>
      </c>
      <c r="AS137" s="1">
        <f t="shared" si="61"/>
        <v>0</v>
      </c>
      <c r="AT137" s="1">
        <f t="shared" si="62"/>
        <v>0</v>
      </c>
      <c r="AU137" s="1">
        <f t="shared" si="63"/>
        <v>0</v>
      </c>
      <c r="AV137" s="1">
        <f t="shared" si="64"/>
        <v>1.7731578947365201</v>
      </c>
      <c r="AW137" s="1">
        <f t="shared" si="65"/>
        <v>1.7731578947365201</v>
      </c>
      <c r="AX137" s="1">
        <f t="shared" si="75"/>
        <v>46.541974771613233</v>
      </c>
      <c r="AY137">
        <f t="shared" si="70"/>
        <v>2.2894937106319175</v>
      </c>
      <c r="AZ137">
        <f t="shared" si="66"/>
        <v>2.2105655384991416</v>
      </c>
      <c r="BA137">
        <f t="shared" si="67"/>
        <v>3.5704968144198981</v>
      </c>
      <c r="BB137">
        <f t="shared" si="68"/>
        <v>39.242452380815678</v>
      </c>
      <c r="BC137">
        <f t="shared" si="69"/>
        <v>33.186855299862835</v>
      </c>
      <c r="BD137">
        <f t="shared" si="71"/>
        <v>6.0555970809528432</v>
      </c>
      <c r="BE137" s="1">
        <f t="shared" si="72"/>
        <v>-7.6842105263480009E-2</v>
      </c>
      <c r="BF137" s="1">
        <f t="shared" si="73"/>
        <v>0.23834130347672478</v>
      </c>
    </row>
    <row r="138" spans="4:58">
      <c r="Q138" s="1">
        <f t="shared" si="38"/>
        <v>8</v>
      </c>
      <c r="R138" s="1">
        <f t="shared" si="39"/>
        <v>0</v>
      </c>
      <c r="S138" s="1">
        <v>28</v>
      </c>
      <c r="T138" s="1">
        <v>14</v>
      </c>
      <c r="U138" s="1">
        <v>1.69</v>
      </c>
      <c r="V138" s="1">
        <v>1.0900000000000001</v>
      </c>
      <c r="W138" s="1">
        <f t="shared" si="40"/>
        <v>9.6046577821732367E-3</v>
      </c>
      <c r="X138" s="1">
        <f t="shared" si="41"/>
        <v>8.6814583891384866E-3</v>
      </c>
      <c r="Y138" s="1">
        <f t="shared" si="42"/>
        <v>-0.13226636287836033</v>
      </c>
      <c r="Z138" s="1">
        <f t="shared" si="43"/>
        <v>-9.929795111683852E-2</v>
      </c>
      <c r="AA138" s="1">
        <f t="shared" si="44"/>
        <v>0.61310297266736857</v>
      </c>
      <c r="AB138" s="1">
        <f t="shared" si="45"/>
        <v>0.42402121481639032</v>
      </c>
      <c r="AC138" s="1">
        <f t="shared" si="46"/>
        <v>-0.94668083408960302</v>
      </c>
      <c r="AD138" s="1">
        <f t="shared" si="47"/>
        <v>-1.1868398019246029</v>
      </c>
      <c r="AE138" s="1">
        <f t="shared" si="48"/>
        <v>-0.12799996404371711</v>
      </c>
      <c r="AF138" s="1">
        <f t="shared" si="49"/>
        <v>1.8718603154611839</v>
      </c>
      <c r="AG138" s="1">
        <f t="shared" si="50"/>
        <v>0.73224197286830595</v>
      </c>
      <c r="AH138" s="1">
        <f t="shared" si="51"/>
        <v>1.1664276779314386</v>
      </c>
      <c r="AI138" s="1">
        <f t="shared" si="74"/>
        <v>7.0117135716916108</v>
      </c>
      <c r="AJ138" s="1">
        <f t="shared" si="52"/>
        <v>0</v>
      </c>
      <c r="AK138" s="1">
        <f t="shared" si="53"/>
        <v>0</v>
      </c>
      <c r="AL138" s="1">
        <f t="shared" si="54"/>
        <v>0</v>
      </c>
      <c r="AM138" s="1">
        <f t="shared" si="55"/>
        <v>0</v>
      </c>
      <c r="AN138" s="1">
        <f t="shared" si="56"/>
        <v>0</v>
      </c>
      <c r="AO138" s="1">
        <f t="shared" si="57"/>
        <v>0</v>
      </c>
      <c r="AP138" s="1">
        <f t="shared" si="58"/>
        <v>0</v>
      </c>
      <c r="AQ138" s="1">
        <f t="shared" si="59"/>
        <v>0</v>
      </c>
      <c r="AR138" s="1">
        <f t="shared" si="60"/>
        <v>0</v>
      </c>
      <c r="AS138" s="1">
        <f t="shared" si="61"/>
        <v>0</v>
      </c>
      <c r="AT138" s="1">
        <f t="shared" si="62"/>
        <v>0</v>
      </c>
      <c r="AU138" s="1">
        <f t="shared" si="63"/>
        <v>0</v>
      </c>
      <c r="AV138" s="1">
        <f t="shared" si="64"/>
        <v>1.7731578947365201</v>
      </c>
      <c r="AW138" s="1">
        <f t="shared" si="65"/>
        <v>1.7731578947365201</v>
      </c>
      <c r="AX138" s="1">
        <f t="shared" si="75"/>
        <v>62.675036214359622</v>
      </c>
      <c r="AY138">
        <f t="shared" si="70"/>
        <v>2.1224142968588806</v>
      </c>
      <c r="AZ138">
        <f t="shared" si="66"/>
        <v>2.0110196418732462</v>
      </c>
      <c r="BA138">
        <f t="shared" si="67"/>
        <v>5.5392126792889647</v>
      </c>
      <c r="BB138">
        <f t="shared" si="68"/>
        <v>33.337920558245415</v>
      </c>
      <c r="BC138">
        <f t="shared" si="69"/>
        <v>32.820818947475871</v>
      </c>
      <c r="BD138">
        <f t="shared" si="71"/>
        <v>0.51710161076954364</v>
      </c>
      <c r="BE138" s="1">
        <f t="shared" si="72"/>
        <v>8.3157894736520133E-2</v>
      </c>
      <c r="BF138" s="1">
        <f t="shared" si="73"/>
        <v>7.6427677931438565E-2</v>
      </c>
    </row>
    <row r="139" spans="4:58">
      <c r="Q139" s="1">
        <f t="shared" ref="Q139:Q202" si="76">S139-20</f>
        <v>10</v>
      </c>
      <c r="R139" s="1">
        <f t="shared" ref="R139:R202" si="77">T139-14</f>
        <v>0</v>
      </c>
      <c r="S139" s="1">
        <v>30</v>
      </c>
      <c r="T139" s="1">
        <v>14</v>
      </c>
      <c r="U139" s="1">
        <v>1.56</v>
      </c>
      <c r="V139" s="1">
        <v>1.04</v>
      </c>
      <c r="W139" s="1">
        <f t="shared" ref="W139:W202" si="78">D$3*POWER(Q139,F$1)</f>
        <v>8.9450346139941711E-2</v>
      </c>
      <c r="X139" s="1">
        <f t="shared" ref="X139:X202" si="79">E$3*POWER(Q139,G$1)</f>
        <v>6.4681905427116798E-2</v>
      </c>
      <c r="Y139" s="1">
        <f t="shared" ref="Y139:Y202" si="80">F$3*POWER(Q139,H$1)</f>
        <v>-0.78836895750975799</v>
      </c>
      <c r="Z139" s="1">
        <f t="shared" ref="Z139:Z202" si="81">G$3*POWER(Q139,I$1)</f>
        <v>-0.473489528259461</v>
      </c>
      <c r="AA139" s="1">
        <f t="shared" ref="AA139:AA202" si="82">H$3*POWER(Q139,J$1)</f>
        <v>2.3388022333807701</v>
      </c>
      <c r="AB139" s="1">
        <f t="shared" ref="AB139:AB202" si="83">I$3*POWER(Q139,K$1)</f>
        <v>1.29401005498166</v>
      </c>
      <c r="AC139" s="1">
        <f t="shared" ref="AC139:AC202" si="84">J$3*POWER(Q139,L$1)</f>
        <v>-2.3112325051015699</v>
      </c>
      <c r="AD139" s="1">
        <f t="shared" ref="AD139:AD202" si="85">K$3*POWER(Q139,M$1)</f>
        <v>-2.3180464881339899</v>
      </c>
      <c r="AE139" s="1">
        <f t="shared" ref="AE139:AE202" si="86">L$3*POWER(Q139,N$1)</f>
        <v>-0.19999994381830799</v>
      </c>
      <c r="AF139" s="1">
        <f t="shared" ref="AF139:AF202" si="87">M$3*POWER(Q139,O$1)</f>
        <v>2.3398253943264797</v>
      </c>
      <c r="AG139" s="1">
        <f t="shared" ref="AG139:AG202" si="88">$N$3</f>
        <v>0.73224197286830595</v>
      </c>
      <c r="AH139" s="1">
        <f t="shared" ref="AH139:AH202" si="89">SUM(W139:AG139)</f>
        <v>0.76787448430118788</v>
      </c>
      <c r="AI139" s="1">
        <f t="shared" si="74"/>
        <v>26.165914971039626</v>
      </c>
      <c r="AJ139" s="1">
        <f t="shared" ref="AJ139:AJ202" si="90">D$8*POWER(R139,D$1)</f>
        <v>0</v>
      </c>
      <c r="AK139" s="1">
        <f t="shared" ref="AK139:AK202" si="91">E$8*POWER(R139,E$1)</f>
        <v>0</v>
      </c>
      <c r="AL139" s="1">
        <f t="shared" ref="AL139:AL202" si="92">F$8*POWER(R139,F$1)</f>
        <v>0</v>
      </c>
      <c r="AM139" s="1">
        <f t="shared" ref="AM139:AM202" si="93">G$8*POWER(R139,G$1)</f>
        <v>0</v>
      </c>
      <c r="AN139" s="1">
        <f t="shared" ref="AN139:AN202" si="94">H$8*POWER(R139,H$1)</f>
        <v>0</v>
      </c>
      <c r="AO139" s="1">
        <f t="shared" ref="AO139:AO202" si="95">I$8*POWER(R139,I$1)</f>
        <v>0</v>
      </c>
      <c r="AP139" s="1">
        <f t="shared" ref="AP139:AP202" si="96">J$8*POWER(R139,J$1)</f>
        <v>0</v>
      </c>
      <c r="AQ139" s="1">
        <f t="shared" ref="AQ139:AQ202" si="97">K$8*POWER(R139,K$1)</f>
        <v>0</v>
      </c>
      <c r="AR139" s="1">
        <f t="shared" ref="AR139:AR202" si="98">L$8*POWER(R139,L$1)</f>
        <v>0</v>
      </c>
      <c r="AS139" s="1">
        <f t="shared" ref="AS139:AS202" si="99">M$8*POWER(R139,M$1)</f>
        <v>0</v>
      </c>
      <c r="AT139" s="1">
        <f t="shared" ref="AT139:AT202" si="100">N$8*POWER(R139,N$1)</f>
        <v>0</v>
      </c>
      <c r="AU139" s="1">
        <f t="shared" ref="AU139:AU202" si="101">O$8*POWER(R139,O$1)</f>
        <v>0</v>
      </c>
      <c r="AV139" s="1">
        <f t="shared" ref="AV139:AV202" si="102">$P$8</f>
        <v>1.7731578947365201</v>
      </c>
      <c r="AW139" s="1">
        <f t="shared" ref="AW139:AW202" si="103">SUM(AJ139:AV139)</f>
        <v>1.7731578947365201</v>
      </c>
      <c r="AX139" s="1">
        <f t="shared" si="75"/>
        <v>70.495951416973085</v>
      </c>
      <c r="AY139">
        <f t="shared" si="70"/>
        <v>1.9322836601563609</v>
      </c>
      <c r="AZ139">
        <f t="shared" ref="AZ139:AZ202" si="104">SQRT(U139*U139+V139*V139)</f>
        <v>1.8748866632412744</v>
      </c>
      <c r="BA139">
        <f t="shared" ref="BA139:BA202" si="105">ABS((AY139-AZ139)/AZ139)*100</f>
        <v>3.0613582164939754</v>
      </c>
      <c r="BB139">
        <f t="shared" ref="BB139:BB202" si="106">DEGREES(ATAN(AH139/AW139))</f>
        <v>23.415254163235129</v>
      </c>
      <c r="BC139">
        <f t="shared" ref="BC139:BC202" si="107">DEGREES(ATAN(V139/U139))</f>
        <v>33.690067525979785</v>
      </c>
      <c r="BD139">
        <f t="shared" si="71"/>
        <v>10.274813362744656</v>
      </c>
      <c r="BE139" s="1">
        <f t="shared" si="72"/>
        <v>0.21315789473652003</v>
      </c>
      <c r="BF139" s="1">
        <f t="shared" si="73"/>
        <v>-0.27212551569881216</v>
      </c>
    </row>
    <row r="140" spans="4:58">
      <c r="Q140" s="1">
        <f t="shared" si="76"/>
        <v>12</v>
      </c>
      <c r="R140" s="1">
        <f t="shared" si="77"/>
        <v>0</v>
      </c>
      <c r="S140" s="1">
        <v>32</v>
      </c>
      <c r="T140" s="1">
        <v>14</v>
      </c>
      <c r="U140" s="1">
        <v>1.55</v>
      </c>
      <c r="V140" s="1">
        <v>0.81</v>
      </c>
      <c r="W140" s="1">
        <f t="shared" si="78"/>
        <v>0.55385296619096436</v>
      </c>
      <c r="X140" s="1">
        <f t="shared" si="79"/>
        <v>0.33374442475275945</v>
      </c>
      <c r="Y140" s="1">
        <f t="shared" si="80"/>
        <v>-3.3898422142379769</v>
      </c>
      <c r="Z140" s="1">
        <f t="shared" si="81"/>
        <v>-1.6965985866603581</v>
      </c>
      <c r="AA140" s="1">
        <f t="shared" si="82"/>
        <v>6.9836260480392456</v>
      </c>
      <c r="AB140" s="1">
        <f t="shared" si="83"/>
        <v>3.2199111000119642</v>
      </c>
      <c r="AC140" s="1">
        <f t="shared" si="84"/>
        <v>-4.7925717225786153</v>
      </c>
      <c r="AD140" s="1">
        <f t="shared" si="85"/>
        <v>-4.0055843314955348</v>
      </c>
      <c r="AE140" s="1">
        <f t="shared" si="86"/>
        <v>-0.28799991909836348</v>
      </c>
      <c r="AF140" s="1">
        <f t="shared" si="87"/>
        <v>2.8077904731917758</v>
      </c>
      <c r="AG140" s="1">
        <f t="shared" si="88"/>
        <v>0.73224197286830595</v>
      </c>
      <c r="AH140" s="1">
        <f t="shared" si="89"/>
        <v>0.45857021098416684</v>
      </c>
      <c r="AI140" s="1">
        <f t="shared" si="74"/>
        <v>43.386393705658421</v>
      </c>
      <c r="AJ140" s="1">
        <f t="shared" si="90"/>
        <v>0</v>
      </c>
      <c r="AK140" s="1">
        <f t="shared" si="91"/>
        <v>0</v>
      </c>
      <c r="AL140" s="1">
        <f t="shared" si="92"/>
        <v>0</v>
      </c>
      <c r="AM140" s="1">
        <f t="shared" si="93"/>
        <v>0</v>
      </c>
      <c r="AN140" s="1">
        <f t="shared" si="94"/>
        <v>0</v>
      </c>
      <c r="AO140" s="1">
        <f t="shared" si="95"/>
        <v>0</v>
      </c>
      <c r="AP140" s="1">
        <f t="shared" si="96"/>
        <v>0</v>
      </c>
      <c r="AQ140" s="1">
        <f t="shared" si="97"/>
        <v>0</v>
      </c>
      <c r="AR140" s="1">
        <f t="shared" si="98"/>
        <v>0</v>
      </c>
      <c r="AS140" s="1">
        <f t="shared" si="99"/>
        <v>0</v>
      </c>
      <c r="AT140" s="1">
        <f t="shared" si="100"/>
        <v>0</v>
      </c>
      <c r="AU140" s="1">
        <f t="shared" si="101"/>
        <v>0</v>
      </c>
      <c r="AV140" s="1">
        <f t="shared" si="102"/>
        <v>1.7731578947365201</v>
      </c>
      <c r="AW140" s="1">
        <f t="shared" si="103"/>
        <v>1.7731578947365201</v>
      </c>
      <c r="AX140" s="1">
        <f t="shared" si="75"/>
        <v>118.90838206623704</v>
      </c>
      <c r="AY140">
        <f t="shared" ref="AY140:AY203" si="108">SQRT(AH140*AH140+AW140*AW140)</f>
        <v>1.8314954430924777</v>
      </c>
      <c r="AZ140">
        <f t="shared" si="104"/>
        <v>1.7488853593074647</v>
      </c>
      <c r="BA140">
        <f t="shared" si="105"/>
        <v>4.7235848447908273</v>
      </c>
      <c r="BB140">
        <f t="shared" si="106"/>
        <v>14.500012101709535</v>
      </c>
      <c r="BC140">
        <f t="shared" si="107"/>
        <v>27.59069725304315</v>
      </c>
      <c r="BD140">
        <f t="shared" ref="BD140:BD203" si="109">ABS(BC140-BB140)</f>
        <v>13.090685151333615</v>
      </c>
      <c r="BE140" s="1">
        <f t="shared" ref="BE140:BE203" si="110">AW140-U140</f>
        <v>0.22315789473652003</v>
      </c>
      <c r="BF140" s="1">
        <f t="shared" ref="BF140:BF203" si="111">AH140-V140</f>
        <v>-0.35142978901583322</v>
      </c>
    </row>
    <row r="141" spans="4:58">
      <c r="Q141" s="1">
        <f t="shared" si="76"/>
        <v>14</v>
      </c>
      <c r="R141" s="1">
        <f t="shared" si="77"/>
        <v>0</v>
      </c>
      <c r="S141" s="1">
        <v>34</v>
      </c>
      <c r="T141" s="1">
        <v>14</v>
      </c>
      <c r="U141" s="1">
        <v>1.1599999999999999</v>
      </c>
      <c r="V141" s="1">
        <v>0.44</v>
      </c>
      <c r="W141" s="1">
        <f t="shared" si="78"/>
        <v>2.5873929010192613</v>
      </c>
      <c r="X141" s="1">
        <f t="shared" si="79"/>
        <v>1.3363958741079238</v>
      </c>
      <c r="Y141" s="1">
        <f t="shared" si="80"/>
        <v>-11.6346627958303</v>
      </c>
      <c r="Z141" s="1">
        <f t="shared" si="81"/>
        <v>-4.9912190281136803</v>
      </c>
      <c r="AA141" s="1">
        <f t="shared" si="82"/>
        <v>17.610095613120908</v>
      </c>
      <c r="AB141" s="1">
        <f t="shared" si="83"/>
        <v>6.9594966381045626</v>
      </c>
      <c r="AC141" s="1">
        <f t="shared" si="84"/>
        <v>-8.8788307915981903</v>
      </c>
      <c r="AD141" s="1">
        <f t="shared" si="85"/>
        <v>-6.3607195634396687</v>
      </c>
      <c r="AE141" s="1">
        <f t="shared" si="86"/>
        <v>-0.39199988988388362</v>
      </c>
      <c r="AF141" s="1">
        <f t="shared" si="87"/>
        <v>3.2757555520570718</v>
      </c>
      <c r="AG141" s="1">
        <f t="shared" si="88"/>
        <v>0.73224197286830595</v>
      </c>
      <c r="AH141" s="1">
        <f t="shared" si="89"/>
        <v>0.24394648241231021</v>
      </c>
      <c r="AI141" s="1">
        <f t="shared" si="74"/>
        <v>44.557617633565862</v>
      </c>
      <c r="AJ141" s="1">
        <f t="shared" si="90"/>
        <v>0</v>
      </c>
      <c r="AK141" s="1">
        <f t="shared" si="91"/>
        <v>0</v>
      </c>
      <c r="AL141" s="1">
        <f t="shared" si="92"/>
        <v>0</v>
      </c>
      <c r="AM141" s="1">
        <f t="shared" si="93"/>
        <v>0</v>
      </c>
      <c r="AN141" s="1">
        <f t="shared" si="94"/>
        <v>0</v>
      </c>
      <c r="AO141" s="1">
        <f t="shared" si="95"/>
        <v>0</v>
      </c>
      <c r="AP141" s="1">
        <f t="shared" si="96"/>
        <v>0</v>
      </c>
      <c r="AQ141" s="1">
        <f t="shared" si="97"/>
        <v>0</v>
      </c>
      <c r="AR141" s="1">
        <f t="shared" si="98"/>
        <v>0</v>
      </c>
      <c r="AS141" s="1">
        <f t="shared" si="99"/>
        <v>0</v>
      </c>
      <c r="AT141" s="1">
        <f t="shared" si="100"/>
        <v>0</v>
      </c>
      <c r="AU141" s="1">
        <f t="shared" si="101"/>
        <v>0</v>
      </c>
      <c r="AV141" s="1">
        <f t="shared" si="102"/>
        <v>1.7731578947365201</v>
      </c>
      <c r="AW141" s="1">
        <f t="shared" si="103"/>
        <v>1.7731578947365201</v>
      </c>
      <c r="AX141" s="1">
        <f t="shared" si="75"/>
        <v>302.99043062193635</v>
      </c>
      <c r="AY141">
        <f t="shared" si="108"/>
        <v>1.7898599961862345</v>
      </c>
      <c r="AZ141">
        <f t="shared" si="104"/>
        <v>1.2406449935416657</v>
      </c>
      <c r="BA141">
        <f t="shared" si="105"/>
        <v>44.268505938731614</v>
      </c>
      <c r="BB141">
        <f t="shared" si="106"/>
        <v>7.8334298046669133</v>
      </c>
      <c r="BC141">
        <f t="shared" si="107"/>
        <v>20.772254682045833</v>
      </c>
      <c r="BD141">
        <f t="shared" si="109"/>
        <v>12.93882487737892</v>
      </c>
      <c r="BE141" s="1">
        <f t="shared" si="110"/>
        <v>0.61315789473652016</v>
      </c>
      <c r="BF141" s="1">
        <f t="shared" si="111"/>
        <v>-0.1960535175876898</v>
      </c>
    </row>
    <row r="142" spans="4:58">
      <c r="Q142" s="1">
        <f t="shared" si="76"/>
        <v>16</v>
      </c>
      <c r="R142" s="1">
        <f t="shared" si="77"/>
        <v>0</v>
      </c>
      <c r="S142" s="1">
        <v>36</v>
      </c>
      <c r="T142" s="1">
        <v>14</v>
      </c>
      <c r="U142" s="1">
        <v>1.0900000000000001</v>
      </c>
      <c r="V142" s="1">
        <v>0.3</v>
      </c>
      <c r="W142" s="1">
        <f t="shared" si="78"/>
        <v>9.8351695689453944</v>
      </c>
      <c r="X142" s="1">
        <f t="shared" si="79"/>
        <v>4.4449066952389051</v>
      </c>
      <c r="Y142" s="1">
        <f t="shared" si="80"/>
        <v>-33.860188896860244</v>
      </c>
      <c r="Z142" s="1">
        <f t="shared" si="81"/>
        <v>-12.710137742955331</v>
      </c>
      <c r="AA142" s="1">
        <f t="shared" si="82"/>
        <v>39.238590250711589</v>
      </c>
      <c r="AB142" s="1">
        <f t="shared" si="83"/>
        <v>13.56867887412449</v>
      </c>
      <c r="AC142" s="1">
        <f t="shared" si="84"/>
        <v>-15.146893345433648</v>
      </c>
      <c r="AD142" s="1">
        <f t="shared" si="85"/>
        <v>-9.4947184153968234</v>
      </c>
      <c r="AE142" s="1">
        <f t="shared" si="86"/>
        <v>-0.51199985617486843</v>
      </c>
      <c r="AF142" s="1">
        <f t="shared" si="87"/>
        <v>3.7437206309223678</v>
      </c>
      <c r="AG142" s="1">
        <f t="shared" si="88"/>
        <v>0.73224197286830595</v>
      </c>
      <c r="AH142" s="1">
        <f t="shared" si="89"/>
        <v>-0.16063026400986102</v>
      </c>
      <c r="AI142" s="1">
        <f t="shared" ref="AI142:AI143" si="112">ABS((AH142-V142)/V142)*100</f>
        <v>153.54342133662033</v>
      </c>
      <c r="AJ142" s="1">
        <f t="shared" si="90"/>
        <v>0</v>
      </c>
      <c r="AK142" s="1">
        <f t="shared" si="91"/>
        <v>0</v>
      </c>
      <c r="AL142" s="1">
        <f t="shared" si="92"/>
        <v>0</v>
      </c>
      <c r="AM142" s="1">
        <f t="shared" si="93"/>
        <v>0</v>
      </c>
      <c r="AN142" s="1">
        <f t="shared" si="94"/>
        <v>0</v>
      </c>
      <c r="AO142" s="1">
        <f t="shared" si="95"/>
        <v>0</v>
      </c>
      <c r="AP142" s="1">
        <f t="shared" si="96"/>
        <v>0</v>
      </c>
      <c r="AQ142" s="1">
        <f t="shared" si="97"/>
        <v>0</v>
      </c>
      <c r="AR142" s="1">
        <f t="shared" si="98"/>
        <v>0</v>
      </c>
      <c r="AS142" s="1">
        <f t="shared" si="99"/>
        <v>0</v>
      </c>
      <c r="AT142" s="1">
        <f t="shared" si="100"/>
        <v>0</v>
      </c>
      <c r="AU142" s="1">
        <f t="shared" si="101"/>
        <v>0</v>
      </c>
      <c r="AV142" s="1">
        <f t="shared" si="102"/>
        <v>1.7731578947365201</v>
      </c>
      <c r="AW142" s="1">
        <f t="shared" si="103"/>
        <v>1.7731578947365201</v>
      </c>
      <c r="AX142" s="1">
        <f t="shared" ref="AX142:AX143" si="113">ABS((AW142-V142)/V142)*100</f>
        <v>491.05263157884008</v>
      </c>
      <c r="AY142">
        <f t="shared" si="108"/>
        <v>1.7804187713519326</v>
      </c>
      <c r="AZ142">
        <f t="shared" si="104"/>
        <v>1.1305308487608821</v>
      </c>
      <c r="BA142">
        <f t="shared" si="105"/>
        <v>57.485200275902251</v>
      </c>
      <c r="BB142">
        <f t="shared" si="106"/>
        <v>-5.1762921662919243</v>
      </c>
      <c r="BC142">
        <f t="shared" si="107"/>
        <v>15.38846783275898</v>
      </c>
      <c r="BD142">
        <f t="shared" si="109"/>
        <v>20.564759999050906</v>
      </c>
      <c r="BE142" s="1">
        <f t="shared" si="110"/>
        <v>0.68315789473652</v>
      </c>
      <c r="BF142" s="1">
        <f t="shared" si="111"/>
        <v>-0.46063026400986101</v>
      </c>
    </row>
    <row r="143" spans="4:58">
      <c r="Q143" s="1">
        <f t="shared" si="76"/>
        <v>18</v>
      </c>
      <c r="R143" s="1">
        <f t="shared" si="77"/>
        <v>0</v>
      </c>
      <c r="S143" s="1">
        <v>38</v>
      </c>
      <c r="T143" s="1">
        <v>14</v>
      </c>
      <c r="U143" s="1">
        <v>0.6</v>
      </c>
      <c r="V143" s="1">
        <v>-0.59</v>
      </c>
      <c r="W143" s="1">
        <f t="shared" si="78"/>
        <v>31.937952930283448</v>
      </c>
      <c r="X143" s="1">
        <f t="shared" si="79"/>
        <v>12.830256860172977</v>
      </c>
      <c r="Y143" s="1">
        <f t="shared" si="80"/>
        <v>-86.877948310997525</v>
      </c>
      <c r="Z143" s="1">
        <f t="shared" si="81"/>
        <v>-28.987977414267213</v>
      </c>
      <c r="AA143" s="1">
        <f t="shared" si="82"/>
        <v>79.547865453447031</v>
      </c>
      <c r="AB143" s="1">
        <f t="shared" si="83"/>
        <v>24.451199915715851</v>
      </c>
      <c r="AC143" s="1">
        <f t="shared" si="84"/>
        <v>-24.262394345554238</v>
      </c>
      <c r="AD143" s="1">
        <f t="shared" si="85"/>
        <v>-13.51884711879743</v>
      </c>
      <c r="AE143" s="1">
        <f t="shared" si="86"/>
        <v>-0.64799981797131789</v>
      </c>
      <c r="AF143" s="1">
        <f t="shared" si="87"/>
        <v>4.2116857097876634</v>
      </c>
      <c r="AG143" s="1">
        <f t="shared" si="88"/>
        <v>0.73224197286830595</v>
      </c>
      <c r="AH143" s="1">
        <f t="shared" si="89"/>
        <v>-0.58396416531245887</v>
      </c>
      <c r="AI143" s="1">
        <f t="shared" si="112"/>
        <v>1.0230228283967964</v>
      </c>
      <c r="AJ143" s="1">
        <f t="shared" si="90"/>
        <v>0</v>
      </c>
      <c r="AK143" s="1">
        <f t="shared" si="91"/>
        <v>0</v>
      </c>
      <c r="AL143" s="1">
        <f t="shared" si="92"/>
        <v>0</v>
      </c>
      <c r="AM143" s="1">
        <f t="shared" si="93"/>
        <v>0</v>
      </c>
      <c r="AN143" s="1">
        <f t="shared" si="94"/>
        <v>0</v>
      </c>
      <c r="AO143" s="1">
        <f t="shared" si="95"/>
        <v>0</v>
      </c>
      <c r="AP143" s="1">
        <f t="shared" si="96"/>
        <v>0</v>
      </c>
      <c r="AQ143" s="1">
        <f t="shared" si="97"/>
        <v>0</v>
      </c>
      <c r="AR143" s="1">
        <f t="shared" si="98"/>
        <v>0</v>
      </c>
      <c r="AS143" s="1">
        <f t="shared" si="99"/>
        <v>0</v>
      </c>
      <c r="AT143" s="1">
        <f t="shared" si="100"/>
        <v>0</v>
      </c>
      <c r="AU143" s="1">
        <f t="shared" si="101"/>
        <v>0</v>
      </c>
      <c r="AV143" s="1">
        <f t="shared" si="102"/>
        <v>1.7731578947365201</v>
      </c>
      <c r="AW143" s="1">
        <f t="shared" si="103"/>
        <v>1.7731578947365201</v>
      </c>
      <c r="AX143" s="1">
        <f t="shared" si="113"/>
        <v>400.53523639602037</v>
      </c>
      <c r="AY143">
        <f t="shared" si="108"/>
        <v>1.866843074828606</v>
      </c>
      <c r="AZ143">
        <f t="shared" si="104"/>
        <v>0.841486779456457</v>
      </c>
      <c r="BA143">
        <f t="shared" si="105"/>
        <v>121.85055314053288</v>
      </c>
      <c r="BB143">
        <f t="shared" si="106"/>
        <v>-18.228558519181185</v>
      </c>
      <c r="BC143">
        <f t="shared" si="107"/>
        <v>-44.518534194161646</v>
      </c>
      <c r="BD143">
        <f t="shared" si="109"/>
        <v>26.289975674980461</v>
      </c>
      <c r="BE143" s="1">
        <f t="shared" si="110"/>
        <v>1.1731578947365202</v>
      </c>
      <c r="BF143" s="1">
        <f t="shared" si="111"/>
        <v>6.0358346875410973E-3</v>
      </c>
    </row>
    <row r="144" spans="4:58">
      <c r="D144" s="1">
        <f>MEDIAN(U144:U162)</f>
        <v>1.1100000000000001</v>
      </c>
      <c r="Q144" s="1">
        <f t="shared" si="76"/>
        <v>-18</v>
      </c>
      <c r="R144" s="1">
        <f t="shared" si="77"/>
        <v>2</v>
      </c>
      <c r="S144" s="1">
        <v>2</v>
      </c>
      <c r="T144" s="1">
        <v>16</v>
      </c>
      <c r="U144" s="1">
        <v>0</v>
      </c>
      <c r="V144" s="1">
        <v>0</v>
      </c>
      <c r="W144" s="1">
        <f t="shared" si="78"/>
        <v>31.937952930283448</v>
      </c>
      <c r="X144" s="1">
        <f t="shared" si="79"/>
        <v>-12.830256860172977</v>
      </c>
      <c r="Y144" s="1">
        <f t="shared" si="80"/>
        <v>-86.877948310997525</v>
      </c>
      <c r="Z144" s="1">
        <f t="shared" si="81"/>
        <v>28.987977414267213</v>
      </c>
      <c r="AA144" s="1">
        <f t="shared" si="82"/>
        <v>79.547865453447031</v>
      </c>
      <c r="AB144" s="1">
        <f t="shared" si="83"/>
        <v>-24.451199915715851</v>
      </c>
      <c r="AC144" s="1">
        <f t="shared" si="84"/>
        <v>-24.262394345554238</v>
      </c>
      <c r="AD144" s="1">
        <f t="shared" si="85"/>
        <v>13.51884711879743</v>
      </c>
      <c r="AE144" s="1">
        <f t="shared" si="86"/>
        <v>-0.64799981797131789</v>
      </c>
      <c r="AF144" s="1">
        <f t="shared" si="87"/>
        <v>-4.2116857097876634</v>
      </c>
      <c r="AG144" s="1">
        <f t="shared" si="88"/>
        <v>0.73224197286830595</v>
      </c>
      <c r="AH144" s="1">
        <f t="shared" si="89"/>
        <v>1.4433999294638493</v>
      </c>
      <c r="AI144" s="1"/>
      <c r="AJ144" s="1">
        <f t="shared" si="90"/>
        <v>3.5114099598039655E-7</v>
      </c>
      <c r="AK144" s="1">
        <f t="shared" si="91"/>
        <v>2.5183092225911807E-8</v>
      </c>
      <c r="AL144" s="1">
        <f t="shared" si="92"/>
        <v>-3.2427107995027458E-5</v>
      </c>
      <c r="AM144" s="1">
        <f t="shared" si="93"/>
        <v>-3.4718970809381785E-6</v>
      </c>
      <c r="AN144" s="1">
        <f t="shared" si="94"/>
        <v>1.0961714796451124E-3</v>
      </c>
      <c r="AO144" s="1">
        <f t="shared" si="95"/>
        <v>1.8829412894319232E-4</v>
      </c>
      <c r="AP144" s="1">
        <f t="shared" si="96"/>
        <v>-1.7051674826574912E-2</v>
      </c>
      <c r="AQ144" s="1">
        <f t="shared" si="97"/>
        <v>-5.0108307883130884E-3</v>
      </c>
      <c r="AR144" s="1">
        <f t="shared" si="98"/>
        <v>0.1325727065811472</v>
      </c>
      <c r="AS144" s="1">
        <f t="shared" si="99"/>
        <v>7.0553167717867044E-2</v>
      </c>
      <c r="AT144" s="1">
        <f t="shared" si="100"/>
        <v>-0.613690390424528</v>
      </c>
      <c r="AU144" s="1">
        <f t="shared" si="101"/>
        <v>-0.22651665802873999</v>
      </c>
      <c r="AV144" s="1">
        <f t="shared" si="102"/>
        <v>1.7731578947365201</v>
      </c>
      <c r="AW144" s="1">
        <f t="shared" si="103"/>
        <v>1.115263157894979</v>
      </c>
      <c r="AX144" s="1"/>
      <c r="AY144">
        <f t="shared" si="108"/>
        <v>1.8240655875637053</v>
      </c>
      <c r="AZ144">
        <f t="shared" si="104"/>
        <v>0</v>
      </c>
      <c r="BB144">
        <f t="shared" si="106"/>
        <v>52.308029623427181</v>
      </c>
      <c r="BD144">
        <f t="shared" si="109"/>
        <v>52.308029623427181</v>
      </c>
      <c r="BE144" s="1">
        <f t="shared" si="110"/>
        <v>1.115263157894979</v>
      </c>
      <c r="BF144" s="1">
        <f t="shared" si="111"/>
        <v>1.4433999294638493</v>
      </c>
    </row>
    <row r="145" spans="17:58">
      <c r="Q145" s="1">
        <f t="shared" si="76"/>
        <v>-16</v>
      </c>
      <c r="R145" s="1">
        <f t="shared" si="77"/>
        <v>2</v>
      </c>
      <c r="S145" s="1">
        <v>4</v>
      </c>
      <c r="T145" s="1">
        <v>16</v>
      </c>
      <c r="U145" s="1">
        <v>0.91</v>
      </c>
      <c r="V145" s="1">
        <v>-0.16</v>
      </c>
      <c r="W145" s="1">
        <f t="shared" si="78"/>
        <v>9.8351695689453944</v>
      </c>
      <c r="X145" s="1">
        <f t="shared" si="79"/>
        <v>-4.4449066952389051</v>
      </c>
      <c r="Y145" s="1">
        <f t="shared" si="80"/>
        <v>-33.860188896860244</v>
      </c>
      <c r="Z145" s="1">
        <f t="shared" si="81"/>
        <v>12.710137742955331</v>
      </c>
      <c r="AA145" s="1">
        <f t="shared" si="82"/>
        <v>39.238590250711589</v>
      </c>
      <c r="AB145" s="1">
        <f t="shared" si="83"/>
        <v>-13.56867887412449</v>
      </c>
      <c r="AC145" s="1">
        <f t="shared" si="84"/>
        <v>-15.146893345433648</v>
      </c>
      <c r="AD145" s="1">
        <f t="shared" si="85"/>
        <v>9.4947184153968234</v>
      </c>
      <c r="AE145" s="1">
        <f t="shared" si="86"/>
        <v>-0.51199985617486843</v>
      </c>
      <c r="AF145" s="1">
        <f t="shared" si="87"/>
        <v>-3.7437206309223678</v>
      </c>
      <c r="AG145" s="1">
        <f t="shared" si="88"/>
        <v>0.73224197286830595</v>
      </c>
      <c r="AH145" s="1">
        <f t="shared" si="89"/>
        <v>0.73446965212292203</v>
      </c>
      <c r="AI145" s="1">
        <f t="shared" ref="AI145:AI208" si="114">ABS((AH145-V145)/V145)*100</f>
        <v>559.04353257682624</v>
      </c>
      <c r="AJ145" s="1">
        <f t="shared" si="90"/>
        <v>3.5114099598039655E-7</v>
      </c>
      <c r="AK145" s="1">
        <f t="shared" si="91"/>
        <v>2.5183092225911807E-8</v>
      </c>
      <c r="AL145" s="1">
        <f t="shared" si="92"/>
        <v>-3.2427107995027458E-5</v>
      </c>
      <c r="AM145" s="1">
        <f t="shared" si="93"/>
        <v>-3.4718970809381785E-6</v>
      </c>
      <c r="AN145" s="1">
        <f t="shared" si="94"/>
        <v>1.0961714796451124E-3</v>
      </c>
      <c r="AO145" s="1">
        <f t="shared" si="95"/>
        <v>1.8829412894319232E-4</v>
      </c>
      <c r="AP145" s="1">
        <f t="shared" si="96"/>
        <v>-1.7051674826574912E-2</v>
      </c>
      <c r="AQ145" s="1">
        <f t="shared" si="97"/>
        <v>-5.0108307883130884E-3</v>
      </c>
      <c r="AR145" s="1">
        <f t="shared" si="98"/>
        <v>0.1325727065811472</v>
      </c>
      <c r="AS145" s="1">
        <f t="shared" si="99"/>
        <v>7.0553167717867044E-2</v>
      </c>
      <c r="AT145" s="1">
        <f t="shared" si="100"/>
        <v>-0.613690390424528</v>
      </c>
      <c r="AU145" s="1">
        <f t="shared" si="101"/>
        <v>-0.22651665802873999</v>
      </c>
      <c r="AV145" s="1">
        <f t="shared" si="102"/>
        <v>1.7731578947365201</v>
      </c>
      <c r="AW145" s="1">
        <f t="shared" si="103"/>
        <v>1.115263157894979</v>
      </c>
      <c r="AX145" s="1">
        <f t="shared" ref="AX145:AX208" si="115">ABS((AW145-V145)/V145)*100</f>
        <v>797.03947368436184</v>
      </c>
      <c r="AY145">
        <f t="shared" si="108"/>
        <v>1.335386678549493</v>
      </c>
      <c r="AZ145">
        <f t="shared" si="104"/>
        <v>0.92395887354362261</v>
      </c>
      <c r="BA145">
        <f t="shared" si="105"/>
        <v>44.528800662732721</v>
      </c>
      <c r="BB145">
        <f t="shared" si="106"/>
        <v>33.367371505129732</v>
      </c>
      <c r="BC145">
        <f t="shared" si="107"/>
        <v>-9.9720576873310875</v>
      </c>
      <c r="BD145">
        <f t="shared" si="109"/>
        <v>43.33942919246082</v>
      </c>
      <c r="BE145" s="1">
        <f t="shared" si="110"/>
        <v>0.20526315789497895</v>
      </c>
      <c r="BF145" s="1">
        <f t="shared" si="111"/>
        <v>0.89446965212292207</v>
      </c>
    </row>
    <row r="146" spans="17:58">
      <c r="Q146" s="1">
        <f t="shared" si="76"/>
        <v>-14</v>
      </c>
      <c r="R146" s="1">
        <f t="shared" si="77"/>
        <v>2</v>
      </c>
      <c r="S146" s="1">
        <v>6</v>
      </c>
      <c r="T146" s="1">
        <v>16</v>
      </c>
      <c r="U146" s="1">
        <v>1.33</v>
      </c>
      <c r="V146" s="1">
        <v>-0.66</v>
      </c>
      <c r="W146" s="1">
        <f t="shared" si="78"/>
        <v>2.5873929010192613</v>
      </c>
      <c r="X146" s="1">
        <f t="shared" si="79"/>
        <v>-1.3363958741079238</v>
      </c>
      <c r="Y146" s="1">
        <f t="shared" si="80"/>
        <v>-11.6346627958303</v>
      </c>
      <c r="Z146" s="1">
        <f t="shared" si="81"/>
        <v>4.9912190281136803</v>
      </c>
      <c r="AA146" s="1">
        <f t="shared" si="82"/>
        <v>17.610095613120908</v>
      </c>
      <c r="AB146" s="1">
        <f t="shared" si="83"/>
        <v>-6.9594966381045626</v>
      </c>
      <c r="AC146" s="1">
        <f t="shared" si="84"/>
        <v>-8.8788307915981903</v>
      </c>
      <c r="AD146" s="1">
        <f t="shared" si="85"/>
        <v>6.3607195634396687</v>
      </c>
      <c r="AE146" s="1">
        <f t="shared" si="86"/>
        <v>-0.39199988988388362</v>
      </c>
      <c r="AF146" s="1">
        <f t="shared" si="87"/>
        <v>-3.2757555520570718</v>
      </c>
      <c r="AG146" s="1">
        <f t="shared" si="88"/>
        <v>0.73224197286830595</v>
      </c>
      <c r="AH146" s="1">
        <f t="shared" si="89"/>
        <v>-0.19547246302010912</v>
      </c>
      <c r="AI146" s="1">
        <f t="shared" si="114"/>
        <v>70.382960148468328</v>
      </c>
      <c r="AJ146" s="1">
        <f t="shared" si="90"/>
        <v>3.5114099598039655E-7</v>
      </c>
      <c r="AK146" s="1">
        <f t="shared" si="91"/>
        <v>2.5183092225911807E-8</v>
      </c>
      <c r="AL146" s="1">
        <f t="shared" si="92"/>
        <v>-3.2427107995027458E-5</v>
      </c>
      <c r="AM146" s="1">
        <f t="shared" si="93"/>
        <v>-3.4718970809381785E-6</v>
      </c>
      <c r="AN146" s="1">
        <f t="shared" si="94"/>
        <v>1.0961714796451124E-3</v>
      </c>
      <c r="AO146" s="1">
        <f t="shared" si="95"/>
        <v>1.8829412894319232E-4</v>
      </c>
      <c r="AP146" s="1">
        <f t="shared" si="96"/>
        <v>-1.7051674826574912E-2</v>
      </c>
      <c r="AQ146" s="1">
        <f t="shared" si="97"/>
        <v>-5.0108307883130884E-3</v>
      </c>
      <c r="AR146" s="1">
        <f t="shared" si="98"/>
        <v>0.1325727065811472</v>
      </c>
      <c r="AS146" s="1">
        <f t="shared" si="99"/>
        <v>7.0553167717867044E-2</v>
      </c>
      <c r="AT146" s="1">
        <f t="shared" si="100"/>
        <v>-0.613690390424528</v>
      </c>
      <c r="AU146" s="1">
        <f t="shared" si="101"/>
        <v>-0.22651665802873999</v>
      </c>
      <c r="AV146" s="1">
        <f t="shared" si="102"/>
        <v>1.7731578947365201</v>
      </c>
      <c r="AW146" s="1">
        <f t="shared" si="103"/>
        <v>1.115263157894979</v>
      </c>
      <c r="AX146" s="1">
        <f t="shared" si="115"/>
        <v>268.97926634772409</v>
      </c>
      <c r="AY146">
        <f t="shared" si="108"/>
        <v>1.1322638363725253</v>
      </c>
      <c r="AZ146">
        <f t="shared" si="104"/>
        <v>1.484755872189095</v>
      </c>
      <c r="BA146">
        <f t="shared" si="105"/>
        <v>23.740740307486536</v>
      </c>
      <c r="BB146">
        <f t="shared" si="106"/>
        <v>-9.9412694134627007</v>
      </c>
      <c r="BC146">
        <f t="shared" si="107"/>
        <v>-26.392474049839155</v>
      </c>
      <c r="BD146">
        <f t="shared" si="109"/>
        <v>16.451204636376453</v>
      </c>
      <c r="BE146" s="1">
        <f t="shared" si="110"/>
        <v>-0.21473684210502109</v>
      </c>
      <c r="BF146" s="1">
        <f t="shared" si="111"/>
        <v>0.46452753697989091</v>
      </c>
    </row>
    <row r="147" spans="17:58">
      <c r="Q147" s="1">
        <f t="shared" si="76"/>
        <v>-12</v>
      </c>
      <c r="R147" s="1">
        <f t="shared" si="77"/>
        <v>2</v>
      </c>
      <c r="S147" s="1">
        <v>8</v>
      </c>
      <c r="T147" s="1">
        <v>16</v>
      </c>
      <c r="U147" s="1">
        <v>1.64</v>
      </c>
      <c r="V147" s="1">
        <v>-1.1499999999999999</v>
      </c>
      <c r="W147" s="1">
        <f t="shared" si="78"/>
        <v>0.55385296619096436</v>
      </c>
      <c r="X147" s="1">
        <f t="shared" si="79"/>
        <v>-0.33374442475275945</v>
      </c>
      <c r="Y147" s="1">
        <f t="shared" si="80"/>
        <v>-3.3898422142379769</v>
      </c>
      <c r="Z147" s="1">
        <f t="shared" si="81"/>
        <v>1.6965985866603581</v>
      </c>
      <c r="AA147" s="1">
        <f t="shared" si="82"/>
        <v>6.9836260480392456</v>
      </c>
      <c r="AB147" s="1">
        <f t="shared" si="83"/>
        <v>-3.2199111000119642</v>
      </c>
      <c r="AC147" s="1">
        <f t="shared" si="84"/>
        <v>-4.7925717225786153</v>
      </c>
      <c r="AD147" s="1">
        <f t="shared" si="85"/>
        <v>4.0055843314955348</v>
      </c>
      <c r="AE147" s="1">
        <f t="shared" si="86"/>
        <v>-0.28799991909836348</v>
      </c>
      <c r="AF147" s="1">
        <f t="shared" si="87"/>
        <v>-2.8077904731917758</v>
      </c>
      <c r="AG147" s="1">
        <f t="shared" si="88"/>
        <v>0.73224197286830595</v>
      </c>
      <c r="AH147" s="1">
        <f t="shared" si="89"/>
        <v>-0.85995594861704638</v>
      </c>
      <c r="AI147" s="1">
        <f t="shared" si="114"/>
        <v>25.221221859387267</v>
      </c>
      <c r="AJ147" s="1">
        <f t="shared" si="90"/>
        <v>3.5114099598039655E-7</v>
      </c>
      <c r="AK147" s="1">
        <f t="shared" si="91"/>
        <v>2.5183092225911807E-8</v>
      </c>
      <c r="AL147" s="1">
        <f t="shared" si="92"/>
        <v>-3.2427107995027458E-5</v>
      </c>
      <c r="AM147" s="1">
        <f t="shared" si="93"/>
        <v>-3.4718970809381785E-6</v>
      </c>
      <c r="AN147" s="1">
        <f t="shared" si="94"/>
        <v>1.0961714796451124E-3</v>
      </c>
      <c r="AO147" s="1">
        <f t="shared" si="95"/>
        <v>1.8829412894319232E-4</v>
      </c>
      <c r="AP147" s="1">
        <f t="shared" si="96"/>
        <v>-1.7051674826574912E-2</v>
      </c>
      <c r="AQ147" s="1">
        <f t="shared" si="97"/>
        <v>-5.0108307883130884E-3</v>
      </c>
      <c r="AR147" s="1">
        <f t="shared" si="98"/>
        <v>0.1325727065811472</v>
      </c>
      <c r="AS147" s="1">
        <f t="shared" si="99"/>
        <v>7.0553167717867044E-2</v>
      </c>
      <c r="AT147" s="1">
        <f t="shared" si="100"/>
        <v>-0.613690390424528</v>
      </c>
      <c r="AU147" s="1">
        <f t="shared" si="101"/>
        <v>-0.22651665802873999</v>
      </c>
      <c r="AV147" s="1">
        <f t="shared" si="102"/>
        <v>1.7731578947365201</v>
      </c>
      <c r="AW147" s="1">
        <f t="shared" si="103"/>
        <v>1.115263157894979</v>
      </c>
      <c r="AX147" s="1">
        <f t="shared" si="115"/>
        <v>196.979405034346</v>
      </c>
      <c r="AY147">
        <f t="shared" si="108"/>
        <v>1.4083096764986474</v>
      </c>
      <c r="AZ147">
        <f t="shared" si="104"/>
        <v>2.003022715797302</v>
      </c>
      <c r="BA147">
        <f t="shared" si="105"/>
        <v>29.690778572220506</v>
      </c>
      <c r="BB147">
        <f t="shared" si="106"/>
        <v>-37.635060301609059</v>
      </c>
      <c r="BC147">
        <f t="shared" si="107"/>
        <v>-35.038887901408465</v>
      </c>
      <c r="BD147">
        <f t="shared" si="109"/>
        <v>2.5961724002005937</v>
      </c>
      <c r="BE147" s="1">
        <f t="shared" si="110"/>
        <v>-0.52473684210502092</v>
      </c>
      <c r="BF147" s="1">
        <f t="shared" si="111"/>
        <v>0.29004405138295353</v>
      </c>
    </row>
    <row r="148" spans="17:58">
      <c r="Q148" s="1">
        <f t="shared" si="76"/>
        <v>-10</v>
      </c>
      <c r="R148" s="1">
        <f t="shared" si="77"/>
        <v>2</v>
      </c>
      <c r="S148" s="1">
        <v>10</v>
      </c>
      <c r="T148" s="1">
        <v>16</v>
      </c>
      <c r="U148" s="1">
        <v>1.59</v>
      </c>
      <c r="V148" s="1">
        <v>-1.23</v>
      </c>
      <c r="W148" s="1">
        <f t="shared" si="78"/>
        <v>8.9450346139941711E-2</v>
      </c>
      <c r="X148" s="1">
        <f t="shared" si="79"/>
        <v>-6.4681905427116798E-2</v>
      </c>
      <c r="Y148" s="1">
        <f t="shared" si="80"/>
        <v>-0.78836895750975799</v>
      </c>
      <c r="Z148" s="1">
        <f t="shared" si="81"/>
        <v>0.473489528259461</v>
      </c>
      <c r="AA148" s="1">
        <f t="shared" si="82"/>
        <v>2.3388022333807701</v>
      </c>
      <c r="AB148" s="1">
        <f t="shared" si="83"/>
        <v>-1.29401005498166</v>
      </c>
      <c r="AC148" s="1">
        <f t="shared" si="84"/>
        <v>-2.3112325051015699</v>
      </c>
      <c r="AD148" s="1">
        <f t="shared" si="85"/>
        <v>2.3180464881339899</v>
      </c>
      <c r="AE148" s="1">
        <f t="shared" si="86"/>
        <v>-0.19999994381830799</v>
      </c>
      <c r="AF148" s="1">
        <f t="shared" si="87"/>
        <v>-2.3398253943264797</v>
      </c>
      <c r="AG148" s="1">
        <f t="shared" si="88"/>
        <v>0.73224197286830595</v>
      </c>
      <c r="AH148" s="1">
        <f t="shared" si="89"/>
        <v>-1.0460881923824239</v>
      </c>
      <c r="AI148" s="1">
        <f t="shared" si="114"/>
        <v>14.952179481103748</v>
      </c>
      <c r="AJ148" s="1">
        <f t="shared" si="90"/>
        <v>3.5114099598039655E-7</v>
      </c>
      <c r="AK148" s="1">
        <f t="shared" si="91"/>
        <v>2.5183092225911807E-8</v>
      </c>
      <c r="AL148" s="1">
        <f t="shared" si="92"/>
        <v>-3.2427107995027458E-5</v>
      </c>
      <c r="AM148" s="1">
        <f t="shared" si="93"/>
        <v>-3.4718970809381785E-6</v>
      </c>
      <c r="AN148" s="1">
        <f t="shared" si="94"/>
        <v>1.0961714796451124E-3</v>
      </c>
      <c r="AO148" s="1">
        <f t="shared" si="95"/>
        <v>1.8829412894319232E-4</v>
      </c>
      <c r="AP148" s="1">
        <f t="shared" si="96"/>
        <v>-1.7051674826574912E-2</v>
      </c>
      <c r="AQ148" s="1">
        <f t="shared" si="97"/>
        <v>-5.0108307883130884E-3</v>
      </c>
      <c r="AR148" s="1">
        <f t="shared" si="98"/>
        <v>0.1325727065811472</v>
      </c>
      <c r="AS148" s="1">
        <f t="shared" si="99"/>
        <v>7.0553167717867044E-2</v>
      </c>
      <c r="AT148" s="1">
        <f t="shared" si="100"/>
        <v>-0.613690390424528</v>
      </c>
      <c r="AU148" s="1">
        <f t="shared" si="101"/>
        <v>-0.22651665802873999</v>
      </c>
      <c r="AV148" s="1">
        <f t="shared" si="102"/>
        <v>1.7731578947365201</v>
      </c>
      <c r="AW148" s="1">
        <f t="shared" si="103"/>
        <v>1.115263157894979</v>
      </c>
      <c r="AX148" s="1">
        <f t="shared" si="115"/>
        <v>190.67180145487634</v>
      </c>
      <c r="AY148">
        <f t="shared" si="108"/>
        <v>1.5290887539969051</v>
      </c>
      <c r="AZ148">
        <f t="shared" si="104"/>
        <v>2.0102238681301148</v>
      </c>
      <c r="BA148">
        <f t="shared" si="105"/>
        <v>23.934404608415853</v>
      </c>
      <c r="BB148">
        <f t="shared" si="106"/>
        <v>-43.166850062643725</v>
      </c>
      <c r="BC148">
        <f t="shared" si="107"/>
        <v>-37.724995042110741</v>
      </c>
      <c r="BD148">
        <f t="shared" si="109"/>
        <v>5.4418550205329836</v>
      </c>
      <c r="BE148" s="1">
        <f t="shared" si="110"/>
        <v>-0.4747368421050211</v>
      </c>
      <c r="BF148" s="1">
        <f t="shared" si="111"/>
        <v>0.18391180761757608</v>
      </c>
    </row>
    <row r="149" spans="17:58">
      <c r="Q149" s="1">
        <f t="shared" si="76"/>
        <v>-8</v>
      </c>
      <c r="R149" s="1">
        <f t="shared" si="77"/>
        <v>2</v>
      </c>
      <c r="S149" s="1">
        <v>12</v>
      </c>
      <c r="T149" s="1">
        <v>16</v>
      </c>
      <c r="U149" s="1">
        <v>1.44</v>
      </c>
      <c r="V149" s="1">
        <v>-0.92</v>
      </c>
      <c r="W149" s="1">
        <f t="shared" si="78"/>
        <v>9.6046577821732367E-3</v>
      </c>
      <c r="X149" s="1">
        <f t="shared" si="79"/>
        <v>-8.6814583891384866E-3</v>
      </c>
      <c r="Y149" s="1">
        <f t="shared" si="80"/>
        <v>-0.13226636287836033</v>
      </c>
      <c r="Z149" s="1">
        <f t="shared" si="81"/>
        <v>9.929795111683852E-2</v>
      </c>
      <c r="AA149" s="1">
        <f t="shared" si="82"/>
        <v>0.61310297266736857</v>
      </c>
      <c r="AB149" s="1">
        <f t="shared" si="83"/>
        <v>-0.42402121481639032</v>
      </c>
      <c r="AC149" s="1">
        <f t="shared" si="84"/>
        <v>-0.94668083408960302</v>
      </c>
      <c r="AD149" s="1">
        <f t="shared" si="85"/>
        <v>1.1868398019246029</v>
      </c>
      <c r="AE149" s="1">
        <f t="shared" si="86"/>
        <v>-0.12799996404371711</v>
      </c>
      <c r="AF149" s="1">
        <f t="shared" si="87"/>
        <v>-1.8718603154611839</v>
      </c>
      <c r="AG149" s="1">
        <f t="shared" si="88"/>
        <v>0.73224197286830595</v>
      </c>
      <c r="AH149" s="1">
        <f t="shared" si="89"/>
        <v>-0.87042279331910388</v>
      </c>
      <c r="AI149" s="1">
        <f t="shared" si="114"/>
        <v>5.388826813140887</v>
      </c>
      <c r="AJ149" s="1">
        <f t="shared" si="90"/>
        <v>3.5114099598039655E-7</v>
      </c>
      <c r="AK149" s="1">
        <f t="shared" si="91"/>
        <v>2.5183092225911807E-8</v>
      </c>
      <c r="AL149" s="1">
        <f t="shared" si="92"/>
        <v>-3.2427107995027458E-5</v>
      </c>
      <c r="AM149" s="1">
        <f t="shared" si="93"/>
        <v>-3.4718970809381785E-6</v>
      </c>
      <c r="AN149" s="1">
        <f t="shared" si="94"/>
        <v>1.0961714796451124E-3</v>
      </c>
      <c r="AO149" s="1">
        <f t="shared" si="95"/>
        <v>1.8829412894319232E-4</v>
      </c>
      <c r="AP149" s="1">
        <f t="shared" si="96"/>
        <v>-1.7051674826574912E-2</v>
      </c>
      <c r="AQ149" s="1">
        <f t="shared" si="97"/>
        <v>-5.0108307883130884E-3</v>
      </c>
      <c r="AR149" s="1">
        <f t="shared" si="98"/>
        <v>0.1325727065811472</v>
      </c>
      <c r="AS149" s="1">
        <f t="shared" si="99"/>
        <v>7.0553167717867044E-2</v>
      </c>
      <c r="AT149" s="1">
        <f t="shared" si="100"/>
        <v>-0.613690390424528</v>
      </c>
      <c r="AU149" s="1">
        <f t="shared" si="101"/>
        <v>-0.22651665802873999</v>
      </c>
      <c r="AV149" s="1">
        <f t="shared" si="102"/>
        <v>1.7731578947365201</v>
      </c>
      <c r="AW149" s="1">
        <f t="shared" si="103"/>
        <v>1.115263157894979</v>
      </c>
      <c r="AX149" s="1">
        <f t="shared" si="115"/>
        <v>221.22425629293247</v>
      </c>
      <c r="AY149">
        <f t="shared" si="108"/>
        <v>1.4147253268699589</v>
      </c>
      <c r="AZ149">
        <f t="shared" si="104"/>
        <v>1.7088007490635062</v>
      </c>
      <c r="BA149">
        <f t="shared" si="105"/>
        <v>17.209462387859606</v>
      </c>
      <c r="BB149">
        <f t="shared" si="106"/>
        <v>-37.970757689260772</v>
      </c>
      <c r="BC149">
        <f t="shared" si="107"/>
        <v>-32.57405713457252</v>
      </c>
      <c r="BD149">
        <f t="shared" si="109"/>
        <v>5.3967005546882518</v>
      </c>
      <c r="BE149" s="1">
        <f t="shared" si="110"/>
        <v>-0.32473684210502096</v>
      </c>
      <c r="BF149" s="1">
        <f t="shared" si="111"/>
        <v>4.9577206680896158E-2</v>
      </c>
    </row>
    <row r="150" spans="17:58">
      <c r="Q150" s="1">
        <f t="shared" si="76"/>
        <v>-6</v>
      </c>
      <c r="R150" s="1">
        <f t="shared" si="77"/>
        <v>2</v>
      </c>
      <c r="S150" s="1">
        <v>14</v>
      </c>
      <c r="T150" s="1">
        <v>16</v>
      </c>
      <c r="U150" s="1">
        <v>1.1100000000000001</v>
      </c>
      <c r="V150" s="1">
        <v>-0.1</v>
      </c>
      <c r="W150" s="1">
        <f t="shared" si="78"/>
        <v>5.4087203729586363E-4</v>
      </c>
      <c r="X150" s="1">
        <f t="shared" si="79"/>
        <v>-6.518445795952333E-4</v>
      </c>
      <c r="Y150" s="1">
        <f t="shared" si="80"/>
        <v>-1.3241571149367097E-2</v>
      </c>
      <c r="Z150" s="1">
        <f t="shared" si="81"/>
        <v>1.3254676458284048E-2</v>
      </c>
      <c r="AA150" s="1">
        <f t="shared" si="82"/>
        <v>0.10911915700061321</v>
      </c>
      <c r="AB150" s="1">
        <f t="shared" si="83"/>
        <v>-0.10062222187537388</v>
      </c>
      <c r="AC150" s="1">
        <f t="shared" si="84"/>
        <v>-0.29953573266116346</v>
      </c>
      <c r="AD150" s="1">
        <f t="shared" si="85"/>
        <v>0.50069804143694185</v>
      </c>
      <c r="AE150" s="1">
        <f t="shared" si="86"/>
        <v>-7.1999979774590869E-2</v>
      </c>
      <c r="AF150" s="1">
        <f t="shared" si="87"/>
        <v>-1.4038952365958879</v>
      </c>
      <c r="AG150" s="1">
        <f t="shared" si="88"/>
        <v>0.73224197286830595</v>
      </c>
      <c r="AH150" s="1">
        <f t="shared" si="89"/>
        <v>-0.53409186683453747</v>
      </c>
      <c r="AI150" s="1">
        <f t="shared" si="114"/>
        <v>434.09186683453748</v>
      </c>
      <c r="AJ150" s="1">
        <f t="shared" si="90"/>
        <v>3.5114099598039655E-7</v>
      </c>
      <c r="AK150" s="1">
        <f t="shared" si="91"/>
        <v>2.5183092225911807E-8</v>
      </c>
      <c r="AL150" s="1">
        <f t="shared" si="92"/>
        <v>-3.2427107995027458E-5</v>
      </c>
      <c r="AM150" s="1">
        <f t="shared" si="93"/>
        <v>-3.4718970809381785E-6</v>
      </c>
      <c r="AN150" s="1">
        <f t="shared" si="94"/>
        <v>1.0961714796451124E-3</v>
      </c>
      <c r="AO150" s="1">
        <f t="shared" si="95"/>
        <v>1.8829412894319232E-4</v>
      </c>
      <c r="AP150" s="1">
        <f t="shared" si="96"/>
        <v>-1.7051674826574912E-2</v>
      </c>
      <c r="AQ150" s="1">
        <f t="shared" si="97"/>
        <v>-5.0108307883130884E-3</v>
      </c>
      <c r="AR150" s="1">
        <f t="shared" si="98"/>
        <v>0.1325727065811472</v>
      </c>
      <c r="AS150" s="1">
        <f t="shared" si="99"/>
        <v>7.0553167717867044E-2</v>
      </c>
      <c r="AT150" s="1">
        <f t="shared" si="100"/>
        <v>-0.613690390424528</v>
      </c>
      <c r="AU150" s="1">
        <f t="shared" si="101"/>
        <v>-0.22651665802873999</v>
      </c>
      <c r="AV150" s="1">
        <f t="shared" si="102"/>
        <v>1.7731578947365201</v>
      </c>
      <c r="AW150" s="1">
        <f t="shared" si="103"/>
        <v>1.115263157894979</v>
      </c>
      <c r="AX150" s="1">
        <f t="shared" si="115"/>
        <v>1215.263157894979</v>
      </c>
      <c r="AY150">
        <f t="shared" si="108"/>
        <v>1.2365540965023254</v>
      </c>
      <c r="AZ150">
        <f t="shared" si="104"/>
        <v>1.114495401515861</v>
      </c>
      <c r="BA150">
        <f t="shared" si="105"/>
        <v>10.951924505067353</v>
      </c>
      <c r="BB150">
        <f t="shared" si="106"/>
        <v>-25.589440287205043</v>
      </c>
      <c r="BC150">
        <f t="shared" si="107"/>
        <v>-5.1478848241363018</v>
      </c>
      <c r="BD150">
        <f t="shared" si="109"/>
        <v>20.441555463068742</v>
      </c>
      <c r="BE150" s="1">
        <f t="shared" si="110"/>
        <v>5.2631578949788871E-3</v>
      </c>
      <c r="BF150" s="1">
        <f t="shared" si="111"/>
        <v>-0.43409186683453749</v>
      </c>
    </row>
    <row r="151" spans="17:58">
      <c r="Q151" s="1">
        <f t="shared" si="76"/>
        <v>-4</v>
      </c>
      <c r="R151" s="1">
        <f t="shared" si="77"/>
        <v>2</v>
      </c>
      <c r="S151" s="1">
        <v>16</v>
      </c>
      <c r="T151" s="1">
        <v>16</v>
      </c>
      <c r="U151" s="1">
        <v>0.8</v>
      </c>
      <c r="V151" s="1">
        <v>0.57999999999999996</v>
      </c>
      <c r="W151" s="1">
        <f t="shared" si="78"/>
        <v>9.3795486154035515E-6</v>
      </c>
      <c r="X151" s="1">
        <f t="shared" si="79"/>
        <v>-1.6955973416286107E-5</v>
      </c>
      <c r="Y151" s="1">
        <f t="shared" si="80"/>
        <v>-5.1666547999359503E-4</v>
      </c>
      <c r="Z151" s="1">
        <f t="shared" si="81"/>
        <v>7.7576524310030094E-4</v>
      </c>
      <c r="AA151" s="1">
        <f t="shared" si="82"/>
        <v>9.579733947927634E-3</v>
      </c>
      <c r="AB151" s="1">
        <f t="shared" si="83"/>
        <v>-1.3250662963012198E-2</v>
      </c>
      <c r="AC151" s="1">
        <f t="shared" si="84"/>
        <v>-5.9167552130600189E-2</v>
      </c>
      <c r="AD151" s="1">
        <f t="shared" si="85"/>
        <v>0.14835497524057537</v>
      </c>
      <c r="AE151" s="1">
        <f t="shared" si="86"/>
        <v>-3.1999991010929277E-2</v>
      </c>
      <c r="AF151" s="1">
        <f t="shared" si="87"/>
        <v>-0.93593015773059196</v>
      </c>
      <c r="AG151" s="1">
        <f t="shared" si="88"/>
        <v>0.73224197286830595</v>
      </c>
      <c r="AH151" s="1">
        <f t="shared" si="89"/>
        <v>-0.14992015844001882</v>
      </c>
      <c r="AI151" s="1">
        <f t="shared" si="114"/>
        <v>125.84830317931359</v>
      </c>
      <c r="AJ151" s="1">
        <f t="shared" si="90"/>
        <v>3.5114099598039655E-7</v>
      </c>
      <c r="AK151" s="1">
        <f t="shared" si="91"/>
        <v>2.5183092225911807E-8</v>
      </c>
      <c r="AL151" s="1">
        <f t="shared" si="92"/>
        <v>-3.2427107995027458E-5</v>
      </c>
      <c r="AM151" s="1">
        <f t="shared" si="93"/>
        <v>-3.4718970809381785E-6</v>
      </c>
      <c r="AN151" s="1">
        <f t="shared" si="94"/>
        <v>1.0961714796451124E-3</v>
      </c>
      <c r="AO151" s="1">
        <f t="shared" si="95"/>
        <v>1.8829412894319232E-4</v>
      </c>
      <c r="AP151" s="1">
        <f t="shared" si="96"/>
        <v>-1.7051674826574912E-2</v>
      </c>
      <c r="AQ151" s="1">
        <f t="shared" si="97"/>
        <v>-5.0108307883130884E-3</v>
      </c>
      <c r="AR151" s="1">
        <f t="shared" si="98"/>
        <v>0.1325727065811472</v>
      </c>
      <c r="AS151" s="1">
        <f t="shared" si="99"/>
        <v>7.0553167717867044E-2</v>
      </c>
      <c r="AT151" s="1">
        <f t="shared" si="100"/>
        <v>-0.613690390424528</v>
      </c>
      <c r="AU151" s="1">
        <f t="shared" si="101"/>
        <v>-0.22651665802873999</v>
      </c>
      <c r="AV151" s="1">
        <f t="shared" si="102"/>
        <v>1.7731578947365201</v>
      </c>
      <c r="AW151" s="1">
        <f t="shared" si="103"/>
        <v>1.115263157894979</v>
      </c>
      <c r="AX151" s="1">
        <f t="shared" si="115"/>
        <v>92.286751361203287</v>
      </c>
      <c r="AY151">
        <f t="shared" si="108"/>
        <v>1.1252946126524206</v>
      </c>
      <c r="AZ151">
        <f t="shared" si="104"/>
        <v>0.98812954616285009</v>
      </c>
      <c r="BA151">
        <f t="shared" si="105"/>
        <v>13.881283787355228</v>
      </c>
      <c r="BB151">
        <f t="shared" si="106"/>
        <v>-7.6561357524214717</v>
      </c>
      <c r="BC151">
        <f t="shared" si="107"/>
        <v>35.942111871382338</v>
      </c>
      <c r="BD151">
        <f t="shared" si="109"/>
        <v>43.598247623803807</v>
      </c>
      <c r="BE151" s="1">
        <f t="shared" si="110"/>
        <v>0.31526315789497894</v>
      </c>
      <c r="BF151" s="1">
        <f t="shared" si="111"/>
        <v>-0.72992015844001878</v>
      </c>
    </row>
    <row r="152" spans="17:58">
      <c r="Q152" s="1">
        <f t="shared" si="76"/>
        <v>-2</v>
      </c>
      <c r="R152" s="1">
        <f t="shared" si="77"/>
        <v>2</v>
      </c>
      <c r="S152" s="1">
        <v>18</v>
      </c>
      <c r="T152" s="1">
        <v>16</v>
      </c>
      <c r="U152" s="1">
        <v>1.04</v>
      </c>
      <c r="V152" s="1">
        <v>0.95</v>
      </c>
      <c r="W152" s="1">
        <f t="shared" si="78"/>
        <v>9.1597154447300307E-9</v>
      </c>
      <c r="X152" s="1">
        <f t="shared" si="79"/>
        <v>-3.3117135578683802E-8</v>
      </c>
      <c r="Y152" s="1">
        <f t="shared" si="80"/>
        <v>-2.0182245312249806E-6</v>
      </c>
      <c r="Z152" s="1">
        <f t="shared" si="81"/>
        <v>6.0606659617211011E-6</v>
      </c>
      <c r="AA152" s="1">
        <f t="shared" si="82"/>
        <v>1.4968334293636928E-4</v>
      </c>
      <c r="AB152" s="1">
        <f t="shared" si="83"/>
        <v>-4.1408321759413118E-4</v>
      </c>
      <c r="AC152" s="1">
        <f t="shared" si="84"/>
        <v>-3.6979720081625118E-3</v>
      </c>
      <c r="AD152" s="1">
        <f t="shared" si="85"/>
        <v>1.8544371905071921E-2</v>
      </c>
      <c r="AE152" s="1">
        <f t="shared" si="86"/>
        <v>-7.9999977527323192E-3</v>
      </c>
      <c r="AF152" s="1">
        <f t="shared" si="87"/>
        <v>-0.46796507886529598</v>
      </c>
      <c r="AG152" s="1">
        <f t="shared" si="88"/>
        <v>0.73224197286830595</v>
      </c>
      <c r="AH152" s="1">
        <f t="shared" si="89"/>
        <v>0.27086291475653967</v>
      </c>
      <c r="AI152" s="1">
        <f t="shared" si="114"/>
        <v>71.48811423615372</v>
      </c>
      <c r="AJ152" s="1">
        <f t="shared" si="90"/>
        <v>3.5114099598039655E-7</v>
      </c>
      <c r="AK152" s="1">
        <f t="shared" si="91"/>
        <v>2.5183092225911807E-8</v>
      </c>
      <c r="AL152" s="1">
        <f t="shared" si="92"/>
        <v>-3.2427107995027458E-5</v>
      </c>
      <c r="AM152" s="1">
        <f t="shared" si="93"/>
        <v>-3.4718970809381785E-6</v>
      </c>
      <c r="AN152" s="1">
        <f t="shared" si="94"/>
        <v>1.0961714796451124E-3</v>
      </c>
      <c r="AO152" s="1">
        <f t="shared" si="95"/>
        <v>1.8829412894319232E-4</v>
      </c>
      <c r="AP152" s="1">
        <f t="shared" si="96"/>
        <v>-1.7051674826574912E-2</v>
      </c>
      <c r="AQ152" s="1">
        <f t="shared" si="97"/>
        <v>-5.0108307883130884E-3</v>
      </c>
      <c r="AR152" s="1">
        <f t="shared" si="98"/>
        <v>0.1325727065811472</v>
      </c>
      <c r="AS152" s="1">
        <f t="shared" si="99"/>
        <v>7.0553167717867044E-2</v>
      </c>
      <c r="AT152" s="1">
        <f t="shared" si="100"/>
        <v>-0.613690390424528</v>
      </c>
      <c r="AU152" s="1">
        <f t="shared" si="101"/>
        <v>-0.22651665802873999</v>
      </c>
      <c r="AV152" s="1">
        <f t="shared" si="102"/>
        <v>1.7731578947365201</v>
      </c>
      <c r="AW152" s="1">
        <f t="shared" si="103"/>
        <v>1.115263157894979</v>
      </c>
      <c r="AX152" s="1">
        <f t="shared" si="115"/>
        <v>17.396121883682003</v>
      </c>
      <c r="AY152">
        <f t="shared" si="108"/>
        <v>1.1476840287937657</v>
      </c>
      <c r="AZ152">
        <f t="shared" si="104"/>
        <v>1.4085808461000739</v>
      </c>
      <c r="BA152">
        <f t="shared" si="105"/>
        <v>18.521962585864422</v>
      </c>
      <c r="BB152">
        <f t="shared" si="106"/>
        <v>13.65106390388399</v>
      </c>
      <c r="BC152">
        <f t="shared" si="107"/>
        <v>42.410498152759082</v>
      </c>
      <c r="BD152">
        <f t="shared" si="109"/>
        <v>28.759434248875092</v>
      </c>
      <c r="BE152" s="1">
        <f t="shared" si="110"/>
        <v>7.5263157894978949E-2</v>
      </c>
      <c r="BF152" s="1">
        <f t="shared" si="111"/>
        <v>-0.67913708524346028</v>
      </c>
    </row>
    <row r="153" spans="17:58">
      <c r="Q153" s="1">
        <f t="shared" si="76"/>
        <v>0</v>
      </c>
      <c r="R153" s="1">
        <f t="shared" si="77"/>
        <v>2</v>
      </c>
      <c r="S153" s="1">
        <v>20</v>
      </c>
      <c r="T153" s="1">
        <v>16</v>
      </c>
      <c r="U153" s="1">
        <v>1.1000000000000001</v>
      </c>
      <c r="V153" s="1">
        <v>1.21</v>
      </c>
      <c r="W153" s="1">
        <f t="shared" si="78"/>
        <v>0</v>
      </c>
      <c r="X153" s="1">
        <f t="shared" si="79"/>
        <v>0</v>
      </c>
      <c r="Y153" s="1">
        <f t="shared" si="80"/>
        <v>0</v>
      </c>
      <c r="Z153" s="1">
        <f t="shared" si="81"/>
        <v>0</v>
      </c>
      <c r="AA153" s="1">
        <f t="shared" si="82"/>
        <v>0</v>
      </c>
      <c r="AB153" s="1">
        <f t="shared" si="83"/>
        <v>0</v>
      </c>
      <c r="AC153" s="1">
        <f t="shared" si="84"/>
        <v>0</v>
      </c>
      <c r="AD153" s="1">
        <f t="shared" si="85"/>
        <v>0</v>
      </c>
      <c r="AE153" s="1">
        <f t="shared" si="86"/>
        <v>0</v>
      </c>
      <c r="AF153" s="1">
        <f t="shared" si="87"/>
        <v>0</v>
      </c>
      <c r="AG153" s="1">
        <f t="shared" si="88"/>
        <v>0.73224197286830595</v>
      </c>
      <c r="AH153" s="1">
        <f t="shared" si="89"/>
        <v>0.73224197286830595</v>
      </c>
      <c r="AI153" s="1">
        <f t="shared" si="114"/>
        <v>39.484134473693722</v>
      </c>
      <c r="AJ153" s="1">
        <f t="shared" si="90"/>
        <v>3.5114099598039655E-7</v>
      </c>
      <c r="AK153" s="1">
        <f t="shared" si="91"/>
        <v>2.5183092225911807E-8</v>
      </c>
      <c r="AL153" s="1">
        <f t="shared" si="92"/>
        <v>-3.2427107995027458E-5</v>
      </c>
      <c r="AM153" s="1">
        <f t="shared" si="93"/>
        <v>-3.4718970809381785E-6</v>
      </c>
      <c r="AN153" s="1">
        <f t="shared" si="94"/>
        <v>1.0961714796451124E-3</v>
      </c>
      <c r="AO153" s="1">
        <f t="shared" si="95"/>
        <v>1.8829412894319232E-4</v>
      </c>
      <c r="AP153" s="1">
        <f t="shared" si="96"/>
        <v>-1.7051674826574912E-2</v>
      </c>
      <c r="AQ153" s="1">
        <f t="shared" si="97"/>
        <v>-5.0108307883130884E-3</v>
      </c>
      <c r="AR153" s="1">
        <f t="shared" si="98"/>
        <v>0.1325727065811472</v>
      </c>
      <c r="AS153" s="1">
        <f t="shared" si="99"/>
        <v>7.0553167717867044E-2</v>
      </c>
      <c r="AT153" s="1">
        <f t="shared" si="100"/>
        <v>-0.613690390424528</v>
      </c>
      <c r="AU153" s="1">
        <f t="shared" si="101"/>
        <v>-0.22651665802873999</v>
      </c>
      <c r="AV153" s="1">
        <f t="shared" si="102"/>
        <v>1.7731578947365201</v>
      </c>
      <c r="AW153" s="1">
        <f t="shared" si="103"/>
        <v>1.115263157894979</v>
      </c>
      <c r="AX153" s="1">
        <f t="shared" si="115"/>
        <v>7.829491083059585</v>
      </c>
      <c r="AY153">
        <f t="shared" si="108"/>
        <v>1.3341627405185432</v>
      </c>
      <c r="AZ153">
        <f t="shared" si="104"/>
        <v>1.6352675622050357</v>
      </c>
      <c r="BA153">
        <f t="shared" si="105"/>
        <v>18.413183789964936</v>
      </c>
      <c r="BB153">
        <f t="shared" si="106"/>
        <v>33.287473314936236</v>
      </c>
      <c r="BC153">
        <f t="shared" si="107"/>
        <v>47.72631099390626</v>
      </c>
      <c r="BD153">
        <f t="shared" si="109"/>
        <v>14.438837678970025</v>
      </c>
      <c r="BE153" s="1">
        <f t="shared" si="110"/>
        <v>1.5263157894978896E-2</v>
      </c>
      <c r="BF153" s="1">
        <f t="shared" si="111"/>
        <v>-0.47775802713169402</v>
      </c>
    </row>
    <row r="154" spans="17:58">
      <c r="Q154" s="1">
        <f t="shared" si="76"/>
        <v>2</v>
      </c>
      <c r="R154" s="1">
        <f t="shared" si="77"/>
        <v>2</v>
      </c>
      <c r="S154" s="1">
        <v>22</v>
      </c>
      <c r="T154" s="1">
        <v>16</v>
      </c>
      <c r="U154" s="1">
        <v>1.28</v>
      </c>
      <c r="V154" s="1">
        <v>1.47</v>
      </c>
      <c r="W154" s="1">
        <f t="shared" si="78"/>
        <v>9.1597154447300307E-9</v>
      </c>
      <c r="X154" s="1">
        <f t="shared" si="79"/>
        <v>3.3117135578683802E-8</v>
      </c>
      <c r="Y154" s="1">
        <f t="shared" si="80"/>
        <v>-2.0182245312249806E-6</v>
      </c>
      <c r="Z154" s="1">
        <f t="shared" si="81"/>
        <v>-6.0606659617211011E-6</v>
      </c>
      <c r="AA154" s="1">
        <f t="shared" si="82"/>
        <v>1.4968334293636928E-4</v>
      </c>
      <c r="AB154" s="1">
        <f t="shared" si="83"/>
        <v>4.1408321759413118E-4</v>
      </c>
      <c r="AC154" s="1">
        <f t="shared" si="84"/>
        <v>-3.6979720081625118E-3</v>
      </c>
      <c r="AD154" s="1">
        <f t="shared" si="85"/>
        <v>-1.8544371905071921E-2</v>
      </c>
      <c r="AE154" s="1">
        <f t="shared" si="86"/>
        <v>-7.9999977527323192E-3</v>
      </c>
      <c r="AF154" s="1">
        <f t="shared" si="87"/>
        <v>0.46796507886529598</v>
      </c>
      <c r="AG154" s="1">
        <f t="shared" si="88"/>
        <v>0.73224197286830595</v>
      </c>
      <c r="AH154" s="1">
        <f t="shared" si="89"/>
        <v>1.1705204400145237</v>
      </c>
      <c r="AI154" s="1">
        <f t="shared" si="114"/>
        <v>20.37275918268546</v>
      </c>
      <c r="AJ154" s="1">
        <f t="shared" si="90"/>
        <v>3.5114099598039655E-7</v>
      </c>
      <c r="AK154" s="1">
        <f t="shared" si="91"/>
        <v>2.5183092225911807E-8</v>
      </c>
      <c r="AL154" s="1">
        <f t="shared" si="92"/>
        <v>-3.2427107995027458E-5</v>
      </c>
      <c r="AM154" s="1">
        <f t="shared" si="93"/>
        <v>-3.4718970809381785E-6</v>
      </c>
      <c r="AN154" s="1">
        <f t="shared" si="94"/>
        <v>1.0961714796451124E-3</v>
      </c>
      <c r="AO154" s="1">
        <f t="shared" si="95"/>
        <v>1.8829412894319232E-4</v>
      </c>
      <c r="AP154" s="1">
        <f t="shared" si="96"/>
        <v>-1.7051674826574912E-2</v>
      </c>
      <c r="AQ154" s="1">
        <f t="shared" si="97"/>
        <v>-5.0108307883130884E-3</v>
      </c>
      <c r="AR154" s="1">
        <f t="shared" si="98"/>
        <v>0.1325727065811472</v>
      </c>
      <c r="AS154" s="1">
        <f t="shared" si="99"/>
        <v>7.0553167717867044E-2</v>
      </c>
      <c r="AT154" s="1">
        <f t="shared" si="100"/>
        <v>-0.613690390424528</v>
      </c>
      <c r="AU154" s="1">
        <f t="shared" si="101"/>
        <v>-0.22651665802873999</v>
      </c>
      <c r="AV154" s="1">
        <f t="shared" si="102"/>
        <v>1.7731578947365201</v>
      </c>
      <c r="AW154" s="1">
        <f t="shared" si="103"/>
        <v>1.115263157894979</v>
      </c>
      <c r="AX154" s="1">
        <f t="shared" si="115"/>
        <v>24.13175796632796</v>
      </c>
      <c r="AY154">
        <f t="shared" si="108"/>
        <v>1.616765292752685</v>
      </c>
      <c r="AZ154">
        <f t="shared" si="104"/>
        <v>1.9491793144808407</v>
      </c>
      <c r="BA154">
        <f t="shared" si="105"/>
        <v>17.054050351272757</v>
      </c>
      <c r="BB154">
        <f t="shared" si="106"/>
        <v>46.384817239603386</v>
      </c>
      <c r="BC154">
        <f t="shared" si="107"/>
        <v>48.95233658211577</v>
      </c>
      <c r="BD154">
        <f t="shared" si="109"/>
        <v>2.5675193425123837</v>
      </c>
      <c r="BE154" s="1">
        <f t="shared" si="110"/>
        <v>-0.16473684210502104</v>
      </c>
      <c r="BF154" s="1">
        <f t="shared" si="111"/>
        <v>-0.29947955998547626</v>
      </c>
    </row>
    <row r="155" spans="17:58">
      <c r="Q155" s="1">
        <f t="shared" si="76"/>
        <v>4</v>
      </c>
      <c r="R155" s="1">
        <f t="shared" si="77"/>
        <v>2</v>
      </c>
      <c r="S155" s="1">
        <v>24</v>
      </c>
      <c r="T155" s="1">
        <v>16</v>
      </c>
      <c r="U155" s="1">
        <v>1.45</v>
      </c>
      <c r="V155" s="1">
        <v>1.37</v>
      </c>
      <c r="W155" s="1">
        <f t="shared" si="78"/>
        <v>9.3795486154035515E-6</v>
      </c>
      <c r="X155" s="1">
        <f t="shared" si="79"/>
        <v>1.6955973416286107E-5</v>
      </c>
      <c r="Y155" s="1">
        <f t="shared" si="80"/>
        <v>-5.1666547999359503E-4</v>
      </c>
      <c r="Z155" s="1">
        <f t="shared" si="81"/>
        <v>-7.7576524310030094E-4</v>
      </c>
      <c r="AA155" s="1">
        <f t="shared" si="82"/>
        <v>9.579733947927634E-3</v>
      </c>
      <c r="AB155" s="1">
        <f t="shared" si="83"/>
        <v>1.3250662963012198E-2</v>
      </c>
      <c r="AC155" s="1">
        <f t="shared" si="84"/>
        <v>-5.9167552130600189E-2</v>
      </c>
      <c r="AD155" s="1">
        <f t="shared" si="85"/>
        <v>-0.14835497524057537</v>
      </c>
      <c r="AE155" s="1">
        <f t="shared" si="86"/>
        <v>-3.1999991010929277E-2</v>
      </c>
      <c r="AF155" s="1">
        <f t="shared" si="87"/>
        <v>0.93593015773059196</v>
      </c>
      <c r="AG155" s="1">
        <f t="shared" si="88"/>
        <v>0.73224197286830595</v>
      </c>
      <c r="AH155" s="1">
        <f t="shared" si="89"/>
        <v>1.4502139139266705</v>
      </c>
      <c r="AI155" s="1">
        <f t="shared" si="114"/>
        <v>5.8550302136255787</v>
      </c>
      <c r="AJ155" s="1">
        <f t="shared" si="90"/>
        <v>3.5114099598039655E-7</v>
      </c>
      <c r="AK155" s="1">
        <f t="shared" si="91"/>
        <v>2.5183092225911807E-8</v>
      </c>
      <c r="AL155" s="1">
        <f t="shared" si="92"/>
        <v>-3.2427107995027458E-5</v>
      </c>
      <c r="AM155" s="1">
        <f t="shared" si="93"/>
        <v>-3.4718970809381785E-6</v>
      </c>
      <c r="AN155" s="1">
        <f t="shared" si="94"/>
        <v>1.0961714796451124E-3</v>
      </c>
      <c r="AO155" s="1">
        <f t="shared" si="95"/>
        <v>1.8829412894319232E-4</v>
      </c>
      <c r="AP155" s="1">
        <f t="shared" si="96"/>
        <v>-1.7051674826574912E-2</v>
      </c>
      <c r="AQ155" s="1">
        <f t="shared" si="97"/>
        <v>-5.0108307883130884E-3</v>
      </c>
      <c r="AR155" s="1">
        <f t="shared" si="98"/>
        <v>0.1325727065811472</v>
      </c>
      <c r="AS155" s="1">
        <f t="shared" si="99"/>
        <v>7.0553167717867044E-2</v>
      </c>
      <c r="AT155" s="1">
        <f t="shared" si="100"/>
        <v>-0.613690390424528</v>
      </c>
      <c r="AU155" s="1">
        <f t="shared" si="101"/>
        <v>-0.22651665802873999</v>
      </c>
      <c r="AV155" s="1">
        <f t="shared" si="102"/>
        <v>1.7731578947365201</v>
      </c>
      <c r="AW155" s="1">
        <f t="shared" si="103"/>
        <v>1.115263157894979</v>
      </c>
      <c r="AX155" s="1">
        <f t="shared" si="115"/>
        <v>18.593930080658474</v>
      </c>
      <c r="AY155">
        <f t="shared" si="108"/>
        <v>1.8294623001047039</v>
      </c>
      <c r="AZ155">
        <f t="shared" si="104"/>
        <v>1.9948433522459852</v>
      </c>
      <c r="BA155">
        <f t="shared" si="105"/>
        <v>8.2904280155672119</v>
      </c>
      <c r="BB155">
        <f t="shared" si="106"/>
        <v>52.438507712629821</v>
      </c>
      <c r="BC155">
        <f t="shared" si="107"/>
        <v>43.375023642475242</v>
      </c>
      <c r="BD155">
        <f t="shared" si="109"/>
        <v>9.0634840701545798</v>
      </c>
      <c r="BE155" s="1">
        <f t="shared" si="110"/>
        <v>-0.33473684210502097</v>
      </c>
      <c r="BF155" s="1">
        <f t="shared" si="111"/>
        <v>8.0213913926670433E-2</v>
      </c>
    </row>
    <row r="156" spans="17:58">
      <c r="Q156" s="1">
        <f t="shared" si="76"/>
        <v>6</v>
      </c>
      <c r="R156" s="1">
        <f t="shared" si="77"/>
        <v>2</v>
      </c>
      <c r="S156" s="1">
        <v>26</v>
      </c>
      <c r="T156" s="1">
        <v>16</v>
      </c>
      <c r="U156" s="1">
        <v>1.0900000000000001</v>
      </c>
      <c r="V156" s="1">
        <v>1.57</v>
      </c>
      <c r="W156" s="1">
        <f t="shared" si="78"/>
        <v>5.4087203729586363E-4</v>
      </c>
      <c r="X156" s="1">
        <f t="shared" si="79"/>
        <v>6.518445795952333E-4</v>
      </c>
      <c r="Y156" s="1">
        <f t="shared" si="80"/>
        <v>-1.3241571149367097E-2</v>
      </c>
      <c r="Z156" s="1">
        <f t="shared" si="81"/>
        <v>-1.3254676458284048E-2</v>
      </c>
      <c r="AA156" s="1">
        <f t="shared" si="82"/>
        <v>0.10911915700061321</v>
      </c>
      <c r="AB156" s="1">
        <f t="shared" si="83"/>
        <v>0.10062222187537388</v>
      </c>
      <c r="AC156" s="1">
        <f t="shared" si="84"/>
        <v>-0.29953573266116346</v>
      </c>
      <c r="AD156" s="1">
        <f t="shared" si="85"/>
        <v>-0.50069804143694185</v>
      </c>
      <c r="AE156" s="1">
        <f t="shared" si="86"/>
        <v>-7.1999979774590869E-2</v>
      </c>
      <c r="AF156" s="1">
        <f t="shared" si="87"/>
        <v>1.4038952365958879</v>
      </c>
      <c r="AG156" s="1">
        <f t="shared" si="88"/>
        <v>0.73224197286830595</v>
      </c>
      <c r="AH156" s="1">
        <f t="shared" si="89"/>
        <v>1.4483413034767247</v>
      </c>
      <c r="AI156" s="1">
        <f t="shared" si="114"/>
        <v>7.7489615619920587</v>
      </c>
      <c r="AJ156" s="1">
        <f t="shared" si="90"/>
        <v>3.5114099598039655E-7</v>
      </c>
      <c r="AK156" s="1">
        <f t="shared" si="91"/>
        <v>2.5183092225911807E-8</v>
      </c>
      <c r="AL156" s="1">
        <f t="shared" si="92"/>
        <v>-3.2427107995027458E-5</v>
      </c>
      <c r="AM156" s="1">
        <f t="shared" si="93"/>
        <v>-3.4718970809381785E-6</v>
      </c>
      <c r="AN156" s="1">
        <f t="shared" si="94"/>
        <v>1.0961714796451124E-3</v>
      </c>
      <c r="AO156" s="1">
        <f t="shared" si="95"/>
        <v>1.8829412894319232E-4</v>
      </c>
      <c r="AP156" s="1">
        <f t="shared" si="96"/>
        <v>-1.7051674826574912E-2</v>
      </c>
      <c r="AQ156" s="1">
        <f t="shared" si="97"/>
        <v>-5.0108307883130884E-3</v>
      </c>
      <c r="AR156" s="1">
        <f t="shared" si="98"/>
        <v>0.1325727065811472</v>
      </c>
      <c r="AS156" s="1">
        <f t="shared" si="99"/>
        <v>7.0553167717867044E-2</v>
      </c>
      <c r="AT156" s="1">
        <f t="shared" si="100"/>
        <v>-0.613690390424528</v>
      </c>
      <c r="AU156" s="1">
        <f t="shared" si="101"/>
        <v>-0.22651665802873999</v>
      </c>
      <c r="AV156" s="1">
        <f t="shared" si="102"/>
        <v>1.7731578947365201</v>
      </c>
      <c r="AW156" s="1">
        <f t="shared" si="103"/>
        <v>1.115263157894979</v>
      </c>
      <c r="AX156" s="1">
        <f t="shared" si="115"/>
        <v>28.964130070383508</v>
      </c>
      <c r="AY156">
        <f t="shared" si="108"/>
        <v>1.8279782391250008</v>
      </c>
      <c r="AZ156">
        <f t="shared" si="104"/>
        <v>1.91128229207514</v>
      </c>
      <c r="BA156">
        <f t="shared" si="105"/>
        <v>4.358542602291017</v>
      </c>
      <c r="BB156">
        <f t="shared" si="106"/>
        <v>52.402726671500162</v>
      </c>
      <c r="BC156">
        <f t="shared" si="107"/>
        <v>55.229008287359527</v>
      </c>
      <c r="BD156">
        <f t="shared" si="109"/>
        <v>2.8262816158593651</v>
      </c>
      <c r="BE156" s="1">
        <f t="shared" si="110"/>
        <v>2.5263157894978905E-2</v>
      </c>
      <c r="BF156" s="1">
        <f t="shared" si="111"/>
        <v>-0.12165869652327532</v>
      </c>
    </row>
    <row r="157" spans="17:58">
      <c r="Q157" s="1">
        <f t="shared" si="76"/>
        <v>8</v>
      </c>
      <c r="R157" s="1">
        <f t="shared" si="77"/>
        <v>2</v>
      </c>
      <c r="S157" s="1">
        <v>28</v>
      </c>
      <c r="T157" s="1">
        <v>16</v>
      </c>
      <c r="U157" s="1">
        <v>1.1399999999999999</v>
      </c>
      <c r="V157" s="1">
        <v>1.06</v>
      </c>
      <c r="W157" s="1">
        <f t="shared" si="78"/>
        <v>9.6046577821732367E-3</v>
      </c>
      <c r="X157" s="1">
        <f t="shared" si="79"/>
        <v>8.6814583891384866E-3</v>
      </c>
      <c r="Y157" s="1">
        <f t="shared" si="80"/>
        <v>-0.13226636287836033</v>
      </c>
      <c r="Z157" s="1">
        <f t="shared" si="81"/>
        <v>-9.929795111683852E-2</v>
      </c>
      <c r="AA157" s="1">
        <f t="shared" si="82"/>
        <v>0.61310297266736857</v>
      </c>
      <c r="AB157" s="1">
        <f t="shared" si="83"/>
        <v>0.42402121481639032</v>
      </c>
      <c r="AC157" s="1">
        <f t="shared" si="84"/>
        <v>-0.94668083408960302</v>
      </c>
      <c r="AD157" s="1">
        <f t="shared" si="85"/>
        <v>-1.1868398019246029</v>
      </c>
      <c r="AE157" s="1">
        <f t="shared" si="86"/>
        <v>-0.12799996404371711</v>
      </c>
      <c r="AF157" s="1">
        <f t="shared" si="87"/>
        <v>1.8718603154611839</v>
      </c>
      <c r="AG157" s="1">
        <f t="shared" si="88"/>
        <v>0.73224197286830595</v>
      </c>
      <c r="AH157" s="1">
        <f t="shared" si="89"/>
        <v>1.1664276779314386</v>
      </c>
      <c r="AI157" s="1">
        <f t="shared" si="114"/>
        <v>10.040346974664018</v>
      </c>
      <c r="AJ157" s="1">
        <f t="shared" si="90"/>
        <v>3.5114099598039655E-7</v>
      </c>
      <c r="AK157" s="1">
        <f t="shared" si="91"/>
        <v>2.5183092225911807E-8</v>
      </c>
      <c r="AL157" s="1">
        <f t="shared" si="92"/>
        <v>-3.2427107995027458E-5</v>
      </c>
      <c r="AM157" s="1">
        <f t="shared" si="93"/>
        <v>-3.4718970809381785E-6</v>
      </c>
      <c r="AN157" s="1">
        <f t="shared" si="94"/>
        <v>1.0961714796451124E-3</v>
      </c>
      <c r="AO157" s="1">
        <f t="shared" si="95"/>
        <v>1.8829412894319232E-4</v>
      </c>
      <c r="AP157" s="1">
        <f t="shared" si="96"/>
        <v>-1.7051674826574912E-2</v>
      </c>
      <c r="AQ157" s="1">
        <f t="shared" si="97"/>
        <v>-5.0108307883130884E-3</v>
      </c>
      <c r="AR157" s="1">
        <f t="shared" si="98"/>
        <v>0.1325727065811472</v>
      </c>
      <c r="AS157" s="1">
        <f t="shared" si="99"/>
        <v>7.0553167717867044E-2</v>
      </c>
      <c r="AT157" s="1">
        <f t="shared" si="100"/>
        <v>-0.613690390424528</v>
      </c>
      <c r="AU157" s="1">
        <f t="shared" si="101"/>
        <v>-0.22651665802873999</v>
      </c>
      <c r="AV157" s="1">
        <f t="shared" si="102"/>
        <v>1.7731578947365201</v>
      </c>
      <c r="AW157" s="1">
        <f t="shared" si="103"/>
        <v>1.115263157894979</v>
      </c>
      <c r="AX157" s="1">
        <f t="shared" si="115"/>
        <v>5.213505461790465</v>
      </c>
      <c r="AY157">
        <f t="shared" si="108"/>
        <v>1.6138046471622296</v>
      </c>
      <c r="AZ157">
        <f t="shared" si="104"/>
        <v>1.5566630977832037</v>
      </c>
      <c r="BA157">
        <f t="shared" si="105"/>
        <v>3.6707717591815126</v>
      </c>
      <c r="BB157">
        <f t="shared" si="106"/>
        <v>46.284582383848509</v>
      </c>
      <c r="BC157">
        <f t="shared" si="107"/>
        <v>42.917434720269121</v>
      </c>
      <c r="BD157">
        <f t="shared" si="109"/>
        <v>3.367147663579388</v>
      </c>
      <c r="BE157" s="1">
        <f t="shared" si="110"/>
        <v>-2.4736842105020918E-2</v>
      </c>
      <c r="BF157" s="1">
        <f t="shared" si="111"/>
        <v>0.10642767793143859</v>
      </c>
    </row>
    <row r="158" spans="17:58">
      <c r="Q158" s="1">
        <f t="shared" si="76"/>
        <v>10</v>
      </c>
      <c r="R158" s="1">
        <f t="shared" si="77"/>
        <v>2</v>
      </c>
      <c r="S158" s="1">
        <v>30</v>
      </c>
      <c r="T158" s="1">
        <v>16</v>
      </c>
      <c r="U158" s="1">
        <v>1.07</v>
      </c>
      <c r="V158" s="1">
        <v>0.86</v>
      </c>
      <c r="W158" s="1">
        <f t="shared" si="78"/>
        <v>8.9450346139941711E-2</v>
      </c>
      <c r="X158" s="1">
        <f t="shared" si="79"/>
        <v>6.4681905427116798E-2</v>
      </c>
      <c r="Y158" s="1">
        <f t="shared" si="80"/>
        <v>-0.78836895750975799</v>
      </c>
      <c r="Z158" s="1">
        <f t="shared" si="81"/>
        <v>-0.473489528259461</v>
      </c>
      <c r="AA158" s="1">
        <f t="shared" si="82"/>
        <v>2.3388022333807701</v>
      </c>
      <c r="AB158" s="1">
        <f t="shared" si="83"/>
        <v>1.29401005498166</v>
      </c>
      <c r="AC158" s="1">
        <f t="shared" si="84"/>
        <v>-2.3112325051015699</v>
      </c>
      <c r="AD158" s="1">
        <f t="shared" si="85"/>
        <v>-2.3180464881339899</v>
      </c>
      <c r="AE158" s="1">
        <f t="shared" si="86"/>
        <v>-0.19999994381830799</v>
      </c>
      <c r="AF158" s="1">
        <f t="shared" si="87"/>
        <v>2.3398253943264797</v>
      </c>
      <c r="AG158" s="1">
        <f t="shared" si="88"/>
        <v>0.73224197286830595</v>
      </c>
      <c r="AH158" s="1">
        <f t="shared" si="89"/>
        <v>0.76787448430118788</v>
      </c>
      <c r="AI158" s="1">
        <f t="shared" si="114"/>
        <v>10.712269267303734</v>
      </c>
      <c r="AJ158" s="1">
        <f t="shared" si="90"/>
        <v>3.5114099598039655E-7</v>
      </c>
      <c r="AK158" s="1">
        <f t="shared" si="91"/>
        <v>2.5183092225911807E-8</v>
      </c>
      <c r="AL158" s="1">
        <f t="shared" si="92"/>
        <v>-3.2427107995027458E-5</v>
      </c>
      <c r="AM158" s="1">
        <f t="shared" si="93"/>
        <v>-3.4718970809381785E-6</v>
      </c>
      <c r="AN158" s="1">
        <f t="shared" si="94"/>
        <v>1.0961714796451124E-3</v>
      </c>
      <c r="AO158" s="1">
        <f t="shared" si="95"/>
        <v>1.8829412894319232E-4</v>
      </c>
      <c r="AP158" s="1">
        <f t="shared" si="96"/>
        <v>-1.7051674826574912E-2</v>
      </c>
      <c r="AQ158" s="1">
        <f t="shared" si="97"/>
        <v>-5.0108307883130884E-3</v>
      </c>
      <c r="AR158" s="1">
        <f t="shared" si="98"/>
        <v>0.1325727065811472</v>
      </c>
      <c r="AS158" s="1">
        <f t="shared" si="99"/>
        <v>7.0553167717867044E-2</v>
      </c>
      <c r="AT158" s="1">
        <f t="shared" si="100"/>
        <v>-0.613690390424528</v>
      </c>
      <c r="AU158" s="1">
        <f t="shared" si="101"/>
        <v>-0.22651665802873999</v>
      </c>
      <c r="AV158" s="1">
        <f t="shared" si="102"/>
        <v>1.7731578947365201</v>
      </c>
      <c r="AW158" s="1">
        <f t="shared" si="103"/>
        <v>1.115263157894979</v>
      </c>
      <c r="AX158" s="1">
        <f t="shared" si="115"/>
        <v>29.681762545927793</v>
      </c>
      <c r="AY158">
        <f t="shared" si="108"/>
        <v>1.354046947117675</v>
      </c>
      <c r="AZ158">
        <f t="shared" si="104"/>
        <v>1.3727709204379295</v>
      </c>
      <c r="BA158">
        <f t="shared" si="105"/>
        <v>1.3639546876678652</v>
      </c>
      <c r="BB158">
        <f t="shared" si="106"/>
        <v>34.547961919415023</v>
      </c>
      <c r="BC158">
        <f t="shared" si="107"/>
        <v>38.790173852813744</v>
      </c>
      <c r="BD158">
        <f t="shared" si="109"/>
        <v>4.2422119333987212</v>
      </c>
      <c r="BE158" s="1">
        <f t="shared" si="110"/>
        <v>4.5263157894978923E-2</v>
      </c>
      <c r="BF158" s="1">
        <f t="shared" si="111"/>
        <v>-9.212551569881211E-2</v>
      </c>
    </row>
    <row r="159" spans="17:58">
      <c r="Q159" s="1">
        <f t="shared" si="76"/>
        <v>12</v>
      </c>
      <c r="R159" s="1">
        <f t="shared" si="77"/>
        <v>2</v>
      </c>
      <c r="S159" s="1">
        <v>32</v>
      </c>
      <c r="T159" s="1">
        <v>16</v>
      </c>
      <c r="U159" s="1">
        <v>1.06</v>
      </c>
      <c r="V159" s="1">
        <v>0.8</v>
      </c>
      <c r="W159" s="1">
        <f t="shared" si="78"/>
        <v>0.55385296619096436</v>
      </c>
      <c r="X159" s="1">
        <f t="shared" si="79"/>
        <v>0.33374442475275945</v>
      </c>
      <c r="Y159" s="1">
        <f t="shared" si="80"/>
        <v>-3.3898422142379769</v>
      </c>
      <c r="Z159" s="1">
        <f t="shared" si="81"/>
        <v>-1.6965985866603581</v>
      </c>
      <c r="AA159" s="1">
        <f t="shared" si="82"/>
        <v>6.9836260480392456</v>
      </c>
      <c r="AB159" s="1">
        <f t="shared" si="83"/>
        <v>3.2199111000119642</v>
      </c>
      <c r="AC159" s="1">
        <f t="shared" si="84"/>
        <v>-4.7925717225786153</v>
      </c>
      <c r="AD159" s="1">
        <f t="shared" si="85"/>
        <v>-4.0055843314955348</v>
      </c>
      <c r="AE159" s="1">
        <f t="shared" si="86"/>
        <v>-0.28799991909836348</v>
      </c>
      <c r="AF159" s="1">
        <f t="shared" si="87"/>
        <v>2.8077904731917758</v>
      </c>
      <c r="AG159" s="1">
        <f t="shared" si="88"/>
        <v>0.73224197286830595</v>
      </c>
      <c r="AH159" s="1">
        <f t="shared" si="89"/>
        <v>0.45857021098416684</v>
      </c>
      <c r="AI159" s="1">
        <f t="shared" si="114"/>
        <v>42.678723626979149</v>
      </c>
      <c r="AJ159" s="1">
        <f t="shared" si="90"/>
        <v>3.5114099598039655E-7</v>
      </c>
      <c r="AK159" s="1">
        <f t="shared" si="91"/>
        <v>2.5183092225911807E-8</v>
      </c>
      <c r="AL159" s="1">
        <f t="shared" si="92"/>
        <v>-3.2427107995027458E-5</v>
      </c>
      <c r="AM159" s="1">
        <f t="shared" si="93"/>
        <v>-3.4718970809381785E-6</v>
      </c>
      <c r="AN159" s="1">
        <f t="shared" si="94"/>
        <v>1.0961714796451124E-3</v>
      </c>
      <c r="AO159" s="1">
        <f t="shared" si="95"/>
        <v>1.8829412894319232E-4</v>
      </c>
      <c r="AP159" s="1">
        <f t="shared" si="96"/>
        <v>-1.7051674826574912E-2</v>
      </c>
      <c r="AQ159" s="1">
        <f t="shared" si="97"/>
        <v>-5.0108307883130884E-3</v>
      </c>
      <c r="AR159" s="1">
        <f t="shared" si="98"/>
        <v>0.1325727065811472</v>
      </c>
      <c r="AS159" s="1">
        <f t="shared" si="99"/>
        <v>7.0553167717867044E-2</v>
      </c>
      <c r="AT159" s="1">
        <f t="shared" si="100"/>
        <v>-0.613690390424528</v>
      </c>
      <c r="AU159" s="1">
        <f t="shared" si="101"/>
        <v>-0.22651665802873999</v>
      </c>
      <c r="AV159" s="1">
        <f t="shared" si="102"/>
        <v>1.7731578947365201</v>
      </c>
      <c r="AW159" s="1">
        <f t="shared" si="103"/>
        <v>1.115263157894979</v>
      </c>
      <c r="AX159" s="1">
        <f t="shared" si="115"/>
        <v>39.407894736872365</v>
      </c>
      <c r="AY159">
        <f t="shared" si="108"/>
        <v>1.2058600871411012</v>
      </c>
      <c r="AZ159">
        <f t="shared" si="104"/>
        <v>1.3280060240827225</v>
      </c>
      <c r="BA159">
        <f t="shared" si="105"/>
        <v>9.1976944928385951</v>
      </c>
      <c r="BB159">
        <f t="shared" si="106"/>
        <v>22.351322313296912</v>
      </c>
      <c r="BC159">
        <f t="shared" si="107"/>
        <v>37.042474773082859</v>
      </c>
      <c r="BD159">
        <f t="shared" si="109"/>
        <v>14.691152459785947</v>
      </c>
      <c r="BE159" s="1">
        <f t="shared" si="110"/>
        <v>5.5263157894978931E-2</v>
      </c>
      <c r="BF159" s="1">
        <f t="shared" si="111"/>
        <v>-0.34142978901583321</v>
      </c>
    </row>
    <row r="160" spans="17:58">
      <c r="Q160" s="1">
        <f t="shared" si="76"/>
        <v>14</v>
      </c>
      <c r="R160" s="1">
        <f t="shared" si="77"/>
        <v>2</v>
      </c>
      <c r="S160" s="1">
        <v>34</v>
      </c>
      <c r="T160" s="1">
        <v>16</v>
      </c>
      <c r="U160" s="1">
        <v>1.1499999999999999</v>
      </c>
      <c r="V160" s="1">
        <v>0.74</v>
      </c>
      <c r="W160" s="1">
        <f t="shared" si="78"/>
        <v>2.5873929010192613</v>
      </c>
      <c r="X160" s="1">
        <f t="shared" si="79"/>
        <v>1.3363958741079238</v>
      </c>
      <c r="Y160" s="1">
        <f t="shared" si="80"/>
        <v>-11.6346627958303</v>
      </c>
      <c r="Z160" s="1">
        <f t="shared" si="81"/>
        <v>-4.9912190281136803</v>
      </c>
      <c r="AA160" s="1">
        <f t="shared" si="82"/>
        <v>17.610095613120908</v>
      </c>
      <c r="AB160" s="1">
        <f t="shared" si="83"/>
        <v>6.9594966381045626</v>
      </c>
      <c r="AC160" s="1">
        <f t="shared" si="84"/>
        <v>-8.8788307915981903</v>
      </c>
      <c r="AD160" s="1">
        <f t="shared" si="85"/>
        <v>-6.3607195634396687</v>
      </c>
      <c r="AE160" s="1">
        <f t="shared" si="86"/>
        <v>-0.39199988988388362</v>
      </c>
      <c r="AF160" s="1">
        <f t="shared" si="87"/>
        <v>3.2757555520570718</v>
      </c>
      <c r="AG160" s="1">
        <f t="shared" si="88"/>
        <v>0.73224197286830595</v>
      </c>
      <c r="AH160" s="1">
        <f t="shared" si="89"/>
        <v>0.24394648241231021</v>
      </c>
      <c r="AI160" s="1">
        <f t="shared" si="114"/>
        <v>67.034259133471593</v>
      </c>
      <c r="AJ160" s="1">
        <f t="shared" si="90"/>
        <v>3.5114099598039655E-7</v>
      </c>
      <c r="AK160" s="1">
        <f t="shared" si="91"/>
        <v>2.5183092225911807E-8</v>
      </c>
      <c r="AL160" s="1">
        <f t="shared" si="92"/>
        <v>-3.2427107995027458E-5</v>
      </c>
      <c r="AM160" s="1">
        <f t="shared" si="93"/>
        <v>-3.4718970809381785E-6</v>
      </c>
      <c r="AN160" s="1">
        <f t="shared" si="94"/>
        <v>1.0961714796451124E-3</v>
      </c>
      <c r="AO160" s="1">
        <f t="shared" si="95"/>
        <v>1.8829412894319232E-4</v>
      </c>
      <c r="AP160" s="1">
        <f t="shared" si="96"/>
        <v>-1.7051674826574912E-2</v>
      </c>
      <c r="AQ160" s="1">
        <f t="shared" si="97"/>
        <v>-5.0108307883130884E-3</v>
      </c>
      <c r="AR160" s="1">
        <f t="shared" si="98"/>
        <v>0.1325727065811472</v>
      </c>
      <c r="AS160" s="1">
        <f t="shared" si="99"/>
        <v>7.0553167717867044E-2</v>
      </c>
      <c r="AT160" s="1">
        <f t="shared" si="100"/>
        <v>-0.613690390424528</v>
      </c>
      <c r="AU160" s="1">
        <f t="shared" si="101"/>
        <v>-0.22651665802873999</v>
      </c>
      <c r="AV160" s="1">
        <f t="shared" si="102"/>
        <v>1.7731578947365201</v>
      </c>
      <c r="AW160" s="1">
        <f t="shared" si="103"/>
        <v>1.115263157894979</v>
      </c>
      <c r="AX160" s="1">
        <f t="shared" si="115"/>
        <v>50.71123755337554</v>
      </c>
      <c r="AY160">
        <f t="shared" si="108"/>
        <v>1.1416312003616669</v>
      </c>
      <c r="AZ160">
        <f t="shared" si="104"/>
        <v>1.3675159962501353</v>
      </c>
      <c r="BA160">
        <f t="shared" si="105"/>
        <v>16.517890577358287</v>
      </c>
      <c r="BB160">
        <f t="shared" si="106"/>
        <v>12.33823745214063</v>
      </c>
      <c r="BC160">
        <f t="shared" si="107"/>
        <v>32.760400163068155</v>
      </c>
      <c r="BD160">
        <f t="shared" si="109"/>
        <v>20.422162710927523</v>
      </c>
      <c r="BE160" s="1">
        <f t="shared" si="110"/>
        <v>-3.4736842105020926E-2</v>
      </c>
      <c r="BF160" s="1">
        <f t="shared" si="111"/>
        <v>-0.49605351758768979</v>
      </c>
    </row>
    <row r="161" spans="4:58">
      <c r="Q161" s="1">
        <f t="shared" si="76"/>
        <v>16</v>
      </c>
      <c r="R161" s="1">
        <f t="shared" si="77"/>
        <v>2</v>
      </c>
      <c r="S161" s="1">
        <v>36</v>
      </c>
      <c r="T161" s="1">
        <v>16</v>
      </c>
      <c r="U161" s="1">
        <v>1.19</v>
      </c>
      <c r="V161" s="1">
        <v>0.56999999999999995</v>
      </c>
      <c r="W161" s="1">
        <f t="shared" si="78"/>
        <v>9.8351695689453944</v>
      </c>
      <c r="X161" s="1">
        <f t="shared" si="79"/>
        <v>4.4449066952389051</v>
      </c>
      <c r="Y161" s="1">
        <f t="shared" si="80"/>
        <v>-33.860188896860244</v>
      </c>
      <c r="Z161" s="1">
        <f t="shared" si="81"/>
        <v>-12.710137742955331</v>
      </c>
      <c r="AA161" s="1">
        <f t="shared" si="82"/>
        <v>39.238590250711589</v>
      </c>
      <c r="AB161" s="1">
        <f t="shared" si="83"/>
        <v>13.56867887412449</v>
      </c>
      <c r="AC161" s="1">
        <f t="shared" si="84"/>
        <v>-15.146893345433648</v>
      </c>
      <c r="AD161" s="1">
        <f t="shared" si="85"/>
        <v>-9.4947184153968234</v>
      </c>
      <c r="AE161" s="1">
        <f t="shared" si="86"/>
        <v>-0.51199985617486843</v>
      </c>
      <c r="AF161" s="1">
        <f t="shared" si="87"/>
        <v>3.7437206309223678</v>
      </c>
      <c r="AG161" s="1">
        <f t="shared" si="88"/>
        <v>0.73224197286830595</v>
      </c>
      <c r="AH161" s="1">
        <f t="shared" si="89"/>
        <v>-0.16063026400986102</v>
      </c>
      <c r="AI161" s="1">
        <f t="shared" si="114"/>
        <v>128.18074807190544</v>
      </c>
      <c r="AJ161" s="1">
        <f t="shared" si="90"/>
        <v>3.5114099598039655E-7</v>
      </c>
      <c r="AK161" s="1">
        <f t="shared" si="91"/>
        <v>2.5183092225911807E-8</v>
      </c>
      <c r="AL161" s="1">
        <f t="shared" si="92"/>
        <v>-3.2427107995027458E-5</v>
      </c>
      <c r="AM161" s="1">
        <f t="shared" si="93"/>
        <v>-3.4718970809381785E-6</v>
      </c>
      <c r="AN161" s="1">
        <f t="shared" si="94"/>
        <v>1.0961714796451124E-3</v>
      </c>
      <c r="AO161" s="1">
        <f t="shared" si="95"/>
        <v>1.8829412894319232E-4</v>
      </c>
      <c r="AP161" s="1">
        <f t="shared" si="96"/>
        <v>-1.7051674826574912E-2</v>
      </c>
      <c r="AQ161" s="1">
        <f t="shared" si="97"/>
        <v>-5.0108307883130884E-3</v>
      </c>
      <c r="AR161" s="1">
        <f t="shared" si="98"/>
        <v>0.1325727065811472</v>
      </c>
      <c r="AS161" s="1">
        <f t="shared" si="99"/>
        <v>7.0553167717867044E-2</v>
      </c>
      <c r="AT161" s="1">
        <f t="shared" si="100"/>
        <v>-0.613690390424528</v>
      </c>
      <c r="AU161" s="1">
        <f t="shared" si="101"/>
        <v>-0.22651665802873999</v>
      </c>
      <c r="AV161" s="1">
        <f t="shared" si="102"/>
        <v>1.7731578947365201</v>
      </c>
      <c r="AW161" s="1">
        <f t="shared" si="103"/>
        <v>1.115263157894979</v>
      </c>
      <c r="AX161" s="1">
        <f t="shared" si="115"/>
        <v>95.660203139470013</v>
      </c>
      <c r="AY161">
        <f t="shared" si="108"/>
        <v>1.1267714910636311</v>
      </c>
      <c r="AZ161">
        <f t="shared" si="104"/>
        <v>1.3194695904036591</v>
      </c>
      <c r="BA161">
        <f t="shared" si="105"/>
        <v>14.60420920205344</v>
      </c>
      <c r="BB161">
        <f t="shared" si="106"/>
        <v>-8.1958924919029883</v>
      </c>
      <c r="BC161">
        <f t="shared" si="107"/>
        <v>25.594029245998822</v>
      </c>
      <c r="BD161">
        <f t="shared" si="109"/>
        <v>33.789921737901807</v>
      </c>
      <c r="BE161" s="1">
        <f t="shared" si="110"/>
        <v>-7.4736842105020962E-2</v>
      </c>
      <c r="BF161" s="1">
        <f t="shared" si="111"/>
        <v>-0.73063026400986097</v>
      </c>
    </row>
    <row r="162" spans="4:58">
      <c r="Q162" s="1">
        <f t="shared" si="76"/>
        <v>18</v>
      </c>
      <c r="R162" s="1">
        <f t="shared" si="77"/>
        <v>2</v>
      </c>
      <c r="S162" s="1">
        <v>38</v>
      </c>
      <c r="T162" s="1">
        <v>16</v>
      </c>
      <c r="U162" s="1">
        <v>0.8</v>
      </c>
      <c r="V162" s="1">
        <v>-0.26</v>
      </c>
      <c r="W162" s="1">
        <f t="shared" si="78"/>
        <v>31.937952930283448</v>
      </c>
      <c r="X162" s="1">
        <f t="shared" si="79"/>
        <v>12.830256860172977</v>
      </c>
      <c r="Y162" s="1">
        <f t="shared" si="80"/>
        <v>-86.877948310997525</v>
      </c>
      <c r="Z162" s="1">
        <f t="shared" si="81"/>
        <v>-28.987977414267213</v>
      </c>
      <c r="AA162" s="1">
        <f t="shared" si="82"/>
        <v>79.547865453447031</v>
      </c>
      <c r="AB162" s="1">
        <f t="shared" si="83"/>
        <v>24.451199915715851</v>
      </c>
      <c r="AC162" s="1">
        <f t="shared" si="84"/>
        <v>-24.262394345554238</v>
      </c>
      <c r="AD162" s="1">
        <f t="shared" si="85"/>
        <v>-13.51884711879743</v>
      </c>
      <c r="AE162" s="1">
        <f t="shared" si="86"/>
        <v>-0.64799981797131789</v>
      </c>
      <c r="AF162" s="1">
        <f t="shared" si="87"/>
        <v>4.2116857097876634</v>
      </c>
      <c r="AG162" s="1">
        <f t="shared" si="88"/>
        <v>0.73224197286830595</v>
      </c>
      <c r="AH162" s="1">
        <f t="shared" si="89"/>
        <v>-0.58396416531245887</v>
      </c>
      <c r="AI162" s="1">
        <f t="shared" si="114"/>
        <v>124.60160204325341</v>
      </c>
      <c r="AJ162" s="1">
        <f t="shared" si="90"/>
        <v>3.5114099598039655E-7</v>
      </c>
      <c r="AK162" s="1">
        <f t="shared" si="91"/>
        <v>2.5183092225911807E-8</v>
      </c>
      <c r="AL162" s="1">
        <f t="shared" si="92"/>
        <v>-3.2427107995027458E-5</v>
      </c>
      <c r="AM162" s="1">
        <f t="shared" si="93"/>
        <v>-3.4718970809381785E-6</v>
      </c>
      <c r="AN162" s="1">
        <f t="shared" si="94"/>
        <v>1.0961714796451124E-3</v>
      </c>
      <c r="AO162" s="1">
        <f t="shared" si="95"/>
        <v>1.8829412894319232E-4</v>
      </c>
      <c r="AP162" s="1">
        <f t="shared" si="96"/>
        <v>-1.7051674826574912E-2</v>
      </c>
      <c r="AQ162" s="1">
        <f t="shared" si="97"/>
        <v>-5.0108307883130884E-3</v>
      </c>
      <c r="AR162" s="1">
        <f t="shared" si="98"/>
        <v>0.1325727065811472</v>
      </c>
      <c r="AS162" s="1">
        <f t="shared" si="99"/>
        <v>7.0553167717867044E-2</v>
      </c>
      <c r="AT162" s="1">
        <f t="shared" si="100"/>
        <v>-0.613690390424528</v>
      </c>
      <c r="AU162" s="1">
        <f t="shared" si="101"/>
        <v>-0.22651665802873999</v>
      </c>
      <c r="AV162" s="1">
        <f t="shared" si="102"/>
        <v>1.7731578947365201</v>
      </c>
      <c r="AW162" s="1">
        <f t="shared" si="103"/>
        <v>1.115263157894979</v>
      </c>
      <c r="AX162" s="1">
        <f t="shared" si="115"/>
        <v>528.94736842114571</v>
      </c>
      <c r="AY162">
        <f t="shared" si="108"/>
        <v>1.258898748004365</v>
      </c>
      <c r="AZ162">
        <f t="shared" si="104"/>
        <v>0.84118963379252365</v>
      </c>
      <c r="BA162">
        <f t="shared" si="105"/>
        <v>49.65694980436097</v>
      </c>
      <c r="BB162">
        <f t="shared" si="106"/>
        <v>-27.637053385922357</v>
      </c>
      <c r="BC162">
        <f t="shared" si="107"/>
        <v>-18.004161605913382</v>
      </c>
      <c r="BD162">
        <f t="shared" si="109"/>
        <v>9.6328917800089755</v>
      </c>
      <c r="BE162" s="1">
        <f t="shared" si="110"/>
        <v>0.31526315789497894</v>
      </c>
      <c r="BF162" s="1">
        <f t="shared" si="111"/>
        <v>-0.32396416531245886</v>
      </c>
    </row>
    <row r="163" spans="4:58">
      <c r="D163" s="1">
        <f>MEDIAN(U163:U181)</f>
        <v>0.68</v>
      </c>
      <c r="Q163" s="1">
        <f t="shared" si="76"/>
        <v>-18</v>
      </c>
      <c r="R163" s="1">
        <f t="shared" si="77"/>
        <v>4</v>
      </c>
      <c r="S163" s="1">
        <v>2</v>
      </c>
      <c r="T163" s="1">
        <v>18</v>
      </c>
      <c r="U163" s="1">
        <v>-0.7</v>
      </c>
      <c r="V163" s="1">
        <v>-0.67</v>
      </c>
      <c r="W163" s="1">
        <f t="shared" si="78"/>
        <v>31.937952930283448</v>
      </c>
      <c r="X163" s="1">
        <f t="shared" si="79"/>
        <v>-12.830256860172977</v>
      </c>
      <c r="Y163" s="1">
        <f t="shared" si="80"/>
        <v>-86.877948310997525</v>
      </c>
      <c r="Z163" s="1">
        <f t="shared" si="81"/>
        <v>28.987977414267213</v>
      </c>
      <c r="AA163" s="1">
        <f t="shared" si="82"/>
        <v>79.547865453447031</v>
      </c>
      <c r="AB163" s="1">
        <f t="shared" si="83"/>
        <v>-24.451199915715851</v>
      </c>
      <c r="AC163" s="1">
        <f t="shared" si="84"/>
        <v>-24.262394345554238</v>
      </c>
      <c r="AD163" s="1">
        <f t="shared" si="85"/>
        <v>13.51884711879743</v>
      </c>
      <c r="AE163" s="1">
        <f t="shared" si="86"/>
        <v>-0.64799981797131789</v>
      </c>
      <c r="AF163" s="1">
        <f t="shared" si="87"/>
        <v>-4.2116857097876634</v>
      </c>
      <c r="AG163" s="1">
        <f t="shared" si="88"/>
        <v>0.73224197286830595</v>
      </c>
      <c r="AH163" s="1">
        <f t="shared" si="89"/>
        <v>1.4433999294638493</v>
      </c>
      <c r="AI163" s="1">
        <f t="shared" si="114"/>
        <v>315.43282529311182</v>
      </c>
      <c r="AJ163" s="1">
        <f t="shared" si="90"/>
        <v>1.4382735195357043E-3</v>
      </c>
      <c r="AK163" s="1">
        <f t="shared" si="91"/>
        <v>5.1574972878667382E-5</v>
      </c>
      <c r="AL163" s="1">
        <f t="shared" si="92"/>
        <v>-3.3205358586908117E-2</v>
      </c>
      <c r="AM163" s="1">
        <f t="shared" si="93"/>
        <v>-1.7776113054403474E-3</v>
      </c>
      <c r="AN163" s="1">
        <f t="shared" si="94"/>
        <v>0.28061989878914878</v>
      </c>
      <c r="AO163" s="1">
        <f t="shared" si="95"/>
        <v>2.4101648504728616E-2</v>
      </c>
      <c r="AP163" s="1">
        <f t="shared" si="96"/>
        <v>-1.0913071889007944</v>
      </c>
      <c r="AQ163" s="1">
        <f t="shared" si="97"/>
        <v>-0.16034658522601883</v>
      </c>
      <c r="AR163" s="1">
        <f t="shared" si="98"/>
        <v>2.1211633052983552</v>
      </c>
      <c r="AS163" s="1">
        <f t="shared" si="99"/>
        <v>0.56442534174293635</v>
      </c>
      <c r="AT163" s="1">
        <f t="shared" si="100"/>
        <v>-2.454761561698112</v>
      </c>
      <c r="AU163" s="1">
        <f t="shared" si="101"/>
        <v>-0.45303331605747998</v>
      </c>
      <c r="AV163" s="1">
        <f t="shared" si="102"/>
        <v>1.7731578947365201</v>
      </c>
      <c r="AW163" s="1">
        <f t="shared" si="103"/>
        <v>0.57052631578934965</v>
      </c>
      <c r="AX163" s="1">
        <f t="shared" si="115"/>
        <v>185.15318146109698</v>
      </c>
      <c r="AY163">
        <f t="shared" si="108"/>
        <v>1.5520643135464502</v>
      </c>
      <c r="AZ163">
        <f t="shared" si="104"/>
        <v>0.96896852374058062</v>
      </c>
      <c r="BA163">
        <f t="shared" si="105"/>
        <v>60.176958850520954</v>
      </c>
      <c r="BB163">
        <f t="shared" si="106"/>
        <v>68.432818209890968</v>
      </c>
      <c r="BC163">
        <f t="shared" si="107"/>
        <v>43.745548377318471</v>
      </c>
      <c r="BD163">
        <f t="shared" si="109"/>
        <v>24.687269832572497</v>
      </c>
      <c r="BE163" s="1">
        <f t="shared" si="110"/>
        <v>1.2705263157893496</v>
      </c>
      <c r="BF163" s="1">
        <f t="shared" si="111"/>
        <v>2.1133999294638492</v>
      </c>
    </row>
    <row r="164" spans="4:58">
      <c r="Q164" s="1">
        <f t="shared" si="76"/>
        <v>-16</v>
      </c>
      <c r="R164" s="1">
        <f t="shared" si="77"/>
        <v>4</v>
      </c>
      <c r="S164" s="1">
        <v>4</v>
      </c>
      <c r="T164" s="1">
        <v>18</v>
      </c>
      <c r="U164" s="1">
        <v>-0.23</v>
      </c>
      <c r="V164" s="1">
        <v>-0.77</v>
      </c>
      <c r="W164" s="1">
        <f t="shared" si="78"/>
        <v>9.8351695689453944</v>
      </c>
      <c r="X164" s="1">
        <f t="shared" si="79"/>
        <v>-4.4449066952389051</v>
      </c>
      <c r="Y164" s="1">
        <f t="shared" si="80"/>
        <v>-33.860188896860244</v>
      </c>
      <c r="Z164" s="1">
        <f t="shared" si="81"/>
        <v>12.710137742955331</v>
      </c>
      <c r="AA164" s="1">
        <f t="shared" si="82"/>
        <v>39.238590250711589</v>
      </c>
      <c r="AB164" s="1">
        <f t="shared" si="83"/>
        <v>-13.56867887412449</v>
      </c>
      <c r="AC164" s="1">
        <f t="shared" si="84"/>
        <v>-15.146893345433648</v>
      </c>
      <c r="AD164" s="1">
        <f t="shared" si="85"/>
        <v>9.4947184153968234</v>
      </c>
      <c r="AE164" s="1">
        <f t="shared" si="86"/>
        <v>-0.51199985617486843</v>
      </c>
      <c r="AF164" s="1">
        <f t="shared" si="87"/>
        <v>-3.7437206309223678</v>
      </c>
      <c r="AG164" s="1">
        <f t="shared" si="88"/>
        <v>0.73224197286830595</v>
      </c>
      <c r="AH164" s="1">
        <f t="shared" si="89"/>
        <v>0.73446965212292203</v>
      </c>
      <c r="AI164" s="1">
        <f t="shared" si="114"/>
        <v>195.385669106873</v>
      </c>
      <c r="AJ164" s="1">
        <f t="shared" si="90"/>
        <v>1.4382735195357043E-3</v>
      </c>
      <c r="AK164" s="1">
        <f t="shared" si="91"/>
        <v>5.1574972878667382E-5</v>
      </c>
      <c r="AL164" s="1">
        <f t="shared" si="92"/>
        <v>-3.3205358586908117E-2</v>
      </c>
      <c r="AM164" s="1">
        <f t="shared" si="93"/>
        <v>-1.7776113054403474E-3</v>
      </c>
      <c r="AN164" s="1">
        <f t="shared" si="94"/>
        <v>0.28061989878914878</v>
      </c>
      <c r="AO164" s="1">
        <f t="shared" si="95"/>
        <v>2.4101648504728616E-2</v>
      </c>
      <c r="AP164" s="1">
        <f t="shared" si="96"/>
        <v>-1.0913071889007944</v>
      </c>
      <c r="AQ164" s="1">
        <f t="shared" si="97"/>
        <v>-0.16034658522601883</v>
      </c>
      <c r="AR164" s="1">
        <f t="shared" si="98"/>
        <v>2.1211633052983552</v>
      </c>
      <c r="AS164" s="1">
        <f t="shared" si="99"/>
        <v>0.56442534174293635</v>
      </c>
      <c r="AT164" s="1">
        <f t="shared" si="100"/>
        <v>-2.454761561698112</v>
      </c>
      <c r="AU164" s="1">
        <f t="shared" si="101"/>
        <v>-0.45303331605747998</v>
      </c>
      <c r="AV164" s="1">
        <f t="shared" si="102"/>
        <v>1.7731578947365201</v>
      </c>
      <c r="AW164" s="1">
        <f t="shared" si="103"/>
        <v>0.57052631578934965</v>
      </c>
      <c r="AX164" s="1">
        <f t="shared" si="115"/>
        <v>174.09432672588957</v>
      </c>
      <c r="AY164">
        <f t="shared" si="108"/>
        <v>0.93002470230512413</v>
      </c>
      <c r="AZ164">
        <f t="shared" si="104"/>
        <v>0.80361682411457758</v>
      </c>
      <c r="BA164">
        <f t="shared" si="105"/>
        <v>15.729869559391361</v>
      </c>
      <c r="BB164">
        <f t="shared" si="106"/>
        <v>52.160411658814546</v>
      </c>
      <c r="BC164">
        <f t="shared" si="107"/>
        <v>73.369046293278572</v>
      </c>
      <c r="BD164">
        <f t="shared" si="109"/>
        <v>21.208634634464026</v>
      </c>
      <c r="BE164" s="1">
        <f t="shared" si="110"/>
        <v>0.80052631578934963</v>
      </c>
      <c r="BF164" s="1">
        <f t="shared" si="111"/>
        <v>1.5044696521229222</v>
      </c>
    </row>
    <row r="165" spans="4:58">
      <c r="Q165" s="1">
        <f t="shared" si="76"/>
        <v>-14</v>
      </c>
      <c r="R165" s="1">
        <f t="shared" si="77"/>
        <v>4</v>
      </c>
      <c r="S165" s="1">
        <v>6</v>
      </c>
      <c r="T165" s="1">
        <v>18</v>
      </c>
      <c r="U165" s="1">
        <v>0.39</v>
      </c>
      <c r="V165" s="1">
        <v>-0.84</v>
      </c>
      <c r="W165" s="1">
        <f t="shared" si="78"/>
        <v>2.5873929010192613</v>
      </c>
      <c r="X165" s="1">
        <f t="shared" si="79"/>
        <v>-1.3363958741079238</v>
      </c>
      <c r="Y165" s="1">
        <f t="shared" si="80"/>
        <v>-11.6346627958303</v>
      </c>
      <c r="Z165" s="1">
        <f t="shared" si="81"/>
        <v>4.9912190281136803</v>
      </c>
      <c r="AA165" s="1">
        <f t="shared" si="82"/>
        <v>17.610095613120908</v>
      </c>
      <c r="AB165" s="1">
        <f t="shared" si="83"/>
        <v>-6.9594966381045626</v>
      </c>
      <c r="AC165" s="1">
        <f t="shared" si="84"/>
        <v>-8.8788307915981903</v>
      </c>
      <c r="AD165" s="1">
        <f t="shared" si="85"/>
        <v>6.3607195634396687</v>
      </c>
      <c r="AE165" s="1">
        <f t="shared" si="86"/>
        <v>-0.39199988988388362</v>
      </c>
      <c r="AF165" s="1">
        <f t="shared" si="87"/>
        <v>-3.2757555520570718</v>
      </c>
      <c r="AG165" s="1">
        <f t="shared" si="88"/>
        <v>0.73224197286830595</v>
      </c>
      <c r="AH165" s="1">
        <f t="shared" si="89"/>
        <v>-0.19547246302010912</v>
      </c>
      <c r="AI165" s="1">
        <f t="shared" si="114"/>
        <v>76.72946868808225</v>
      </c>
      <c r="AJ165" s="1">
        <f t="shared" si="90"/>
        <v>1.4382735195357043E-3</v>
      </c>
      <c r="AK165" s="1">
        <f t="shared" si="91"/>
        <v>5.1574972878667382E-5</v>
      </c>
      <c r="AL165" s="1">
        <f t="shared" si="92"/>
        <v>-3.3205358586908117E-2</v>
      </c>
      <c r="AM165" s="1">
        <f t="shared" si="93"/>
        <v>-1.7776113054403474E-3</v>
      </c>
      <c r="AN165" s="1">
        <f t="shared" si="94"/>
        <v>0.28061989878914878</v>
      </c>
      <c r="AO165" s="1">
        <f t="shared" si="95"/>
        <v>2.4101648504728616E-2</v>
      </c>
      <c r="AP165" s="1">
        <f t="shared" si="96"/>
        <v>-1.0913071889007944</v>
      </c>
      <c r="AQ165" s="1">
        <f t="shared" si="97"/>
        <v>-0.16034658522601883</v>
      </c>
      <c r="AR165" s="1">
        <f t="shared" si="98"/>
        <v>2.1211633052983552</v>
      </c>
      <c r="AS165" s="1">
        <f t="shared" si="99"/>
        <v>0.56442534174293635</v>
      </c>
      <c r="AT165" s="1">
        <f t="shared" si="100"/>
        <v>-2.454761561698112</v>
      </c>
      <c r="AU165" s="1">
        <f t="shared" si="101"/>
        <v>-0.45303331605747998</v>
      </c>
      <c r="AV165" s="1">
        <f t="shared" si="102"/>
        <v>1.7731578947365201</v>
      </c>
      <c r="AW165" s="1">
        <f t="shared" si="103"/>
        <v>0.57052631578934965</v>
      </c>
      <c r="AX165" s="1">
        <f t="shared" si="115"/>
        <v>167.91979949873212</v>
      </c>
      <c r="AY165">
        <f t="shared" si="108"/>
        <v>0.60308354380410401</v>
      </c>
      <c r="AZ165">
        <f t="shared" si="104"/>
        <v>0.92612094242598786</v>
      </c>
      <c r="BA165">
        <f t="shared" si="105"/>
        <v>34.880692555734946</v>
      </c>
      <c r="BB165">
        <f t="shared" si="106"/>
        <v>-18.912371902760448</v>
      </c>
      <c r="BC165">
        <f t="shared" si="107"/>
        <v>-65.095231191904816</v>
      </c>
      <c r="BD165">
        <f t="shared" si="109"/>
        <v>46.182859289144368</v>
      </c>
      <c r="BE165" s="1">
        <f t="shared" si="110"/>
        <v>0.18052631578934963</v>
      </c>
      <c r="BF165" s="1">
        <f t="shared" si="111"/>
        <v>0.64452753697989085</v>
      </c>
    </row>
    <row r="166" spans="4:58">
      <c r="Q166" s="1">
        <f t="shared" si="76"/>
        <v>-12</v>
      </c>
      <c r="R166" s="1">
        <f t="shared" si="77"/>
        <v>4</v>
      </c>
      <c r="S166" s="1">
        <v>8</v>
      </c>
      <c r="T166" s="1">
        <v>18</v>
      </c>
      <c r="U166" s="1">
        <v>1.02</v>
      </c>
      <c r="V166" s="1">
        <v>-1.32</v>
      </c>
      <c r="W166" s="1">
        <f t="shared" si="78"/>
        <v>0.55385296619096436</v>
      </c>
      <c r="X166" s="1">
        <f t="shared" si="79"/>
        <v>-0.33374442475275945</v>
      </c>
      <c r="Y166" s="1">
        <f t="shared" si="80"/>
        <v>-3.3898422142379769</v>
      </c>
      <c r="Z166" s="1">
        <f t="shared" si="81"/>
        <v>1.6965985866603581</v>
      </c>
      <c r="AA166" s="1">
        <f t="shared" si="82"/>
        <v>6.9836260480392456</v>
      </c>
      <c r="AB166" s="1">
        <f t="shared" si="83"/>
        <v>-3.2199111000119642</v>
      </c>
      <c r="AC166" s="1">
        <f t="shared" si="84"/>
        <v>-4.7925717225786153</v>
      </c>
      <c r="AD166" s="1">
        <f t="shared" si="85"/>
        <v>4.0055843314955348</v>
      </c>
      <c r="AE166" s="1">
        <f t="shared" si="86"/>
        <v>-0.28799991909836348</v>
      </c>
      <c r="AF166" s="1">
        <f t="shared" si="87"/>
        <v>-2.8077904731917758</v>
      </c>
      <c r="AG166" s="1">
        <f t="shared" si="88"/>
        <v>0.73224197286830595</v>
      </c>
      <c r="AH166" s="1">
        <f t="shared" si="89"/>
        <v>-0.85995594861704638</v>
      </c>
      <c r="AI166" s="1">
        <f t="shared" si="114"/>
        <v>34.851822074466185</v>
      </c>
      <c r="AJ166" s="1">
        <f t="shared" si="90"/>
        <v>1.4382735195357043E-3</v>
      </c>
      <c r="AK166" s="1">
        <f t="shared" si="91"/>
        <v>5.1574972878667382E-5</v>
      </c>
      <c r="AL166" s="1">
        <f t="shared" si="92"/>
        <v>-3.3205358586908117E-2</v>
      </c>
      <c r="AM166" s="1">
        <f t="shared" si="93"/>
        <v>-1.7776113054403474E-3</v>
      </c>
      <c r="AN166" s="1">
        <f t="shared" si="94"/>
        <v>0.28061989878914878</v>
      </c>
      <c r="AO166" s="1">
        <f t="shared" si="95"/>
        <v>2.4101648504728616E-2</v>
      </c>
      <c r="AP166" s="1">
        <f t="shared" si="96"/>
        <v>-1.0913071889007944</v>
      </c>
      <c r="AQ166" s="1">
        <f t="shared" si="97"/>
        <v>-0.16034658522601883</v>
      </c>
      <c r="AR166" s="1">
        <f t="shared" si="98"/>
        <v>2.1211633052983552</v>
      </c>
      <c r="AS166" s="1">
        <f t="shared" si="99"/>
        <v>0.56442534174293635</v>
      </c>
      <c r="AT166" s="1">
        <f t="shared" si="100"/>
        <v>-2.454761561698112</v>
      </c>
      <c r="AU166" s="1">
        <f t="shared" si="101"/>
        <v>-0.45303331605747998</v>
      </c>
      <c r="AV166" s="1">
        <f t="shared" si="102"/>
        <v>1.7731578947365201</v>
      </c>
      <c r="AW166" s="1">
        <f t="shared" si="103"/>
        <v>0.57052631578934965</v>
      </c>
      <c r="AX166" s="1">
        <f t="shared" si="115"/>
        <v>143.22169059010224</v>
      </c>
      <c r="AY166">
        <f t="shared" si="108"/>
        <v>1.0320002473691627</v>
      </c>
      <c r="AZ166">
        <f t="shared" si="104"/>
        <v>1.6681726529349412</v>
      </c>
      <c r="BA166">
        <f t="shared" si="105"/>
        <v>38.135885062407219</v>
      </c>
      <c r="BB166">
        <f t="shared" si="106"/>
        <v>-56.438245364054836</v>
      </c>
      <c r="BC166">
        <f t="shared" si="107"/>
        <v>-52.305759533310834</v>
      </c>
      <c r="BD166">
        <f t="shared" si="109"/>
        <v>4.1324858307440024</v>
      </c>
      <c r="BE166" s="1">
        <f t="shared" si="110"/>
        <v>-0.44947368421065037</v>
      </c>
      <c r="BF166" s="1">
        <f t="shared" si="111"/>
        <v>0.46004405138295368</v>
      </c>
    </row>
    <row r="167" spans="4:58">
      <c r="Q167" s="1">
        <f t="shared" si="76"/>
        <v>-10</v>
      </c>
      <c r="R167" s="1">
        <f t="shared" si="77"/>
        <v>4</v>
      </c>
      <c r="S167" s="1">
        <v>10</v>
      </c>
      <c r="T167" s="1">
        <v>18</v>
      </c>
      <c r="U167" s="1">
        <v>0.68</v>
      </c>
      <c r="V167" s="1">
        <v>-1.1299999999999999</v>
      </c>
      <c r="W167" s="1">
        <f t="shared" si="78"/>
        <v>8.9450346139941711E-2</v>
      </c>
      <c r="X167" s="1">
        <f t="shared" si="79"/>
        <v>-6.4681905427116798E-2</v>
      </c>
      <c r="Y167" s="1">
        <f t="shared" si="80"/>
        <v>-0.78836895750975799</v>
      </c>
      <c r="Z167" s="1">
        <f t="shared" si="81"/>
        <v>0.473489528259461</v>
      </c>
      <c r="AA167" s="1">
        <f t="shared" si="82"/>
        <v>2.3388022333807701</v>
      </c>
      <c r="AB167" s="1">
        <f t="shared" si="83"/>
        <v>-1.29401005498166</v>
      </c>
      <c r="AC167" s="1">
        <f t="shared" si="84"/>
        <v>-2.3112325051015699</v>
      </c>
      <c r="AD167" s="1">
        <f t="shared" si="85"/>
        <v>2.3180464881339899</v>
      </c>
      <c r="AE167" s="1">
        <f t="shared" si="86"/>
        <v>-0.19999994381830799</v>
      </c>
      <c r="AF167" s="1">
        <f t="shared" si="87"/>
        <v>-2.3398253943264797</v>
      </c>
      <c r="AG167" s="1">
        <f t="shared" si="88"/>
        <v>0.73224197286830595</v>
      </c>
      <c r="AH167" s="1">
        <f t="shared" si="89"/>
        <v>-1.0460881923824239</v>
      </c>
      <c r="AI167" s="1">
        <f t="shared" si="114"/>
        <v>7.4258236829713278</v>
      </c>
      <c r="AJ167" s="1">
        <f t="shared" si="90"/>
        <v>1.4382735195357043E-3</v>
      </c>
      <c r="AK167" s="1">
        <f t="shared" si="91"/>
        <v>5.1574972878667382E-5</v>
      </c>
      <c r="AL167" s="1">
        <f t="shared" si="92"/>
        <v>-3.3205358586908117E-2</v>
      </c>
      <c r="AM167" s="1">
        <f t="shared" si="93"/>
        <v>-1.7776113054403474E-3</v>
      </c>
      <c r="AN167" s="1">
        <f t="shared" si="94"/>
        <v>0.28061989878914878</v>
      </c>
      <c r="AO167" s="1">
        <f t="shared" si="95"/>
        <v>2.4101648504728616E-2</v>
      </c>
      <c r="AP167" s="1">
        <f t="shared" si="96"/>
        <v>-1.0913071889007944</v>
      </c>
      <c r="AQ167" s="1">
        <f t="shared" si="97"/>
        <v>-0.16034658522601883</v>
      </c>
      <c r="AR167" s="1">
        <f t="shared" si="98"/>
        <v>2.1211633052983552</v>
      </c>
      <c r="AS167" s="1">
        <f t="shared" si="99"/>
        <v>0.56442534174293635</v>
      </c>
      <c r="AT167" s="1">
        <f t="shared" si="100"/>
        <v>-2.454761561698112</v>
      </c>
      <c r="AU167" s="1">
        <f t="shared" si="101"/>
        <v>-0.45303331605747998</v>
      </c>
      <c r="AV167" s="1">
        <f t="shared" si="102"/>
        <v>1.7731578947365201</v>
      </c>
      <c r="AW167" s="1">
        <f t="shared" si="103"/>
        <v>0.57052631578934965</v>
      </c>
      <c r="AX167" s="1">
        <f t="shared" si="115"/>
        <v>150.48905449463271</v>
      </c>
      <c r="AY167">
        <f t="shared" si="108"/>
        <v>1.1915539363579375</v>
      </c>
      <c r="AZ167">
        <f t="shared" si="104"/>
        <v>1.3188252348207474</v>
      </c>
      <c r="BA167">
        <f t="shared" si="105"/>
        <v>9.6503535951909836</v>
      </c>
      <c r="BB167">
        <f t="shared" si="106"/>
        <v>-61.392378928397285</v>
      </c>
      <c r="BC167">
        <f t="shared" si="107"/>
        <v>-58.961736644497201</v>
      </c>
      <c r="BD167">
        <f t="shared" si="109"/>
        <v>2.4306422839000845</v>
      </c>
      <c r="BE167" s="1">
        <f t="shared" si="110"/>
        <v>-0.1094736842106504</v>
      </c>
      <c r="BF167" s="1">
        <f t="shared" si="111"/>
        <v>8.3911807617575995E-2</v>
      </c>
    </row>
    <row r="168" spans="4:58">
      <c r="Q168" s="1">
        <f t="shared" si="76"/>
        <v>-8</v>
      </c>
      <c r="R168" s="1">
        <f t="shared" si="77"/>
        <v>4</v>
      </c>
      <c r="S168" s="1">
        <v>12</v>
      </c>
      <c r="T168" s="1">
        <v>18</v>
      </c>
      <c r="U168" s="1">
        <v>0.43</v>
      </c>
      <c r="V168" s="1">
        <v>-0.42</v>
      </c>
      <c r="W168" s="1">
        <f t="shared" si="78"/>
        <v>9.6046577821732367E-3</v>
      </c>
      <c r="X168" s="1">
        <f t="shared" si="79"/>
        <v>-8.6814583891384866E-3</v>
      </c>
      <c r="Y168" s="1">
        <f t="shared" si="80"/>
        <v>-0.13226636287836033</v>
      </c>
      <c r="Z168" s="1">
        <f t="shared" si="81"/>
        <v>9.929795111683852E-2</v>
      </c>
      <c r="AA168" s="1">
        <f t="shared" si="82"/>
        <v>0.61310297266736857</v>
      </c>
      <c r="AB168" s="1">
        <f t="shared" si="83"/>
        <v>-0.42402121481639032</v>
      </c>
      <c r="AC168" s="1">
        <f t="shared" si="84"/>
        <v>-0.94668083408960302</v>
      </c>
      <c r="AD168" s="1">
        <f t="shared" si="85"/>
        <v>1.1868398019246029</v>
      </c>
      <c r="AE168" s="1">
        <f t="shared" si="86"/>
        <v>-0.12799996404371711</v>
      </c>
      <c r="AF168" s="1">
        <f t="shared" si="87"/>
        <v>-1.8718603154611839</v>
      </c>
      <c r="AG168" s="1">
        <f t="shared" si="88"/>
        <v>0.73224197286830595</v>
      </c>
      <c r="AH168" s="1">
        <f t="shared" si="89"/>
        <v>-0.87042279331910388</v>
      </c>
      <c r="AI168" s="1">
        <f t="shared" si="114"/>
        <v>107.24352221883426</v>
      </c>
      <c r="AJ168" s="1">
        <f t="shared" si="90"/>
        <v>1.4382735195357043E-3</v>
      </c>
      <c r="AK168" s="1">
        <f t="shared" si="91"/>
        <v>5.1574972878667382E-5</v>
      </c>
      <c r="AL168" s="1">
        <f t="shared" si="92"/>
        <v>-3.3205358586908117E-2</v>
      </c>
      <c r="AM168" s="1">
        <f t="shared" si="93"/>
        <v>-1.7776113054403474E-3</v>
      </c>
      <c r="AN168" s="1">
        <f t="shared" si="94"/>
        <v>0.28061989878914878</v>
      </c>
      <c r="AO168" s="1">
        <f t="shared" si="95"/>
        <v>2.4101648504728616E-2</v>
      </c>
      <c r="AP168" s="1">
        <f t="shared" si="96"/>
        <v>-1.0913071889007944</v>
      </c>
      <c r="AQ168" s="1">
        <f t="shared" si="97"/>
        <v>-0.16034658522601883</v>
      </c>
      <c r="AR168" s="1">
        <f t="shared" si="98"/>
        <v>2.1211633052983552</v>
      </c>
      <c r="AS168" s="1">
        <f t="shared" si="99"/>
        <v>0.56442534174293635</v>
      </c>
      <c r="AT168" s="1">
        <f t="shared" si="100"/>
        <v>-2.454761561698112</v>
      </c>
      <c r="AU168" s="1">
        <f t="shared" si="101"/>
        <v>-0.45303331605747998</v>
      </c>
      <c r="AV168" s="1">
        <f t="shared" si="102"/>
        <v>1.7731578947365201</v>
      </c>
      <c r="AW168" s="1">
        <f t="shared" si="103"/>
        <v>0.57052631578934965</v>
      </c>
      <c r="AX168" s="1">
        <f t="shared" si="115"/>
        <v>235.83959899746421</v>
      </c>
      <c r="AY168">
        <f t="shared" si="108"/>
        <v>1.0407382553445415</v>
      </c>
      <c r="AZ168">
        <f t="shared" si="104"/>
        <v>0.6010823570859487</v>
      </c>
      <c r="BA168">
        <f t="shared" si="105"/>
        <v>73.144036432885414</v>
      </c>
      <c r="BB168">
        <f t="shared" si="106"/>
        <v>-56.756808128737298</v>
      </c>
      <c r="BC168">
        <f t="shared" si="107"/>
        <v>-44.3259631020155</v>
      </c>
      <c r="BD168">
        <f t="shared" si="109"/>
        <v>12.430845026721798</v>
      </c>
      <c r="BE168" s="1">
        <f t="shared" si="110"/>
        <v>0.14052631578934965</v>
      </c>
      <c r="BF168" s="1">
        <f t="shared" si="111"/>
        <v>-0.4504227933191039</v>
      </c>
    </row>
    <row r="169" spans="4:58">
      <c r="Q169" s="1">
        <f t="shared" si="76"/>
        <v>-6</v>
      </c>
      <c r="R169" s="1">
        <f t="shared" si="77"/>
        <v>4</v>
      </c>
      <c r="S169" s="1">
        <v>14</v>
      </c>
      <c r="T169" s="1">
        <v>18</v>
      </c>
      <c r="U169" s="1">
        <v>0.25</v>
      </c>
      <c r="V169" s="1">
        <v>0.02</v>
      </c>
      <c r="W169" s="1">
        <f t="shared" si="78"/>
        <v>5.4087203729586363E-4</v>
      </c>
      <c r="X169" s="1">
        <f t="shared" si="79"/>
        <v>-6.518445795952333E-4</v>
      </c>
      <c r="Y169" s="1">
        <f t="shared" si="80"/>
        <v>-1.3241571149367097E-2</v>
      </c>
      <c r="Z169" s="1">
        <f t="shared" si="81"/>
        <v>1.3254676458284048E-2</v>
      </c>
      <c r="AA169" s="1">
        <f t="shared" si="82"/>
        <v>0.10911915700061321</v>
      </c>
      <c r="AB169" s="1">
        <f t="shared" si="83"/>
        <v>-0.10062222187537388</v>
      </c>
      <c r="AC169" s="1">
        <f t="shared" si="84"/>
        <v>-0.29953573266116346</v>
      </c>
      <c r="AD169" s="1">
        <f t="shared" si="85"/>
        <v>0.50069804143694185</v>
      </c>
      <c r="AE169" s="1">
        <f t="shared" si="86"/>
        <v>-7.1999979774590869E-2</v>
      </c>
      <c r="AF169" s="1">
        <f t="shared" si="87"/>
        <v>-1.4038952365958879</v>
      </c>
      <c r="AG169" s="1">
        <f t="shared" si="88"/>
        <v>0.73224197286830595</v>
      </c>
      <c r="AH169" s="1">
        <f t="shared" si="89"/>
        <v>-0.53409186683453747</v>
      </c>
      <c r="AI169" s="1">
        <f t="shared" si="114"/>
        <v>2770.4593341726872</v>
      </c>
      <c r="AJ169" s="1">
        <f t="shared" si="90"/>
        <v>1.4382735195357043E-3</v>
      </c>
      <c r="AK169" s="1">
        <f t="shared" si="91"/>
        <v>5.1574972878667382E-5</v>
      </c>
      <c r="AL169" s="1">
        <f t="shared" si="92"/>
        <v>-3.3205358586908117E-2</v>
      </c>
      <c r="AM169" s="1">
        <f t="shared" si="93"/>
        <v>-1.7776113054403474E-3</v>
      </c>
      <c r="AN169" s="1">
        <f t="shared" si="94"/>
        <v>0.28061989878914878</v>
      </c>
      <c r="AO169" s="1">
        <f t="shared" si="95"/>
        <v>2.4101648504728616E-2</v>
      </c>
      <c r="AP169" s="1">
        <f t="shared" si="96"/>
        <v>-1.0913071889007944</v>
      </c>
      <c r="AQ169" s="1">
        <f t="shared" si="97"/>
        <v>-0.16034658522601883</v>
      </c>
      <c r="AR169" s="1">
        <f t="shared" si="98"/>
        <v>2.1211633052983552</v>
      </c>
      <c r="AS169" s="1">
        <f t="shared" si="99"/>
        <v>0.56442534174293635</v>
      </c>
      <c r="AT169" s="1">
        <f t="shared" si="100"/>
        <v>-2.454761561698112</v>
      </c>
      <c r="AU169" s="1">
        <f t="shared" si="101"/>
        <v>-0.45303331605747998</v>
      </c>
      <c r="AV169" s="1">
        <f t="shared" si="102"/>
        <v>1.7731578947365201</v>
      </c>
      <c r="AW169" s="1">
        <f t="shared" si="103"/>
        <v>0.57052631578934965</v>
      </c>
      <c r="AX169" s="1">
        <f t="shared" si="115"/>
        <v>2752.631578946748</v>
      </c>
      <c r="AY169">
        <f t="shared" si="108"/>
        <v>0.78150777297923912</v>
      </c>
      <c r="AZ169">
        <f t="shared" si="104"/>
        <v>0.25079872407968906</v>
      </c>
      <c r="BA169">
        <f t="shared" si="105"/>
        <v>211.60755536017879</v>
      </c>
      <c r="BB169">
        <f t="shared" si="106"/>
        <v>-43.110855271374824</v>
      </c>
      <c r="BC169">
        <f t="shared" si="107"/>
        <v>4.5739212599008612</v>
      </c>
      <c r="BD169">
        <f t="shared" si="109"/>
        <v>47.684776531275688</v>
      </c>
      <c r="BE169" s="1">
        <f t="shared" si="110"/>
        <v>0.32052631578934965</v>
      </c>
      <c r="BF169" s="1">
        <f t="shared" si="111"/>
        <v>-0.55409186683453748</v>
      </c>
    </row>
    <row r="170" spans="4:58">
      <c r="Q170" s="1">
        <f t="shared" si="76"/>
        <v>-4</v>
      </c>
      <c r="R170" s="1">
        <f t="shared" si="77"/>
        <v>4</v>
      </c>
      <c r="S170" s="1">
        <v>16</v>
      </c>
      <c r="T170" s="1">
        <v>18</v>
      </c>
      <c r="U170" s="1">
        <v>0.26</v>
      </c>
      <c r="V170" s="1">
        <v>0.28999999999999998</v>
      </c>
      <c r="W170" s="1">
        <f t="shared" si="78"/>
        <v>9.3795486154035515E-6</v>
      </c>
      <c r="X170" s="1">
        <f t="shared" si="79"/>
        <v>-1.6955973416286107E-5</v>
      </c>
      <c r="Y170" s="1">
        <f t="shared" si="80"/>
        <v>-5.1666547999359503E-4</v>
      </c>
      <c r="Z170" s="1">
        <f t="shared" si="81"/>
        <v>7.7576524310030094E-4</v>
      </c>
      <c r="AA170" s="1">
        <f t="shared" si="82"/>
        <v>9.579733947927634E-3</v>
      </c>
      <c r="AB170" s="1">
        <f t="shared" si="83"/>
        <v>-1.3250662963012198E-2</v>
      </c>
      <c r="AC170" s="1">
        <f t="shared" si="84"/>
        <v>-5.9167552130600189E-2</v>
      </c>
      <c r="AD170" s="1">
        <f t="shared" si="85"/>
        <v>0.14835497524057537</v>
      </c>
      <c r="AE170" s="1">
        <f t="shared" si="86"/>
        <v>-3.1999991010929277E-2</v>
      </c>
      <c r="AF170" s="1">
        <f t="shared" si="87"/>
        <v>-0.93593015773059196</v>
      </c>
      <c r="AG170" s="1">
        <f t="shared" si="88"/>
        <v>0.73224197286830595</v>
      </c>
      <c r="AH170" s="1">
        <f t="shared" si="89"/>
        <v>-0.14992015844001882</v>
      </c>
      <c r="AI170" s="1">
        <f t="shared" si="114"/>
        <v>151.69660635862718</v>
      </c>
      <c r="AJ170" s="1">
        <f t="shared" si="90"/>
        <v>1.4382735195357043E-3</v>
      </c>
      <c r="AK170" s="1">
        <f t="shared" si="91"/>
        <v>5.1574972878667382E-5</v>
      </c>
      <c r="AL170" s="1">
        <f t="shared" si="92"/>
        <v>-3.3205358586908117E-2</v>
      </c>
      <c r="AM170" s="1">
        <f t="shared" si="93"/>
        <v>-1.7776113054403474E-3</v>
      </c>
      <c r="AN170" s="1">
        <f t="shared" si="94"/>
        <v>0.28061989878914878</v>
      </c>
      <c r="AO170" s="1">
        <f t="shared" si="95"/>
        <v>2.4101648504728616E-2</v>
      </c>
      <c r="AP170" s="1">
        <f t="shared" si="96"/>
        <v>-1.0913071889007944</v>
      </c>
      <c r="AQ170" s="1">
        <f t="shared" si="97"/>
        <v>-0.16034658522601883</v>
      </c>
      <c r="AR170" s="1">
        <f t="shared" si="98"/>
        <v>2.1211633052983552</v>
      </c>
      <c r="AS170" s="1">
        <f t="shared" si="99"/>
        <v>0.56442534174293635</v>
      </c>
      <c r="AT170" s="1">
        <f t="shared" si="100"/>
        <v>-2.454761561698112</v>
      </c>
      <c r="AU170" s="1">
        <f t="shared" si="101"/>
        <v>-0.45303331605747998</v>
      </c>
      <c r="AV170" s="1">
        <f t="shared" si="102"/>
        <v>1.7731578947365201</v>
      </c>
      <c r="AW170" s="1">
        <f t="shared" si="103"/>
        <v>0.57052631578934965</v>
      </c>
      <c r="AX170" s="1">
        <f t="shared" si="115"/>
        <v>96.733212341155067</v>
      </c>
      <c r="AY170">
        <f t="shared" si="108"/>
        <v>0.58989518638046967</v>
      </c>
      <c r="AZ170">
        <f t="shared" si="104"/>
        <v>0.38948684188300892</v>
      </c>
      <c r="BA170">
        <f t="shared" si="105"/>
        <v>51.454458263228794</v>
      </c>
      <c r="BB170">
        <f t="shared" si="106"/>
        <v>-14.723053462150563</v>
      </c>
      <c r="BC170">
        <f t="shared" si="107"/>
        <v>48.122130462115706</v>
      </c>
      <c r="BD170">
        <f t="shared" si="109"/>
        <v>62.845183924266266</v>
      </c>
      <c r="BE170" s="1">
        <f t="shared" si="110"/>
        <v>0.31052631578934964</v>
      </c>
      <c r="BF170" s="1">
        <f t="shared" si="111"/>
        <v>-0.4399201584400188</v>
      </c>
    </row>
    <row r="171" spans="4:58">
      <c r="Q171" s="1">
        <f t="shared" si="76"/>
        <v>-2</v>
      </c>
      <c r="R171" s="1">
        <f t="shared" si="77"/>
        <v>4</v>
      </c>
      <c r="S171" s="1">
        <v>18</v>
      </c>
      <c r="T171" s="1">
        <v>18</v>
      </c>
      <c r="U171" s="1">
        <v>0.47</v>
      </c>
      <c r="V171" s="1">
        <v>0.69</v>
      </c>
      <c r="W171" s="1">
        <f t="shared" si="78"/>
        <v>9.1597154447300307E-9</v>
      </c>
      <c r="X171" s="1">
        <f t="shared" si="79"/>
        <v>-3.3117135578683802E-8</v>
      </c>
      <c r="Y171" s="1">
        <f t="shared" si="80"/>
        <v>-2.0182245312249806E-6</v>
      </c>
      <c r="Z171" s="1">
        <f t="shared" si="81"/>
        <v>6.0606659617211011E-6</v>
      </c>
      <c r="AA171" s="1">
        <f t="shared" si="82"/>
        <v>1.4968334293636928E-4</v>
      </c>
      <c r="AB171" s="1">
        <f t="shared" si="83"/>
        <v>-4.1408321759413118E-4</v>
      </c>
      <c r="AC171" s="1">
        <f t="shared" si="84"/>
        <v>-3.6979720081625118E-3</v>
      </c>
      <c r="AD171" s="1">
        <f t="shared" si="85"/>
        <v>1.8544371905071921E-2</v>
      </c>
      <c r="AE171" s="1">
        <f t="shared" si="86"/>
        <v>-7.9999977527323192E-3</v>
      </c>
      <c r="AF171" s="1">
        <f t="shared" si="87"/>
        <v>-0.46796507886529598</v>
      </c>
      <c r="AG171" s="1">
        <f t="shared" si="88"/>
        <v>0.73224197286830595</v>
      </c>
      <c r="AH171" s="1">
        <f t="shared" si="89"/>
        <v>0.27086291475653967</v>
      </c>
      <c r="AI171" s="1">
        <f t="shared" si="114"/>
        <v>60.744505107747869</v>
      </c>
      <c r="AJ171" s="1">
        <f t="shared" si="90"/>
        <v>1.4382735195357043E-3</v>
      </c>
      <c r="AK171" s="1">
        <f t="shared" si="91"/>
        <v>5.1574972878667382E-5</v>
      </c>
      <c r="AL171" s="1">
        <f t="shared" si="92"/>
        <v>-3.3205358586908117E-2</v>
      </c>
      <c r="AM171" s="1">
        <f t="shared" si="93"/>
        <v>-1.7776113054403474E-3</v>
      </c>
      <c r="AN171" s="1">
        <f t="shared" si="94"/>
        <v>0.28061989878914878</v>
      </c>
      <c r="AO171" s="1">
        <f t="shared" si="95"/>
        <v>2.4101648504728616E-2</v>
      </c>
      <c r="AP171" s="1">
        <f t="shared" si="96"/>
        <v>-1.0913071889007944</v>
      </c>
      <c r="AQ171" s="1">
        <f t="shared" si="97"/>
        <v>-0.16034658522601883</v>
      </c>
      <c r="AR171" s="1">
        <f t="shared" si="98"/>
        <v>2.1211633052983552</v>
      </c>
      <c r="AS171" s="1">
        <f t="shared" si="99"/>
        <v>0.56442534174293635</v>
      </c>
      <c r="AT171" s="1">
        <f t="shared" si="100"/>
        <v>-2.454761561698112</v>
      </c>
      <c r="AU171" s="1">
        <f t="shared" si="101"/>
        <v>-0.45303331605747998</v>
      </c>
      <c r="AV171" s="1">
        <f t="shared" si="102"/>
        <v>1.7731578947365201</v>
      </c>
      <c r="AW171" s="1">
        <f t="shared" si="103"/>
        <v>0.57052631578934965</v>
      </c>
      <c r="AX171" s="1">
        <f t="shared" si="115"/>
        <v>17.315026697195695</v>
      </c>
      <c r="AY171">
        <f t="shared" si="108"/>
        <v>0.63155917822368568</v>
      </c>
      <c r="AZ171">
        <f t="shared" si="104"/>
        <v>0.83486525858967198</v>
      </c>
      <c r="BA171">
        <f t="shared" si="105"/>
        <v>24.351963178995955</v>
      </c>
      <c r="BB171">
        <f t="shared" si="106"/>
        <v>25.396484469359439</v>
      </c>
      <c r="BC171">
        <f t="shared" si="107"/>
        <v>55.738897100905447</v>
      </c>
      <c r="BD171">
        <f t="shared" si="109"/>
        <v>30.342412631546008</v>
      </c>
      <c r="BE171" s="1">
        <f t="shared" si="110"/>
        <v>0.10052631578934967</v>
      </c>
      <c r="BF171" s="1">
        <f t="shared" si="111"/>
        <v>-0.41913708524346027</v>
      </c>
    </row>
    <row r="172" spans="4:58">
      <c r="Q172" s="1">
        <f t="shared" si="76"/>
        <v>0</v>
      </c>
      <c r="R172" s="1">
        <f t="shared" si="77"/>
        <v>4</v>
      </c>
      <c r="S172" s="1">
        <v>20</v>
      </c>
      <c r="T172" s="1">
        <v>18</v>
      </c>
      <c r="U172" s="1">
        <v>0.48</v>
      </c>
      <c r="V172" s="1">
        <v>1.24</v>
      </c>
      <c r="W172" s="1">
        <f t="shared" si="78"/>
        <v>0</v>
      </c>
      <c r="X172" s="1">
        <f t="shared" si="79"/>
        <v>0</v>
      </c>
      <c r="Y172" s="1">
        <f t="shared" si="80"/>
        <v>0</v>
      </c>
      <c r="Z172" s="1">
        <f t="shared" si="81"/>
        <v>0</v>
      </c>
      <c r="AA172" s="1">
        <f t="shared" si="82"/>
        <v>0</v>
      </c>
      <c r="AB172" s="1">
        <f t="shared" si="83"/>
        <v>0</v>
      </c>
      <c r="AC172" s="1">
        <f t="shared" si="84"/>
        <v>0</v>
      </c>
      <c r="AD172" s="1">
        <f t="shared" si="85"/>
        <v>0</v>
      </c>
      <c r="AE172" s="1">
        <f t="shared" si="86"/>
        <v>0</v>
      </c>
      <c r="AF172" s="1">
        <f t="shared" si="87"/>
        <v>0</v>
      </c>
      <c r="AG172" s="1">
        <f t="shared" si="88"/>
        <v>0.73224197286830595</v>
      </c>
      <c r="AH172" s="1">
        <f t="shared" si="89"/>
        <v>0.73224197286830595</v>
      </c>
      <c r="AI172" s="1">
        <f t="shared" si="114"/>
        <v>40.948227994491454</v>
      </c>
      <c r="AJ172" s="1">
        <f t="shared" si="90"/>
        <v>1.4382735195357043E-3</v>
      </c>
      <c r="AK172" s="1">
        <f t="shared" si="91"/>
        <v>5.1574972878667382E-5</v>
      </c>
      <c r="AL172" s="1">
        <f t="shared" si="92"/>
        <v>-3.3205358586908117E-2</v>
      </c>
      <c r="AM172" s="1">
        <f t="shared" si="93"/>
        <v>-1.7776113054403474E-3</v>
      </c>
      <c r="AN172" s="1">
        <f t="shared" si="94"/>
        <v>0.28061989878914878</v>
      </c>
      <c r="AO172" s="1">
        <f t="shared" si="95"/>
        <v>2.4101648504728616E-2</v>
      </c>
      <c r="AP172" s="1">
        <f t="shared" si="96"/>
        <v>-1.0913071889007944</v>
      </c>
      <c r="AQ172" s="1">
        <f t="shared" si="97"/>
        <v>-0.16034658522601883</v>
      </c>
      <c r="AR172" s="1">
        <f t="shared" si="98"/>
        <v>2.1211633052983552</v>
      </c>
      <c r="AS172" s="1">
        <f t="shared" si="99"/>
        <v>0.56442534174293635</v>
      </c>
      <c r="AT172" s="1">
        <f t="shared" si="100"/>
        <v>-2.454761561698112</v>
      </c>
      <c r="AU172" s="1">
        <f t="shared" si="101"/>
        <v>-0.45303331605747998</v>
      </c>
      <c r="AV172" s="1">
        <f t="shared" si="102"/>
        <v>1.7731578947365201</v>
      </c>
      <c r="AW172" s="1">
        <f t="shared" si="103"/>
        <v>0.57052631578934965</v>
      </c>
      <c r="AX172" s="1">
        <f t="shared" si="115"/>
        <v>53.989813242794384</v>
      </c>
      <c r="AY172">
        <f t="shared" si="108"/>
        <v>0.92826644011201742</v>
      </c>
      <c r="AZ172">
        <f t="shared" si="104"/>
        <v>1.329661611087573</v>
      </c>
      <c r="BA172">
        <f t="shared" si="105"/>
        <v>30.187768649441683</v>
      </c>
      <c r="BB172">
        <f t="shared" si="106"/>
        <v>52.076061870408317</v>
      </c>
      <c r="BC172">
        <f t="shared" si="107"/>
        <v>68.838740183171723</v>
      </c>
      <c r="BD172">
        <f t="shared" si="109"/>
        <v>16.762678312763406</v>
      </c>
      <c r="BE172" s="1">
        <f t="shared" si="110"/>
        <v>9.0526315789349665E-2</v>
      </c>
      <c r="BF172" s="1">
        <f t="shared" si="111"/>
        <v>-0.50775802713169405</v>
      </c>
    </row>
    <row r="173" spans="4:58">
      <c r="Q173" s="1">
        <f t="shared" si="76"/>
        <v>2</v>
      </c>
      <c r="R173" s="1">
        <f t="shared" si="77"/>
        <v>4</v>
      </c>
      <c r="S173" s="1">
        <v>22</v>
      </c>
      <c r="T173" s="1">
        <v>18</v>
      </c>
      <c r="U173" s="1">
        <v>0.74</v>
      </c>
      <c r="V173" s="1">
        <v>1.54</v>
      </c>
      <c r="W173" s="1">
        <f t="shared" si="78"/>
        <v>9.1597154447300307E-9</v>
      </c>
      <c r="X173" s="1">
        <f t="shared" si="79"/>
        <v>3.3117135578683802E-8</v>
      </c>
      <c r="Y173" s="1">
        <f t="shared" si="80"/>
        <v>-2.0182245312249806E-6</v>
      </c>
      <c r="Z173" s="1">
        <f t="shared" si="81"/>
        <v>-6.0606659617211011E-6</v>
      </c>
      <c r="AA173" s="1">
        <f t="shared" si="82"/>
        <v>1.4968334293636928E-4</v>
      </c>
      <c r="AB173" s="1">
        <f t="shared" si="83"/>
        <v>4.1408321759413118E-4</v>
      </c>
      <c r="AC173" s="1">
        <f t="shared" si="84"/>
        <v>-3.6979720081625118E-3</v>
      </c>
      <c r="AD173" s="1">
        <f t="shared" si="85"/>
        <v>-1.8544371905071921E-2</v>
      </c>
      <c r="AE173" s="1">
        <f t="shared" si="86"/>
        <v>-7.9999977527323192E-3</v>
      </c>
      <c r="AF173" s="1">
        <f t="shared" si="87"/>
        <v>0.46796507886529598</v>
      </c>
      <c r="AG173" s="1">
        <f t="shared" si="88"/>
        <v>0.73224197286830595</v>
      </c>
      <c r="AH173" s="1">
        <f t="shared" si="89"/>
        <v>1.1705204400145237</v>
      </c>
      <c r="AI173" s="1">
        <f t="shared" si="114"/>
        <v>23.992179219836125</v>
      </c>
      <c r="AJ173" s="1">
        <f t="shared" si="90"/>
        <v>1.4382735195357043E-3</v>
      </c>
      <c r="AK173" s="1">
        <f t="shared" si="91"/>
        <v>5.1574972878667382E-5</v>
      </c>
      <c r="AL173" s="1">
        <f t="shared" si="92"/>
        <v>-3.3205358586908117E-2</v>
      </c>
      <c r="AM173" s="1">
        <f t="shared" si="93"/>
        <v>-1.7776113054403474E-3</v>
      </c>
      <c r="AN173" s="1">
        <f t="shared" si="94"/>
        <v>0.28061989878914878</v>
      </c>
      <c r="AO173" s="1">
        <f t="shared" si="95"/>
        <v>2.4101648504728616E-2</v>
      </c>
      <c r="AP173" s="1">
        <f t="shared" si="96"/>
        <v>-1.0913071889007944</v>
      </c>
      <c r="AQ173" s="1">
        <f t="shared" si="97"/>
        <v>-0.16034658522601883</v>
      </c>
      <c r="AR173" s="1">
        <f t="shared" si="98"/>
        <v>2.1211633052983552</v>
      </c>
      <c r="AS173" s="1">
        <f t="shared" si="99"/>
        <v>0.56442534174293635</v>
      </c>
      <c r="AT173" s="1">
        <f t="shared" si="100"/>
        <v>-2.454761561698112</v>
      </c>
      <c r="AU173" s="1">
        <f t="shared" si="101"/>
        <v>-0.45303331605747998</v>
      </c>
      <c r="AV173" s="1">
        <f t="shared" si="102"/>
        <v>1.7731578947365201</v>
      </c>
      <c r="AW173" s="1">
        <f t="shared" si="103"/>
        <v>0.57052631578934965</v>
      </c>
      <c r="AX173" s="1">
        <f t="shared" si="115"/>
        <v>62.952836637055221</v>
      </c>
      <c r="AY173">
        <f t="shared" si="108"/>
        <v>1.30215912142102</v>
      </c>
      <c r="AZ173">
        <f t="shared" si="104"/>
        <v>1.7085666507338835</v>
      </c>
      <c r="BA173">
        <f t="shared" si="105"/>
        <v>23.786460372400377</v>
      </c>
      <c r="BB173">
        <f t="shared" si="106"/>
        <v>64.014816397989364</v>
      </c>
      <c r="BC173">
        <f t="shared" si="107"/>
        <v>64.334808537826419</v>
      </c>
      <c r="BD173">
        <f t="shared" si="109"/>
        <v>0.31999213983705488</v>
      </c>
      <c r="BE173" s="1">
        <f t="shared" si="110"/>
        <v>-0.16947368421065034</v>
      </c>
      <c r="BF173" s="1">
        <f t="shared" si="111"/>
        <v>-0.36947955998547632</v>
      </c>
    </row>
    <row r="174" spans="4:58">
      <c r="Q174" s="1">
        <f t="shared" si="76"/>
        <v>4</v>
      </c>
      <c r="R174" s="1">
        <f t="shared" si="77"/>
        <v>4</v>
      </c>
      <c r="S174" s="1">
        <v>24</v>
      </c>
      <c r="T174" s="1">
        <v>18</v>
      </c>
      <c r="U174" s="1">
        <v>0.99</v>
      </c>
      <c r="V174" s="1">
        <v>1.51</v>
      </c>
      <c r="W174" s="1">
        <f t="shared" si="78"/>
        <v>9.3795486154035515E-6</v>
      </c>
      <c r="X174" s="1">
        <f t="shared" si="79"/>
        <v>1.6955973416286107E-5</v>
      </c>
      <c r="Y174" s="1">
        <f t="shared" si="80"/>
        <v>-5.1666547999359503E-4</v>
      </c>
      <c r="Z174" s="1">
        <f t="shared" si="81"/>
        <v>-7.7576524310030094E-4</v>
      </c>
      <c r="AA174" s="1">
        <f t="shared" si="82"/>
        <v>9.579733947927634E-3</v>
      </c>
      <c r="AB174" s="1">
        <f t="shared" si="83"/>
        <v>1.3250662963012198E-2</v>
      </c>
      <c r="AC174" s="1">
        <f t="shared" si="84"/>
        <v>-5.9167552130600189E-2</v>
      </c>
      <c r="AD174" s="1">
        <f t="shared" si="85"/>
        <v>-0.14835497524057537</v>
      </c>
      <c r="AE174" s="1">
        <f t="shared" si="86"/>
        <v>-3.1999991010929277E-2</v>
      </c>
      <c r="AF174" s="1">
        <f t="shared" si="87"/>
        <v>0.93593015773059196</v>
      </c>
      <c r="AG174" s="1">
        <f t="shared" si="88"/>
        <v>0.73224197286830595</v>
      </c>
      <c r="AH174" s="1">
        <f t="shared" si="89"/>
        <v>1.4502139139266705</v>
      </c>
      <c r="AI174" s="1">
        <f t="shared" si="114"/>
        <v>3.9593434485648658</v>
      </c>
      <c r="AJ174" s="1">
        <f t="shared" si="90"/>
        <v>1.4382735195357043E-3</v>
      </c>
      <c r="AK174" s="1">
        <f t="shared" si="91"/>
        <v>5.1574972878667382E-5</v>
      </c>
      <c r="AL174" s="1">
        <f t="shared" si="92"/>
        <v>-3.3205358586908117E-2</v>
      </c>
      <c r="AM174" s="1">
        <f t="shared" si="93"/>
        <v>-1.7776113054403474E-3</v>
      </c>
      <c r="AN174" s="1">
        <f t="shared" si="94"/>
        <v>0.28061989878914878</v>
      </c>
      <c r="AO174" s="1">
        <f t="shared" si="95"/>
        <v>2.4101648504728616E-2</v>
      </c>
      <c r="AP174" s="1">
        <f t="shared" si="96"/>
        <v>-1.0913071889007944</v>
      </c>
      <c r="AQ174" s="1">
        <f t="shared" si="97"/>
        <v>-0.16034658522601883</v>
      </c>
      <c r="AR174" s="1">
        <f t="shared" si="98"/>
        <v>2.1211633052983552</v>
      </c>
      <c r="AS174" s="1">
        <f t="shared" si="99"/>
        <v>0.56442534174293635</v>
      </c>
      <c r="AT174" s="1">
        <f t="shared" si="100"/>
        <v>-2.454761561698112</v>
      </c>
      <c r="AU174" s="1">
        <f t="shared" si="101"/>
        <v>-0.45303331605747998</v>
      </c>
      <c r="AV174" s="1">
        <f t="shared" si="102"/>
        <v>1.7731578947365201</v>
      </c>
      <c r="AW174" s="1">
        <f t="shared" si="103"/>
        <v>0.57052631578934965</v>
      </c>
      <c r="AX174" s="1">
        <f t="shared" si="115"/>
        <v>62.216800278851011</v>
      </c>
      <c r="AY174">
        <f t="shared" si="108"/>
        <v>1.5584032447202749</v>
      </c>
      <c r="AZ174">
        <f t="shared" si="104"/>
        <v>1.8056023925549058</v>
      </c>
      <c r="BA174">
        <f t="shared" si="105"/>
        <v>13.690674583391921</v>
      </c>
      <c r="BB174">
        <f t="shared" si="106"/>
        <v>68.524907703003436</v>
      </c>
      <c r="BC174">
        <f t="shared" si="107"/>
        <v>56.749983571776674</v>
      </c>
      <c r="BD174">
        <f t="shared" si="109"/>
        <v>11.774924131226761</v>
      </c>
      <c r="BE174" s="1">
        <f t="shared" si="110"/>
        <v>-0.41947368421065034</v>
      </c>
      <c r="BF174" s="1">
        <f t="shared" si="111"/>
        <v>-5.978608607332947E-2</v>
      </c>
    </row>
    <row r="175" spans="4:58">
      <c r="Q175" s="1">
        <f t="shared" si="76"/>
        <v>6</v>
      </c>
      <c r="R175" s="1">
        <f t="shared" si="77"/>
        <v>4</v>
      </c>
      <c r="S175" s="1">
        <v>26</v>
      </c>
      <c r="T175" s="1">
        <v>18</v>
      </c>
      <c r="U175" s="1">
        <v>0.96</v>
      </c>
      <c r="V175" s="1">
        <v>1.39</v>
      </c>
      <c r="W175" s="1">
        <f t="shared" si="78"/>
        <v>5.4087203729586363E-4</v>
      </c>
      <c r="X175" s="1">
        <f t="shared" si="79"/>
        <v>6.518445795952333E-4</v>
      </c>
      <c r="Y175" s="1">
        <f t="shared" si="80"/>
        <v>-1.3241571149367097E-2</v>
      </c>
      <c r="Z175" s="1">
        <f t="shared" si="81"/>
        <v>-1.3254676458284048E-2</v>
      </c>
      <c r="AA175" s="1">
        <f t="shared" si="82"/>
        <v>0.10911915700061321</v>
      </c>
      <c r="AB175" s="1">
        <f t="shared" si="83"/>
        <v>0.10062222187537388</v>
      </c>
      <c r="AC175" s="1">
        <f t="shared" si="84"/>
        <v>-0.29953573266116346</v>
      </c>
      <c r="AD175" s="1">
        <f t="shared" si="85"/>
        <v>-0.50069804143694185</v>
      </c>
      <c r="AE175" s="1">
        <f t="shared" si="86"/>
        <v>-7.1999979774590869E-2</v>
      </c>
      <c r="AF175" s="1">
        <f t="shared" si="87"/>
        <v>1.4038952365958879</v>
      </c>
      <c r="AG175" s="1">
        <f t="shared" si="88"/>
        <v>0.73224197286830595</v>
      </c>
      <c r="AH175" s="1">
        <f t="shared" si="89"/>
        <v>1.4483413034767247</v>
      </c>
      <c r="AI175" s="1">
        <f t="shared" si="114"/>
        <v>4.1972160774622189</v>
      </c>
      <c r="AJ175" s="1">
        <f t="shared" si="90"/>
        <v>1.4382735195357043E-3</v>
      </c>
      <c r="AK175" s="1">
        <f t="shared" si="91"/>
        <v>5.1574972878667382E-5</v>
      </c>
      <c r="AL175" s="1">
        <f t="shared" si="92"/>
        <v>-3.3205358586908117E-2</v>
      </c>
      <c r="AM175" s="1">
        <f t="shared" si="93"/>
        <v>-1.7776113054403474E-3</v>
      </c>
      <c r="AN175" s="1">
        <f t="shared" si="94"/>
        <v>0.28061989878914878</v>
      </c>
      <c r="AO175" s="1">
        <f t="shared" si="95"/>
        <v>2.4101648504728616E-2</v>
      </c>
      <c r="AP175" s="1">
        <f t="shared" si="96"/>
        <v>-1.0913071889007944</v>
      </c>
      <c r="AQ175" s="1">
        <f t="shared" si="97"/>
        <v>-0.16034658522601883</v>
      </c>
      <c r="AR175" s="1">
        <f t="shared" si="98"/>
        <v>2.1211633052983552</v>
      </c>
      <c r="AS175" s="1">
        <f t="shared" si="99"/>
        <v>0.56442534174293635</v>
      </c>
      <c r="AT175" s="1">
        <f t="shared" si="100"/>
        <v>-2.454761561698112</v>
      </c>
      <c r="AU175" s="1">
        <f t="shared" si="101"/>
        <v>-0.45303331605747998</v>
      </c>
      <c r="AV175" s="1">
        <f t="shared" si="102"/>
        <v>1.7731578947365201</v>
      </c>
      <c r="AW175" s="1">
        <f t="shared" si="103"/>
        <v>0.57052631578934965</v>
      </c>
      <c r="AX175" s="1">
        <f t="shared" si="115"/>
        <v>58.954941310118727</v>
      </c>
      <c r="AY175">
        <f t="shared" si="108"/>
        <v>1.5566607878291361</v>
      </c>
      <c r="AZ175">
        <f t="shared" si="104"/>
        <v>1.6892897915988245</v>
      </c>
      <c r="BA175">
        <f t="shared" si="105"/>
        <v>7.8511694339999547</v>
      </c>
      <c r="BB175">
        <f t="shared" si="106"/>
        <v>68.499674525612846</v>
      </c>
      <c r="BC175">
        <f t="shared" si="107"/>
        <v>55.369199619742979</v>
      </c>
      <c r="BD175">
        <f t="shared" si="109"/>
        <v>13.130474905869868</v>
      </c>
      <c r="BE175" s="1">
        <f t="shared" si="110"/>
        <v>-0.38947368421065032</v>
      </c>
      <c r="BF175" s="1">
        <f t="shared" si="111"/>
        <v>5.8341303476724837E-2</v>
      </c>
    </row>
    <row r="176" spans="4:58">
      <c r="Q176" s="1">
        <f t="shared" si="76"/>
        <v>8</v>
      </c>
      <c r="R176" s="1">
        <f t="shared" si="77"/>
        <v>4</v>
      </c>
      <c r="S176" s="1">
        <v>28</v>
      </c>
      <c r="T176" s="1">
        <v>18</v>
      </c>
      <c r="U176" s="1">
        <v>0.92</v>
      </c>
      <c r="V176" s="1">
        <v>1.1299999999999999</v>
      </c>
      <c r="W176" s="1">
        <f t="shared" si="78"/>
        <v>9.6046577821732367E-3</v>
      </c>
      <c r="X176" s="1">
        <f t="shared" si="79"/>
        <v>8.6814583891384866E-3</v>
      </c>
      <c r="Y176" s="1">
        <f t="shared" si="80"/>
        <v>-0.13226636287836033</v>
      </c>
      <c r="Z176" s="1">
        <f t="shared" si="81"/>
        <v>-9.929795111683852E-2</v>
      </c>
      <c r="AA176" s="1">
        <f t="shared" si="82"/>
        <v>0.61310297266736857</v>
      </c>
      <c r="AB176" s="1">
        <f t="shared" si="83"/>
        <v>0.42402121481639032</v>
      </c>
      <c r="AC176" s="1">
        <f t="shared" si="84"/>
        <v>-0.94668083408960302</v>
      </c>
      <c r="AD176" s="1">
        <f t="shared" si="85"/>
        <v>-1.1868398019246029</v>
      </c>
      <c r="AE176" s="1">
        <f t="shared" si="86"/>
        <v>-0.12799996404371711</v>
      </c>
      <c r="AF176" s="1">
        <f t="shared" si="87"/>
        <v>1.8718603154611839</v>
      </c>
      <c r="AG176" s="1">
        <f t="shared" si="88"/>
        <v>0.73224197286830595</v>
      </c>
      <c r="AH176" s="1">
        <f t="shared" si="89"/>
        <v>1.1664276779314386</v>
      </c>
      <c r="AI176" s="1">
        <f t="shared" si="114"/>
        <v>3.2236883125167037</v>
      </c>
      <c r="AJ176" s="1">
        <f t="shared" si="90"/>
        <v>1.4382735195357043E-3</v>
      </c>
      <c r="AK176" s="1">
        <f t="shared" si="91"/>
        <v>5.1574972878667382E-5</v>
      </c>
      <c r="AL176" s="1">
        <f t="shared" si="92"/>
        <v>-3.3205358586908117E-2</v>
      </c>
      <c r="AM176" s="1">
        <f t="shared" si="93"/>
        <v>-1.7776113054403474E-3</v>
      </c>
      <c r="AN176" s="1">
        <f t="shared" si="94"/>
        <v>0.28061989878914878</v>
      </c>
      <c r="AO176" s="1">
        <f t="shared" si="95"/>
        <v>2.4101648504728616E-2</v>
      </c>
      <c r="AP176" s="1">
        <f t="shared" si="96"/>
        <v>-1.0913071889007944</v>
      </c>
      <c r="AQ176" s="1">
        <f t="shared" si="97"/>
        <v>-0.16034658522601883</v>
      </c>
      <c r="AR176" s="1">
        <f t="shared" si="98"/>
        <v>2.1211633052983552</v>
      </c>
      <c r="AS176" s="1">
        <f t="shared" si="99"/>
        <v>0.56442534174293635</v>
      </c>
      <c r="AT176" s="1">
        <f t="shared" si="100"/>
        <v>-2.454761561698112</v>
      </c>
      <c r="AU176" s="1">
        <f t="shared" si="101"/>
        <v>-0.45303331605747998</v>
      </c>
      <c r="AV176" s="1">
        <f t="shared" si="102"/>
        <v>1.7731578947365201</v>
      </c>
      <c r="AW176" s="1">
        <f t="shared" si="103"/>
        <v>0.57052631578934965</v>
      </c>
      <c r="AX176" s="1">
        <f t="shared" si="115"/>
        <v>49.510945505367282</v>
      </c>
      <c r="AY176">
        <f t="shared" si="108"/>
        <v>1.2984813455928801</v>
      </c>
      <c r="AZ176">
        <f t="shared" si="104"/>
        <v>1.4571547618561316</v>
      </c>
      <c r="BA176">
        <f t="shared" si="105"/>
        <v>10.889263132292992</v>
      </c>
      <c r="BB176">
        <f t="shared" si="106"/>
        <v>63.935691132757725</v>
      </c>
      <c r="BC176">
        <f t="shared" si="107"/>
        <v>50.848921645928961</v>
      </c>
      <c r="BD176">
        <f t="shared" si="109"/>
        <v>13.086769486828764</v>
      </c>
      <c r="BE176" s="1">
        <f t="shared" si="110"/>
        <v>-0.34947368421065039</v>
      </c>
      <c r="BF176" s="1">
        <f t="shared" si="111"/>
        <v>3.6427677931438751E-2</v>
      </c>
    </row>
    <row r="177" spans="4:58">
      <c r="Q177" s="1">
        <f t="shared" si="76"/>
        <v>10</v>
      </c>
      <c r="R177" s="1">
        <f t="shared" si="77"/>
        <v>4</v>
      </c>
      <c r="S177" s="1">
        <v>30</v>
      </c>
      <c r="T177" s="1">
        <v>18</v>
      </c>
      <c r="U177" s="1">
        <v>0.93</v>
      </c>
      <c r="V177" s="1">
        <v>0.92</v>
      </c>
      <c r="W177" s="1">
        <f t="shared" si="78"/>
        <v>8.9450346139941711E-2</v>
      </c>
      <c r="X177" s="1">
        <f t="shared" si="79"/>
        <v>6.4681905427116798E-2</v>
      </c>
      <c r="Y177" s="1">
        <f t="shared" si="80"/>
        <v>-0.78836895750975799</v>
      </c>
      <c r="Z177" s="1">
        <f t="shared" si="81"/>
        <v>-0.473489528259461</v>
      </c>
      <c r="AA177" s="1">
        <f t="shared" si="82"/>
        <v>2.3388022333807701</v>
      </c>
      <c r="AB177" s="1">
        <f t="shared" si="83"/>
        <v>1.29401005498166</v>
      </c>
      <c r="AC177" s="1">
        <f t="shared" si="84"/>
        <v>-2.3112325051015699</v>
      </c>
      <c r="AD177" s="1">
        <f t="shared" si="85"/>
        <v>-2.3180464881339899</v>
      </c>
      <c r="AE177" s="1">
        <f t="shared" si="86"/>
        <v>-0.19999994381830799</v>
      </c>
      <c r="AF177" s="1">
        <f t="shared" si="87"/>
        <v>2.3398253943264797</v>
      </c>
      <c r="AG177" s="1">
        <f t="shared" si="88"/>
        <v>0.73224197286830595</v>
      </c>
      <c r="AH177" s="1">
        <f t="shared" si="89"/>
        <v>0.76787448430118788</v>
      </c>
      <c r="AI177" s="1">
        <f t="shared" si="114"/>
        <v>16.535382141175234</v>
      </c>
      <c r="AJ177" s="1">
        <f t="shared" si="90"/>
        <v>1.4382735195357043E-3</v>
      </c>
      <c r="AK177" s="1">
        <f t="shared" si="91"/>
        <v>5.1574972878667382E-5</v>
      </c>
      <c r="AL177" s="1">
        <f t="shared" si="92"/>
        <v>-3.3205358586908117E-2</v>
      </c>
      <c r="AM177" s="1">
        <f t="shared" si="93"/>
        <v>-1.7776113054403474E-3</v>
      </c>
      <c r="AN177" s="1">
        <f t="shared" si="94"/>
        <v>0.28061989878914878</v>
      </c>
      <c r="AO177" s="1">
        <f t="shared" si="95"/>
        <v>2.4101648504728616E-2</v>
      </c>
      <c r="AP177" s="1">
        <f t="shared" si="96"/>
        <v>-1.0913071889007944</v>
      </c>
      <c r="AQ177" s="1">
        <f t="shared" si="97"/>
        <v>-0.16034658522601883</v>
      </c>
      <c r="AR177" s="1">
        <f t="shared" si="98"/>
        <v>2.1211633052983552</v>
      </c>
      <c r="AS177" s="1">
        <f t="shared" si="99"/>
        <v>0.56442534174293635</v>
      </c>
      <c r="AT177" s="1">
        <f t="shared" si="100"/>
        <v>-2.454761561698112</v>
      </c>
      <c r="AU177" s="1">
        <f t="shared" si="101"/>
        <v>-0.45303331605747998</v>
      </c>
      <c r="AV177" s="1">
        <f t="shared" si="102"/>
        <v>1.7731578947365201</v>
      </c>
      <c r="AW177" s="1">
        <f t="shared" si="103"/>
        <v>0.57052631578934965</v>
      </c>
      <c r="AX177" s="1">
        <f t="shared" si="115"/>
        <v>37.986270022896775</v>
      </c>
      <c r="AY177">
        <f t="shared" si="108"/>
        <v>0.95662505750632731</v>
      </c>
      <c r="AZ177">
        <f t="shared" si="104"/>
        <v>1.3081666560496028</v>
      </c>
      <c r="BA177">
        <f t="shared" si="105"/>
        <v>26.872845055144552</v>
      </c>
      <c r="BB177">
        <f t="shared" si="106"/>
        <v>53.387863867792312</v>
      </c>
      <c r="BC177">
        <f t="shared" si="107"/>
        <v>44.690296100041159</v>
      </c>
      <c r="BD177">
        <f t="shared" si="109"/>
        <v>8.6975677677511527</v>
      </c>
      <c r="BE177" s="1">
        <f t="shared" si="110"/>
        <v>-0.3594736842106504</v>
      </c>
      <c r="BF177" s="1">
        <f t="shared" si="111"/>
        <v>-0.15212551569881216</v>
      </c>
    </row>
    <row r="178" spans="4:58">
      <c r="Q178" s="1">
        <f t="shared" si="76"/>
        <v>12</v>
      </c>
      <c r="R178" s="1">
        <f t="shared" si="77"/>
        <v>4</v>
      </c>
      <c r="S178" s="1">
        <v>32</v>
      </c>
      <c r="T178" s="1">
        <v>18</v>
      </c>
      <c r="U178" s="1">
        <v>1</v>
      </c>
      <c r="V178" s="1">
        <v>0.76</v>
      </c>
      <c r="W178" s="1">
        <f t="shared" si="78"/>
        <v>0.55385296619096436</v>
      </c>
      <c r="X178" s="1">
        <f t="shared" si="79"/>
        <v>0.33374442475275945</v>
      </c>
      <c r="Y178" s="1">
        <f t="shared" si="80"/>
        <v>-3.3898422142379769</v>
      </c>
      <c r="Z178" s="1">
        <f t="shared" si="81"/>
        <v>-1.6965985866603581</v>
      </c>
      <c r="AA178" s="1">
        <f t="shared" si="82"/>
        <v>6.9836260480392456</v>
      </c>
      <c r="AB178" s="1">
        <f t="shared" si="83"/>
        <v>3.2199111000119642</v>
      </c>
      <c r="AC178" s="1">
        <f t="shared" si="84"/>
        <v>-4.7925717225786153</v>
      </c>
      <c r="AD178" s="1">
        <f t="shared" si="85"/>
        <v>-4.0055843314955348</v>
      </c>
      <c r="AE178" s="1">
        <f t="shared" si="86"/>
        <v>-0.28799991909836348</v>
      </c>
      <c r="AF178" s="1">
        <f t="shared" si="87"/>
        <v>2.8077904731917758</v>
      </c>
      <c r="AG178" s="1">
        <f t="shared" si="88"/>
        <v>0.73224197286830595</v>
      </c>
      <c r="AH178" s="1">
        <f t="shared" si="89"/>
        <v>0.45857021098416684</v>
      </c>
      <c r="AI178" s="1">
        <f t="shared" si="114"/>
        <v>39.661814344188571</v>
      </c>
      <c r="AJ178" s="1">
        <f t="shared" si="90"/>
        <v>1.4382735195357043E-3</v>
      </c>
      <c r="AK178" s="1">
        <f t="shared" si="91"/>
        <v>5.1574972878667382E-5</v>
      </c>
      <c r="AL178" s="1">
        <f t="shared" si="92"/>
        <v>-3.3205358586908117E-2</v>
      </c>
      <c r="AM178" s="1">
        <f t="shared" si="93"/>
        <v>-1.7776113054403474E-3</v>
      </c>
      <c r="AN178" s="1">
        <f t="shared" si="94"/>
        <v>0.28061989878914878</v>
      </c>
      <c r="AO178" s="1">
        <f t="shared" si="95"/>
        <v>2.4101648504728616E-2</v>
      </c>
      <c r="AP178" s="1">
        <f t="shared" si="96"/>
        <v>-1.0913071889007944</v>
      </c>
      <c r="AQ178" s="1">
        <f t="shared" si="97"/>
        <v>-0.16034658522601883</v>
      </c>
      <c r="AR178" s="1">
        <f t="shared" si="98"/>
        <v>2.1211633052983552</v>
      </c>
      <c r="AS178" s="1">
        <f t="shared" si="99"/>
        <v>0.56442534174293635</v>
      </c>
      <c r="AT178" s="1">
        <f t="shared" si="100"/>
        <v>-2.454761561698112</v>
      </c>
      <c r="AU178" s="1">
        <f t="shared" si="101"/>
        <v>-0.45303331605747998</v>
      </c>
      <c r="AV178" s="1">
        <f t="shared" si="102"/>
        <v>1.7731578947365201</v>
      </c>
      <c r="AW178" s="1">
        <f t="shared" si="103"/>
        <v>0.57052631578934965</v>
      </c>
      <c r="AX178" s="1">
        <f t="shared" si="115"/>
        <v>24.930747922453993</v>
      </c>
      <c r="AY178">
        <f t="shared" si="108"/>
        <v>0.73197466855775273</v>
      </c>
      <c r="AZ178">
        <f t="shared" si="104"/>
        <v>1.2560254774486066</v>
      </c>
      <c r="BA178">
        <f t="shared" si="105"/>
        <v>41.722944183852889</v>
      </c>
      <c r="BB178">
        <f t="shared" si="106"/>
        <v>38.791171373606396</v>
      </c>
      <c r="BC178">
        <f t="shared" si="107"/>
        <v>37.234833981574667</v>
      </c>
      <c r="BD178">
        <f t="shared" si="109"/>
        <v>1.5563373920317289</v>
      </c>
      <c r="BE178" s="1">
        <f t="shared" si="110"/>
        <v>-0.42947368421065035</v>
      </c>
      <c r="BF178" s="1">
        <f t="shared" si="111"/>
        <v>-0.30142978901583317</v>
      </c>
    </row>
    <row r="179" spans="4:58">
      <c r="Q179" s="1">
        <f t="shared" si="76"/>
        <v>14</v>
      </c>
      <c r="R179" s="1">
        <f t="shared" si="77"/>
        <v>4</v>
      </c>
      <c r="S179" s="1">
        <v>34</v>
      </c>
      <c r="T179" s="1">
        <v>18</v>
      </c>
      <c r="U179" s="1">
        <v>0.94</v>
      </c>
      <c r="V179" s="1">
        <v>0.64</v>
      </c>
      <c r="W179" s="1">
        <f t="shared" si="78"/>
        <v>2.5873929010192613</v>
      </c>
      <c r="X179" s="1">
        <f t="shared" si="79"/>
        <v>1.3363958741079238</v>
      </c>
      <c r="Y179" s="1">
        <f t="shared" si="80"/>
        <v>-11.6346627958303</v>
      </c>
      <c r="Z179" s="1">
        <f t="shared" si="81"/>
        <v>-4.9912190281136803</v>
      </c>
      <c r="AA179" s="1">
        <f t="shared" si="82"/>
        <v>17.610095613120908</v>
      </c>
      <c r="AB179" s="1">
        <f t="shared" si="83"/>
        <v>6.9594966381045626</v>
      </c>
      <c r="AC179" s="1">
        <f t="shared" si="84"/>
        <v>-8.8788307915981903</v>
      </c>
      <c r="AD179" s="1">
        <f t="shared" si="85"/>
        <v>-6.3607195634396687</v>
      </c>
      <c r="AE179" s="1">
        <f t="shared" si="86"/>
        <v>-0.39199988988388362</v>
      </c>
      <c r="AF179" s="1">
        <f t="shared" si="87"/>
        <v>3.2757555520570718</v>
      </c>
      <c r="AG179" s="1">
        <f t="shared" si="88"/>
        <v>0.73224197286830595</v>
      </c>
      <c r="AH179" s="1">
        <f t="shared" si="89"/>
        <v>0.24394648241231021</v>
      </c>
      <c r="AI179" s="1">
        <f t="shared" si="114"/>
        <v>61.883362123076537</v>
      </c>
      <c r="AJ179" s="1">
        <f t="shared" si="90"/>
        <v>1.4382735195357043E-3</v>
      </c>
      <c r="AK179" s="1">
        <f t="shared" si="91"/>
        <v>5.1574972878667382E-5</v>
      </c>
      <c r="AL179" s="1">
        <f t="shared" si="92"/>
        <v>-3.3205358586908117E-2</v>
      </c>
      <c r="AM179" s="1">
        <f t="shared" si="93"/>
        <v>-1.7776113054403474E-3</v>
      </c>
      <c r="AN179" s="1">
        <f t="shared" si="94"/>
        <v>0.28061989878914878</v>
      </c>
      <c r="AO179" s="1">
        <f t="shared" si="95"/>
        <v>2.4101648504728616E-2</v>
      </c>
      <c r="AP179" s="1">
        <f t="shared" si="96"/>
        <v>-1.0913071889007944</v>
      </c>
      <c r="AQ179" s="1">
        <f t="shared" si="97"/>
        <v>-0.16034658522601883</v>
      </c>
      <c r="AR179" s="1">
        <f t="shared" si="98"/>
        <v>2.1211633052983552</v>
      </c>
      <c r="AS179" s="1">
        <f t="shared" si="99"/>
        <v>0.56442534174293635</v>
      </c>
      <c r="AT179" s="1">
        <f t="shared" si="100"/>
        <v>-2.454761561698112</v>
      </c>
      <c r="AU179" s="1">
        <f t="shared" si="101"/>
        <v>-0.45303331605747998</v>
      </c>
      <c r="AV179" s="1">
        <f t="shared" si="102"/>
        <v>1.7731578947365201</v>
      </c>
      <c r="AW179" s="1">
        <f t="shared" si="103"/>
        <v>0.57052631578934965</v>
      </c>
      <c r="AX179" s="1">
        <f t="shared" si="115"/>
        <v>10.85526315791412</v>
      </c>
      <c r="AY179">
        <f t="shared" si="108"/>
        <v>0.62049187205757039</v>
      </c>
      <c r="AZ179">
        <f t="shared" si="104"/>
        <v>1.1371895180663598</v>
      </c>
      <c r="BA179">
        <f t="shared" si="105"/>
        <v>45.436370789572997</v>
      </c>
      <c r="BB179">
        <f t="shared" si="106"/>
        <v>23.150654482390792</v>
      </c>
      <c r="BC179">
        <f t="shared" si="107"/>
        <v>34.249033006811956</v>
      </c>
      <c r="BD179">
        <f t="shared" si="109"/>
        <v>11.098378524421165</v>
      </c>
      <c r="BE179" s="1">
        <f t="shared" si="110"/>
        <v>-0.3694736842106503</v>
      </c>
      <c r="BF179" s="1">
        <f t="shared" si="111"/>
        <v>-0.39605351758768981</v>
      </c>
    </row>
    <row r="180" spans="4:58">
      <c r="Q180" s="1">
        <f t="shared" si="76"/>
        <v>16</v>
      </c>
      <c r="R180" s="1">
        <f t="shared" si="77"/>
        <v>4</v>
      </c>
      <c r="S180" s="1">
        <v>36</v>
      </c>
      <c r="T180" s="1">
        <v>18</v>
      </c>
      <c r="U180" s="1">
        <v>0.72</v>
      </c>
      <c r="V180" s="1">
        <v>0.46</v>
      </c>
      <c r="W180" s="1">
        <f t="shared" si="78"/>
        <v>9.8351695689453944</v>
      </c>
      <c r="X180" s="1">
        <f t="shared" si="79"/>
        <v>4.4449066952389051</v>
      </c>
      <c r="Y180" s="1">
        <f t="shared" si="80"/>
        <v>-33.860188896860244</v>
      </c>
      <c r="Z180" s="1">
        <f t="shared" si="81"/>
        <v>-12.710137742955331</v>
      </c>
      <c r="AA180" s="1">
        <f t="shared" si="82"/>
        <v>39.238590250711589</v>
      </c>
      <c r="AB180" s="1">
        <f t="shared" si="83"/>
        <v>13.56867887412449</v>
      </c>
      <c r="AC180" s="1">
        <f t="shared" si="84"/>
        <v>-15.146893345433648</v>
      </c>
      <c r="AD180" s="1">
        <f t="shared" si="85"/>
        <v>-9.4947184153968234</v>
      </c>
      <c r="AE180" s="1">
        <f t="shared" si="86"/>
        <v>-0.51199985617486843</v>
      </c>
      <c r="AF180" s="1">
        <f t="shared" si="87"/>
        <v>3.7437206309223678</v>
      </c>
      <c r="AG180" s="1">
        <f t="shared" si="88"/>
        <v>0.73224197286830595</v>
      </c>
      <c r="AH180" s="1">
        <f t="shared" si="89"/>
        <v>-0.16063026400986102</v>
      </c>
      <c r="AI180" s="1">
        <f t="shared" si="114"/>
        <v>134.91962261083935</v>
      </c>
      <c r="AJ180" s="1">
        <f t="shared" si="90"/>
        <v>1.4382735195357043E-3</v>
      </c>
      <c r="AK180" s="1">
        <f t="shared" si="91"/>
        <v>5.1574972878667382E-5</v>
      </c>
      <c r="AL180" s="1">
        <f t="shared" si="92"/>
        <v>-3.3205358586908117E-2</v>
      </c>
      <c r="AM180" s="1">
        <f t="shared" si="93"/>
        <v>-1.7776113054403474E-3</v>
      </c>
      <c r="AN180" s="1">
        <f t="shared" si="94"/>
        <v>0.28061989878914878</v>
      </c>
      <c r="AO180" s="1">
        <f t="shared" si="95"/>
        <v>2.4101648504728616E-2</v>
      </c>
      <c r="AP180" s="1">
        <f t="shared" si="96"/>
        <v>-1.0913071889007944</v>
      </c>
      <c r="AQ180" s="1">
        <f t="shared" si="97"/>
        <v>-0.16034658522601883</v>
      </c>
      <c r="AR180" s="1">
        <f t="shared" si="98"/>
        <v>2.1211633052983552</v>
      </c>
      <c r="AS180" s="1">
        <f t="shared" si="99"/>
        <v>0.56442534174293635</v>
      </c>
      <c r="AT180" s="1">
        <f t="shared" si="100"/>
        <v>-2.454761561698112</v>
      </c>
      <c r="AU180" s="1">
        <f t="shared" si="101"/>
        <v>-0.45303331605747998</v>
      </c>
      <c r="AV180" s="1">
        <f t="shared" si="102"/>
        <v>1.7731578947365201</v>
      </c>
      <c r="AW180" s="1">
        <f t="shared" si="103"/>
        <v>0.57052631578934965</v>
      </c>
      <c r="AX180" s="1">
        <f t="shared" si="115"/>
        <v>24.027459954206439</v>
      </c>
      <c r="AY180">
        <f t="shared" si="108"/>
        <v>0.59270765029991501</v>
      </c>
      <c r="AZ180">
        <f t="shared" si="104"/>
        <v>0.8544003745317531</v>
      </c>
      <c r="BA180">
        <f t="shared" si="105"/>
        <v>30.628816656974966</v>
      </c>
      <c r="BB180">
        <f t="shared" si="106"/>
        <v>-15.724433178604311</v>
      </c>
      <c r="BC180">
        <f t="shared" si="107"/>
        <v>32.57405713457252</v>
      </c>
      <c r="BD180">
        <f t="shared" si="109"/>
        <v>48.298490313176828</v>
      </c>
      <c r="BE180" s="1">
        <f t="shared" si="110"/>
        <v>-0.14947368421065033</v>
      </c>
      <c r="BF180" s="1">
        <f t="shared" si="111"/>
        <v>-0.6206302640098611</v>
      </c>
    </row>
    <row r="181" spans="4:58">
      <c r="Q181" s="1">
        <f t="shared" si="76"/>
        <v>18</v>
      </c>
      <c r="R181" s="1">
        <f t="shared" si="77"/>
        <v>4</v>
      </c>
      <c r="S181" s="1">
        <v>38</v>
      </c>
      <c r="T181" s="1">
        <v>18</v>
      </c>
      <c r="U181" s="1">
        <v>0.59</v>
      </c>
      <c r="V181" s="1">
        <v>0.23</v>
      </c>
      <c r="W181" s="1">
        <f t="shared" si="78"/>
        <v>31.937952930283448</v>
      </c>
      <c r="X181" s="1">
        <f t="shared" si="79"/>
        <v>12.830256860172977</v>
      </c>
      <c r="Y181" s="1">
        <f t="shared" si="80"/>
        <v>-86.877948310997525</v>
      </c>
      <c r="Z181" s="1">
        <f t="shared" si="81"/>
        <v>-28.987977414267213</v>
      </c>
      <c r="AA181" s="1">
        <f t="shared" si="82"/>
        <v>79.547865453447031</v>
      </c>
      <c r="AB181" s="1">
        <f t="shared" si="83"/>
        <v>24.451199915715851</v>
      </c>
      <c r="AC181" s="1">
        <f t="shared" si="84"/>
        <v>-24.262394345554238</v>
      </c>
      <c r="AD181" s="1">
        <f t="shared" si="85"/>
        <v>-13.51884711879743</v>
      </c>
      <c r="AE181" s="1">
        <f t="shared" si="86"/>
        <v>-0.64799981797131789</v>
      </c>
      <c r="AF181" s="1">
        <f t="shared" si="87"/>
        <v>4.2116857097876634</v>
      </c>
      <c r="AG181" s="1">
        <f t="shared" si="88"/>
        <v>0.73224197286830595</v>
      </c>
      <c r="AH181" s="1">
        <f t="shared" si="89"/>
        <v>-0.58396416531245887</v>
      </c>
      <c r="AI181" s="1">
        <f t="shared" si="114"/>
        <v>353.89746317932992</v>
      </c>
      <c r="AJ181" s="1">
        <f t="shared" si="90"/>
        <v>1.4382735195357043E-3</v>
      </c>
      <c r="AK181" s="1">
        <f t="shared" si="91"/>
        <v>5.1574972878667382E-5</v>
      </c>
      <c r="AL181" s="1">
        <f t="shared" si="92"/>
        <v>-3.3205358586908117E-2</v>
      </c>
      <c r="AM181" s="1">
        <f t="shared" si="93"/>
        <v>-1.7776113054403474E-3</v>
      </c>
      <c r="AN181" s="1">
        <f t="shared" si="94"/>
        <v>0.28061989878914878</v>
      </c>
      <c r="AO181" s="1">
        <f t="shared" si="95"/>
        <v>2.4101648504728616E-2</v>
      </c>
      <c r="AP181" s="1">
        <f t="shared" si="96"/>
        <v>-1.0913071889007944</v>
      </c>
      <c r="AQ181" s="1">
        <f t="shared" si="97"/>
        <v>-0.16034658522601883</v>
      </c>
      <c r="AR181" s="1">
        <f t="shared" si="98"/>
        <v>2.1211633052983552</v>
      </c>
      <c r="AS181" s="1">
        <f t="shared" si="99"/>
        <v>0.56442534174293635</v>
      </c>
      <c r="AT181" s="1">
        <f t="shared" si="100"/>
        <v>-2.454761561698112</v>
      </c>
      <c r="AU181" s="1">
        <f t="shared" si="101"/>
        <v>-0.45303331605747998</v>
      </c>
      <c r="AV181" s="1">
        <f t="shared" si="102"/>
        <v>1.7731578947365201</v>
      </c>
      <c r="AW181" s="1">
        <f t="shared" si="103"/>
        <v>0.57052631578934965</v>
      </c>
      <c r="AX181" s="1">
        <f t="shared" si="115"/>
        <v>148.0549199084129</v>
      </c>
      <c r="AY181">
        <f t="shared" si="108"/>
        <v>0.81640334601056452</v>
      </c>
      <c r="AZ181">
        <f t="shared" si="104"/>
        <v>0.63324560795950258</v>
      </c>
      <c r="BA181">
        <f t="shared" si="105"/>
        <v>28.923649173224948</v>
      </c>
      <c r="BB181">
        <f t="shared" si="106"/>
        <v>-45.666871930441161</v>
      </c>
      <c r="BC181">
        <f t="shared" si="107"/>
        <v>21.297354049033761</v>
      </c>
      <c r="BD181">
        <f t="shared" si="109"/>
        <v>66.964225979474918</v>
      </c>
      <c r="BE181" s="1">
        <f t="shared" si="110"/>
        <v>-1.9473684210650322E-2</v>
      </c>
      <c r="BF181" s="1">
        <f t="shared" si="111"/>
        <v>-0.81396416531245885</v>
      </c>
    </row>
    <row r="182" spans="4:58">
      <c r="D182" s="1">
        <f>MEDIAN(U182:U195)</f>
        <v>0.44500000000000001</v>
      </c>
      <c r="Q182" s="1">
        <f t="shared" si="76"/>
        <v>-8</v>
      </c>
      <c r="R182" s="1">
        <f t="shared" si="77"/>
        <v>6</v>
      </c>
      <c r="S182" s="1">
        <v>12</v>
      </c>
      <c r="T182" s="1">
        <v>20</v>
      </c>
      <c r="U182" s="1">
        <v>-0.4</v>
      </c>
      <c r="V182" s="1">
        <v>-0.35</v>
      </c>
      <c r="W182" s="1">
        <f t="shared" si="78"/>
        <v>9.6046577821732367E-3</v>
      </c>
      <c r="X182" s="1">
        <f t="shared" si="79"/>
        <v>-8.6814583891384866E-3</v>
      </c>
      <c r="Y182" s="1">
        <f t="shared" si="80"/>
        <v>-0.13226636287836033</v>
      </c>
      <c r="Z182" s="1">
        <f t="shared" si="81"/>
        <v>9.929795111683852E-2</v>
      </c>
      <c r="AA182" s="1">
        <f t="shared" si="82"/>
        <v>0.61310297266736857</v>
      </c>
      <c r="AB182" s="1">
        <f t="shared" si="83"/>
        <v>-0.42402121481639032</v>
      </c>
      <c r="AC182" s="1">
        <f t="shared" si="84"/>
        <v>-0.94668083408960302</v>
      </c>
      <c r="AD182" s="1">
        <f t="shared" si="85"/>
        <v>1.1868398019246029</v>
      </c>
      <c r="AE182" s="1">
        <f t="shared" si="86"/>
        <v>-0.12799996404371711</v>
      </c>
      <c r="AF182" s="1">
        <f t="shared" si="87"/>
        <v>-1.8718603154611839</v>
      </c>
      <c r="AG182" s="1">
        <f t="shared" si="88"/>
        <v>0.73224197286830595</v>
      </c>
      <c r="AH182" s="1">
        <f t="shared" si="89"/>
        <v>-0.87042279331910388</v>
      </c>
      <c r="AI182" s="1">
        <f t="shared" si="114"/>
        <v>148.69222666260114</v>
      </c>
      <c r="AJ182" s="1">
        <f t="shared" si="90"/>
        <v>0.18661072204481793</v>
      </c>
      <c r="AK182" s="1">
        <f t="shared" si="91"/>
        <v>4.4611092385435994E-3</v>
      </c>
      <c r="AL182" s="1">
        <f t="shared" si="92"/>
        <v>-1.9147882999983763</v>
      </c>
      <c r="AM182" s="1">
        <f t="shared" si="93"/>
        <v>-6.8337350244106171E-2</v>
      </c>
      <c r="AN182" s="1">
        <f t="shared" si="94"/>
        <v>7.1919810779515823</v>
      </c>
      <c r="AO182" s="1">
        <f t="shared" si="95"/>
        <v>0.4117992599987616</v>
      </c>
      <c r="AP182" s="1">
        <f t="shared" si="96"/>
        <v>-12.430670948573111</v>
      </c>
      <c r="AQ182" s="1">
        <f t="shared" si="97"/>
        <v>-1.2176318815600804</v>
      </c>
      <c r="AR182" s="1">
        <f t="shared" si="98"/>
        <v>10.738389233072922</v>
      </c>
      <c r="AS182" s="1">
        <f t="shared" si="99"/>
        <v>1.9049355283824101</v>
      </c>
      <c r="AT182" s="1">
        <f t="shared" si="100"/>
        <v>-5.5232135138207523</v>
      </c>
      <c r="AU182" s="1">
        <f t="shared" si="101"/>
        <v>-0.67954997408621998</v>
      </c>
      <c r="AV182" s="1">
        <f t="shared" si="102"/>
        <v>1.7731578947365201</v>
      </c>
      <c r="AW182" s="1">
        <f t="shared" si="103"/>
        <v>0.37714285714291207</v>
      </c>
      <c r="AX182" s="1">
        <f t="shared" si="115"/>
        <v>207.75510204083201</v>
      </c>
      <c r="AY182">
        <f t="shared" si="108"/>
        <v>0.94861613618120078</v>
      </c>
      <c r="AZ182">
        <f t="shared" si="104"/>
        <v>0.53150729063673252</v>
      </c>
      <c r="BA182">
        <f t="shared" si="105"/>
        <v>78.476599078214377</v>
      </c>
      <c r="BB182">
        <f t="shared" si="106"/>
        <v>-66.573543560612521</v>
      </c>
      <c r="BC182">
        <f t="shared" si="107"/>
        <v>41.185925165709641</v>
      </c>
      <c r="BD182">
        <f t="shared" si="109"/>
        <v>107.75946872632215</v>
      </c>
      <c r="BE182" s="1">
        <f t="shared" si="110"/>
        <v>0.77714285714291209</v>
      </c>
      <c r="BF182" s="1">
        <f t="shared" si="111"/>
        <v>-0.5204227933191039</v>
      </c>
    </row>
    <row r="183" spans="4:58">
      <c r="Q183" s="1">
        <f t="shared" si="76"/>
        <v>-6</v>
      </c>
      <c r="R183" s="1">
        <f t="shared" si="77"/>
        <v>6</v>
      </c>
      <c r="S183" s="1">
        <v>14</v>
      </c>
      <c r="T183" s="1">
        <v>20</v>
      </c>
      <c r="U183" s="1">
        <v>-0.76</v>
      </c>
      <c r="V183" s="1">
        <v>0.05</v>
      </c>
      <c r="W183" s="1">
        <f t="shared" si="78"/>
        <v>5.4087203729586363E-4</v>
      </c>
      <c r="X183" s="1">
        <f t="shared" si="79"/>
        <v>-6.518445795952333E-4</v>
      </c>
      <c r="Y183" s="1">
        <f t="shared" si="80"/>
        <v>-1.3241571149367097E-2</v>
      </c>
      <c r="Z183" s="1">
        <f t="shared" si="81"/>
        <v>1.3254676458284048E-2</v>
      </c>
      <c r="AA183" s="1">
        <f t="shared" si="82"/>
        <v>0.10911915700061321</v>
      </c>
      <c r="AB183" s="1">
        <f t="shared" si="83"/>
        <v>-0.10062222187537388</v>
      </c>
      <c r="AC183" s="1">
        <f t="shared" si="84"/>
        <v>-0.29953573266116346</v>
      </c>
      <c r="AD183" s="1">
        <f t="shared" si="85"/>
        <v>0.50069804143694185</v>
      </c>
      <c r="AE183" s="1">
        <f t="shared" si="86"/>
        <v>-7.1999979774590869E-2</v>
      </c>
      <c r="AF183" s="1">
        <f t="shared" si="87"/>
        <v>-1.4038952365958879</v>
      </c>
      <c r="AG183" s="1">
        <f t="shared" si="88"/>
        <v>0.73224197286830595</v>
      </c>
      <c r="AH183" s="1">
        <f t="shared" si="89"/>
        <v>-0.53409186683453747</v>
      </c>
      <c r="AI183" s="1">
        <f t="shared" si="114"/>
        <v>1168.1837336690751</v>
      </c>
      <c r="AJ183" s="1">
        <f t="shared" si="90"/>
        <v>0.18661072204481793</v>
      </c>
      <c r="AK183" s="1">
        <f t="shared" si="91"/>
        <v>4.4611092385435994E-3</v>
      </c>
      <c r="AL183" s="1">
        <f t="shared" si="92"/>
        <v>-1.9147882999983763</v>
      </c>
      <c r="AM183" s="1">
        <f t="shared" si="93"/>
        <v>-6.8337350244106171E-2</v>
      </c>
      <c r="AN183" s="1">
        <f t="shared" si="94"/>
        <v>7.1919810779515823</v>
      </c>
      <c r="AO183" s="1">
        <f t="shared" si="95"/>
        <v>0.4117992599987616</v>
      </c>
      <c r="AP183" s="1">
        <f t="shared" si="96"/>
        <v>-12.430670948573111</v>
      </c>
      <c r="AQ183" s="1">
        <f t="shared" si="97"/>
        <v>-1.2176318815600804</v>
      </c>
      <c r="AR183" s="1">
        <f t="shared" si="98"/>
        <v>10.738389233072922</v>
      </c>
      <c r="AS183" s="1">
        <f t="shared" si="99"/>
        <v>1.9049355283824101</v>
      </c>
      <c r="AT183" s="1">
        <f t="shared" si="100"/>
        <v>-5.5232135138207523</v>
      </c>
      <c r="AU183" s="1">
        <f t="shared" si="101"/>
        <v>-0.67954997408621998</v>
      </c>
      <c r="AV183" s="1">
        <f t="shared" si="102"/>
        <v>1.7731578947365201</v>
      </c>
      <c r="AW183" s="1">
        <f t="shared" si="103"/>
        <v>0.37714285714291207</v>
      </c>
      <c r="AX183" s="1">
        <f t="shared" si="115"/>
        <v>654.28571428582416</v>
      </c>
      <c r="AY183">
        <f t="shared" si="108"/>
        <v>0.65382784960012241</v>
      </c>
      <c r="AZ183">
        <f t="shared" si="104"/>
        <v>0.76164296097318451</v>
      </c>
      <c r="BA183">
        <f t="shared" si="105"/>
        <v>14.155597425242664</v>
      </c>
      <c r="BB183">
        <f t="shared" si="106"/>
        <v>-54.772610855059249</v>
      </c>
      <c r="BC183">
        <f t="shared" si="107"/>
        <v>-3.7640348649057178</v>
      </c>
      <c r="BD183">
        <f t="shared" si="109"/>
        <v>51.008575990153531</v>
      </c>
      <c r="BE183" s="1">
        <f t="shared" si="110"/>
        <v>1.1371428571429121</v>
      </c>
      <c r="BF183" s="1">
        <f t="shared" si="111"/>
        <v>-0.58409186683453751</v>
      </c>
    </row>
    <row r="184" spans="4:58">
      <c r="Q184" s="1">
        <f t="shared" si="76"/>
        <v>-4</v>
      </c>
      <c r="R184" s="1">
        <f t="shared" si="77"/>
        <v>6</v>
      </c>
      <c r="S184" s="1">
        <v>16</v>
      </c>
      <c r="T184" s="1">
        <v>20</v>
      </c>
      <c r="U184" s="1">
        <v>-0.63</v>
      </c>
      <c r="V184" s="1">
        <v>0.05</v>
      </c>
      <c r="W184" s="1">
        <f t="shared" si="78"/>
        <v>9.3795486154035515E-6</v>
      </c>
      <c r="X184" s="1">
        <f t="shared" si="79"/>
        <v>-1.6955973416286107E-5</v>
      </c>
      <c r="Y184" s="1">
        <f t="shared" si="80"/>
        <v>-5.1666547999359503E-4</v>
      </c>
      <c r="Z184" s="1">
        <f t="shared" si="81"/>
        <v>7.7576524310030094E-4</v>
      </c>
      <c r="AA184" s="1">
        <f t="shared" si="82"/>
        <v>9.579733947927634E-3</v>
      </c>
      <c r="AB184" s="1">
        <f t="shared" si="83"/>
        <v>-1.3250662963012198E-2</v>
      </c>
      <c r="AC184" s="1">
        <f t="shared" si="84"/>
        <v>-5.9167552130600189E-2</v>
      </c>
      <c r="AD184" s="1">
        <f t="shared" si="85"/>
        <v>0.14835497524057537</v>
      </c>
      <c r="AE184" s="1">
        <f t="shared" si="86"/>
        <v>-3.1999991010929277E-2</v>
      </c>
      <c r="AF184" s="1">
        <f t="shared" si="87"/>
        <v>-0.93593015773059196</v>
      </c>
      <c r="AG184" s="1">
        <f t="shared" si="88"/>
        <v>0.73224197286830595</v>
      </c>
      <c r="AH184" s="1">
        <f t="shared" si="89"/>
        <v>-0.14992015844001882</v>
      </c>
      <c r="AI184" s="1">
        <f t="shared" si="114"/>
        <v>399.84031688003762</v>
      </c>
      <c r="AJ184" s="1">
        <f t="shared" si="90"/>
        <v>0.18661072204481793</v>
      </c>
      <c r="AK184" s="1">
        <f t="shared" si="91"/>
        <v>4.4611092385435994E-3</v>
      </c>
      <c r="AL184" s="1">
        <f t="shared" si="92"/>
        <v>-1.9147882999983763</v>
      </c>
      <c r="AM184" s="1">
        <f t="shared" si="93"/>
        <v>-6.8337350244106171E-2</v>
      </c>
      <c r="AN184" s="1">
        <f t="shared" si="94"/>
        <v>7.1919810779515823</v>
      </c>
      <c r="AO184" s="1">
        <f t="shared" si="95"/>
        <v>0.4117992599987616</v>
      </c>
      <c r="AP184" s="1">
        <f t="shared" si="96"/>
        <v>-12.430670948573111</v>
      </c>
      <c r="AQ184" s="1">
        <f t="shared" si="97"/>
        <v>-1.2176318815600804</v>
      </c>
      <c r="AR184" s="1">
        <f t="shared" si="98"/>
        <v>10.738389233072922</v>
      </c>
      <c r="AS184" s="1">
        <f t="shared" si="99"/>
        <v>1.9049355283824101</v>
      </c>
      <c r="AT184" s="1">
        <f t="shared" si="100"/>
        <v>-5.5232135138207523</v>
      </c>
      <c r="AU184" s="1">
        <f t="shared" si="101"/>
        <v>-0.67954997408621998</v>
      </c>
      <c r="AV184" s="1">
        <f t="shared" si="102"/>
        <v>1.7731578947365201</v>
      </c>
      <c r="AW184" s="1">
        <f t="shared" si="103"/>
        <v>0.37714285714291207</v>
      </c>
      <c r="AX184" s="1">
        <f t="shared" si="115"/>
        <v>654.28571428582416</v>
      </c>
      <c r="AY184">
        <f t="shared" si="108"/>
        <v>0.4058482334575319</v>
      </c>
      <c r="AZ184">
        <f t="shared" si="104"/>
        <v>0.63198101237299842</v>
      </c>
      <c r="BA184">
        <f t="shared" si="105"/>
        <v>35.781578004435644</v>
      </c>
      <c r="BB184">
        <f t="shared" si="106"/>
        <v>-21.678591300337729</v>
      </c>
      <c r="BC184">
        <f t="shared" si="107"/>
        <v>-4.5377725079066522</v>
      </c>
      <c r="BD184">
        <f t="shared" si="109"/>
        <v>17.140818792431077</v>
      </c>
      <c r="BE184" s="1">
        <f t="shared" si="110"/>
        <v>1.0071428571429122</v>
      </c>
      <c r="BF184" s="1">
        <f t="shared" si="111"/>
        <v>-0.19992015844001881</v>
      </c>
    </row>
    <row r="185" spans="4:58">
      <c r="Q185" s="1">
        <f t="shared" si="76"/>
        <v>-2</v>
      </c>
      <c r="R185" s="1">
        <f t="shared" si="77"/>
        <v>6</v>
      </c>
      <c r="S185" s="1">
        <v>18</v>
      </c>
      <c r="T185" s="1">
        <v>20</v>
      </c>
      <c r="U185" s="1">
        <v>-0.1</v>
      </c>
      <c r="V185" s="1">
        <v>0.9</v>
      </c>
      <c r="W185" s="1">
        <f t="shared" si="78"/>
        <v>9.1597154447300307E-9</v>
      </c>
      <c r="X185" s="1">
        <f t="shared" si="79"/>
        <v>-3.3117135578683802E-8</v>
      </c>
      <c r="Y185" s="1">
        <f t="shared" si="80"/>
        <v>-2.0182245312249806E-6</v>
      </c>
      <c r="Z185" s="1">
        <f t="shared" si="81"/>
        <v>6.0606659617211011E-6</v>
      </c>
      <c r="AA185" s="1">
        <f t="shared" si="82"/>
        <v>1.4968334293636928E-4</v>
      </c>
      <c r="AB185" s="1">
        <f t="shared" si="83"/>
        <v>-4.1408321759413118E-4</v>
      </c>
      <c r="AC185" s="1">
        <f t="shared" si="84"/>
        <v>-3.6979720081625118E-3</v>
      </c>
      <c r="AD185" s="1">
        <f t="shared" si="85"/>
        <v>1.8544371905071921E-2</v>
      </c>
      <c r="AE185" s="1">
        <f t="shared" si="86"/>
        <v>-7.9999977527323192E-3</v>
      </c>
      <c r="AF185" s="1">
        <f t="shared" si="87"/>
        <v>-0.46796507886529598</v>
      </c>
      <c r="AG185" s="1">
        <f t="shared" si="88"/>
        <v>0.73224197286830595</v>
      </c>
      <c r="AH185" s="1">
        <f t="shared" si="89"/>
        <v>0.27086291475653967</v>
      </c>
      <c r="AI185" s="1">
        <f t="shared" si="114"/>
        <v>69.904120582606694</v>
      </c>
      <c r="AJ185" s="1">
        <f t="shared" si="90"/>
        <v>0.18661072204481793</v>
      </c>
      <c r="AK185" s="1">
        <f t="shared" si="91"/>
        <v>4.4611092385435994E-3</v>
      </c>
      <c r="AL185" s="1">
        <f t="shared" si="92"/>
        <v>-1.9147882999983763</v>
      </c>
      <c r="AM185" s="1">
        <f t="shared" si="93"/>
        <v>-6.8337350244106171E-2</v>
      </c>
      <c r="AN185" s="1">
        <f t="shared" si="94"/>
        <v>7.1919810779515823</v>
      </c>
      <c r="AO185" s="1">
        <f t="shared" si="95"/>
        <v>0.4117992599987616</v>
      </c>
      <c r="AP185" s="1">
        <f t="shared" si="96"/>
        <v>-12.430670948573111</v>
      </c>
      <c r="AQ185" s="1">
        <f t="shared" si="97"/>
        <v>-1.2176318815600804</v>
      </c>
      <c r="AR185" s="1">
        <f t="shared" si="98"/>
        <v>10.738389233072922</v>
      </c>
      <c r="AS185" s="1">
        <f t="shared" si="99"/>
        <v>1.9049355283824101</v>
      </c>
      <c r="AT185" s="1">
        <f t="shared" si="100"/>
        <v>-5.5232135138207523</v>
      </c>
      <c r="AU185" s="1">
        <f t="shared" si="101"/>
        <v>-0.67954997408621998</v>
      </c>
      <c r="AV185" s="1">
        <f t="shared" si="102"/>
        <v>1.7731578947365201</v>
      </c>
      <c r="AW185" s="1">
        <f t="shared" si="103"/>
        <v>0.37714285714291207</v>
      </c>
      <c r="AX185" s="1">
        <f t="shared" si="115"/>
        <v>58.095238095231991</v>
      </c>
      <c r="AY185">
        <f t="shared" si="108"/>
        <v>0.4643311892220115</v>
      </c>
      <c r="AZ185">
        <f t="shared" si="104"/>
        <v>0.90553851381374173</v>
      </c>
      <c r="BA185">
        <f t="shared" si="105"/>
        <v>48.723198170064933</v>
      </c>
      <c r="BB185">
        <f t="shared" si="106"/>
        <v>35.685798734178036</v>
      </c>
      <c r="BC185">
        <f t="shared" si="107"/>
        <v>-83.659808254090095</v>
      </c>
      <c r="BD185">
        <f t="shared" si="109"/>
        <v>119.34560698826813</v>
      </c>
      <c r="BE185" s="1">
        <f t="shared" si="110"/>
        <v>0.47714285714291205</v>
      </c>
      <c r="BF185" s="1">
        <f t="shared" si="111"/>
        <v>-0.62913708524346035</v>
      </c>
    </row>
    <row r="186" spans="4:58">
      <c r="Q186" s="1">
        <f t="shared" si="76"/>
        <v>0</v>
      </c>
      <c r="R186" s="1">
        <f t="shared" si="77"/>
        <v>6</v>
      </c>
      <c r="S186" s="1">
        <v>20</v>
      </c>
      <c r="T186" s="1">
        <v>20</v>
      </c>
      <c r="U186" s="1">
        <v>0.09</v>
      </c>
      <c r="V186" s="1">
        <v>1.3</v>
      </c>
      <c r="W186" s="1">
        <f t="shared" si="78"/>
        <v>0</v>
      </c>
      <c r="X186" s="1">
        <f t="shared" si="79"/>
        <v>0</v>
      </c>
      <c r="Y186" s="1">
        <f t="shared" si="80"/>
        <v>0</v>
      </c>
      <c r="Z186" s="1">
        <f t="shared" si="81"/>
        <v>0</v>
      </c>
      <c r="AA186" s="1">
        <f t="shared" si="82"/>
        <v>0</v>
      </c>
      <c r="AB186" s="1">
        <f t="shared" si="83"/>
        <v>0</v>
      </c>
      <c r="AC186" s="1">
        <f t="shared" si="84"/>
        <v>0</v>
      </c>
      <c r="AD186" s="1">
        <f t="shared" si="85"/>
        <v>0</v>
      </c>
      <c r="AE186" s="1">
        <f t="shared" si="86"/>
        <v>0</v>
      </c>
      <c r="AF186" s="1">
        <f t="shared" si="87"/>
        <v>0</v>
      </c>
      <c r="AG186" s="1">
        <f t="shared" si="88"/>
        <v>0.73224197286830595</v>
      </c>
      <c r="AH186" s="1">
        <f t="shared" si="89"/>
        <v>0.73224197286830595</v>
      </c>
      <c r="AI186" s="1">
        <f t="shared" si="114"/>
        <v>43.673694394745702</v>
      </c>
      <c r="AJ186" s="1">
        <f t="shared" si="90"/>
        <v>0.18661072204481793</v>
      </c>
      <c r="AK186" s="1">
        <f t="shared" si="91"/>
        <v>4.4611092385435994E-3</v>
      </c>
      <c r="AL186" s="1">
        <f t="shared" si="92"/>
        <v>-1.9147882999983763</v>
      </c>
      <c r="AM186" s="1">
        <f t="shared" si="93"/>
        <v>-6.8337350244106171E-2</v>
      </c>
      <c r="AN186" s="1">
        <f t="shared" si="94"/>
        <v>7.1919810779515823</v>
      </c>
      <c r="AO186" s="1">
        <f t="shared" si="95"/>
        <v>0.4117992599987616</v>
      </c>
      <c r="AP186" s="1">
        <f t="shared" si="96"/>
        <v>-12.430670948573111</v>
      </c>
      <c r="AQ186" s="1">
        <f t="shared" si="97"/>
        <v>-1.2176318815600804</v>
      </c>
      <c r="AR186" s="1">
        <f t="shared" si="98"/>
        <v>10.738389233072922</v>
      </c>
      <c r="AS186" s="1">
        <f t="shared" si="99"/>
        <v>1.9049355283824101</v>
      </c>
      <c r="AT186" s="1">
        <f t="shared" si="100"/>
        <v>-5.5232135138207523</v>
      </c>
      <c r="AU186" s="1">
        <f t="shared" si="101"/>
        <v>-0.67954997408621998</v>
      </c>
      <c r="AV186" s="1">
        <f t="shared" si="102"/>
        <v>1.7731578947365201</v>
      </c>
      <c r="AW186" s="1">
        <f t="shared" si="103"/>
        <v>0.37714285714291207</v>
      </c>
      <c r="AX186" s="1">
        <f t="shared" si="115"/>
        <v>70.989010989006758</v>
      </c>
      <c r="AY186">
        <f t="shared" si="108"/>
        <v>0.8236595422405959</v>
      </c>
      <c r="AZ186">
        <f t="shared" si="104"/>
        <v>1.3031116606031887</v>
      </c>
      <c r="BA186">
        <f t="shared" si="105"/>
        <v>36.792865328260696</v>
      </c>
      <c r="BB186">
        <f t="shared" si="106"/>
        <v>62.749167625491872</v>
      </c>
      <c r="BC186">
        <f t="shared" si="107"/>
        <v>86.03968816954162</v>
      </c>
      <c r="BD186">
        <f t="shared" si="109"/>
        <v>23.290520544049748</v>
      </c>
      <c r="BE186" s="1">
        <f t="shared" si="110"/>
        <v>0.2871428571429121</v>
      </c>
      <c r="BF186" s="1">
        <f t="shared" si="111"/>
        <v>-0.5677580271316941</v>
      </c>
    </row>
    <row r="187" spans="4:58">
      <c r="Q187" s="1">
        <f t="shared" si="76"/>
        <v>2</v>
      </c>
      <c r="R187" s="1">
        <f t="shared" si="77"/>
        <v>6</v>
      </c>
      <c r="S187" s="1">
        <v>22</v>
      </c>
      <c r="T187" s="1">
        <v>20</v>
      </c>
      <c r="U187" s="1">
        <v>0.25</v>
      </c>
      <c r="V187" s="1">
        <v>1.5</v>
      </c>
      <c r="W187" s="1">
        <f t="shared" si="78"/>
        <v>9.1597154447300307E-9</v>
      </c>
      <c r="X187" s="1">
        <f t="shared" si="79"/>
        <v>3.3117135578683802E-8</v>
      </c>
      <c r="Y187" s="1">
        <f t="shared" si="80"/>
        <v>-2.0182245312249806E-6</v>
      </c>
      <c r="Z187" s="1">
        <f t="shared" si="81"/>
        <v>-6.0606659617211011E-6</v>
      </c>
      <c r="AA187" s="1">
        <f t="shared" si="82"/>
        <v>1.4968334293636928E-4</v>
      </c>
      <c r="AB187" s="1">
        <f t="shared" si="83"/>
        <v>4.1408321759413118E-4</v>
      </c>
      <c r="AC187" s="1">
        <f t="shared" si="84"/>
        <v>-3.6979720081625118E-3</v>
      </c>
      <c r="AD187" s="1">
        <f t="shared" si="85"/>
        <v>-1.8544371905071921E-2</v>
      </c>
      <c r="AE187" s="1">
        <f t="shared" si="86"/>
        <v>-7.9999977527323192E-3</v>
      </c>
      <c r="AF187" s="1">
        <f t="shared" si="87"/>
        <v>0.46796507886529598</v>
      </c>
      <c r="AG187" s="1">
        <f t="shared" si="88"/>
        <v>0.73224197286830595</v>
      </c>
      <c r="AH187" s="1">
        <f t="shared" si="89"/>
        <v>1.1705204400145237</v>
      </c>
      <c r="AI187" s="1">
        <f t="shared" si="114"/>
        <v>21.96530399903175</v>
      </c>
      <c r="AJ187" s="1">
        <f t="shared" si="90"/>
        <v>0.18661072204481793</v>
      </c>
      <c r="AK187" s="1">
        <f t="shared" si="91"/>
        <v>4.4611092385435994E-3</v>
      </c>
      <c r="AL187" s="1">
        <f t="shared" si="92"/>
        <v>-1.9147882999983763</v>
      </c>
      <c r="AM187" s="1">
        <f t="shared" si="93"/>
        <v>-6.8337350244106171E-2</v>
      </c>
      <c r="AN187" s="1">
        <f t="shared" si="94"/>
        <v>7.1919810779515823</v>
      </c>
      <c r="AO187" s="1">
        <f t="shared" si="95"/>
        <v>0.4117992599987616</v>
      </c>
      <c r="AP187" s="1">
        <f t="shared" si="96"/>
        <v>-12.430670948573111</v>
      </c>
      <c r="AQ187" s="1">
        <f t="shared" si="97"/>
        <v>-1.2176318815600804</v>
      </c>
      <c r="AR187" s="1">
        <f t="shared" si="98"/>
        <v>10.738389233072922</v>
      </c>
      <c r="AS187" s="1">
        <f t="shared" si="99"/>
        <v>1.9049355283824101</v>
      </c>
      <c r="AT187" s="1">
        <f t="shared" si="100"/>
        <v>-5.5232135138207523</v>
      </c>
      <c r="AU187" s="1">
        <f t="shared" si="101"/>
        <v>-0.67954997408621998</v>
      </c>
      <c r="AV187" s="1">
        <f t="shared" si="102"/>
        <v>1.7731578947365201</v>
      </c>
      <c r="AW187" s="1">
        <f t="shared" si="103"/>
        <v>0.37714285714291207</v>
      </c>
      <c r="AX187" s="1">
        <f t="shared" si="115"/>
        <v>74.857142857139195</v>
      </c>
      <c r="AY187">
        <f t="shared" si="108"/>
        <v>1.229778368319151</v>
      </c>
      <c r="AZ187">
        <f t="shared" si="104"/>
        <v>1.5206906325745548</v>
      </c>
      <c r="BA187">
        <f t="shared" si="105"/>
        <v>19.130272655318752</v>
      </c>
      <c r="BB187">
        <f t="shared" si="106"/>
        <v>72.141007469258071</v>
      </c>
      <c r="BC187">
        <f t="shared" si="107"/>
        <v>80.537677791974389</v>
      </c>
      <c r="BD187">
        <f t="shared" si="109"/>
        <v>8.396670322716318</v>
      </c>
      <c r="BE187" s="1">
        <f t="shared" si="110"/>
        <v>0.12714285714291207</v>
      </c>
      <c r="BF187" s="1">
        <f t="shared" si="111"/>
        <v>-0.32947955998547629</v>
      </c>
    </row>
    <row r="188" spans="4:58">
      <c r="Q188" s="1">
        <f t="shared" si="76"/>
        <v>4</v>
      </c>
      <c r="R188" s="1">
        <f t="shared" si="77"/>
        <v>6</v>
      </c>
      <c r="S188" s="1">
        <v>24</v>
      </c>
      <c r="T188" s="1">
        <v>20</v>
      </c>
      <c r="U188" s="1">
        <v>0.39</v>
      </c>
      <c r="V188" s="1">
        <v>1.32</v>
      </c>
      <c r="W188" s="1">
        <f t="shared" si="78"/>
        <v>9.3795486154035515E-6</v>
      </c>
      <c r="X188" s="1">
        <f t="shared" si="79"/>
        <v>1.6955973416286107E-5</v>
      </c>
      <c r="Y188" s="1">
        <f t="shared" si="80"/>
        <v>-5.1666547999359503E-4</v>
      </c>
      <c r="Z188" s="1">
        <f t="shared" si="81"/>
        <v>-7.7576524310030094E-4</v>
      </c>
      <c r="AA188" s="1">
        <f t="shared" si="82"/>
        <v>9.579733947927634E-3</v>
      </c>
      <c r="AB188" s="1">
        <f t="shared" si="83"/>
        <v>1.3250662963012198E-2</v>
      </c>
      <c r="AC188" s="1">
        <f t="shared" si="84"/>
        <v>-5.9167552130600189E-2</v>
      </c>
      <c r="AD188" s="1">
        <f t="shared" si="85"/>
        <v>-0.14835497524057537</v>
      </c>
      <c r="AE188" s="1">
        <f t="shared" si="86"/>
        <v>-3.1999991010929277E-2</v>
      </c>
      <c r="AF188" s="1">
        <f t="shared" si="87"/>
        <v>0.93593015773059196</v>
      </c>
      <c r="AG188" s="1">
        <f t="shared" si="88"/>
        <v>0.73224197286830595</v>
      </c>
      <c r="AH188" s="1">
        <f t="shared" si="89"/>
        <v>1.4502139139266705</v>
      </c>
      <c r="AI188" s="1">
        <f t="shared" si="114"/>
        <v>9.8646904489901885</v>
      </c>
      <c r="AJ188" s="1">
        <f t="shared" si="90"/>
        <v>0.18661072204481793</v>
      </c>
      <c r="AK188" s="1">
        <f t="shared" si="91"/>
        <v>4.4611092385435994E-3</v>
      </c>
      <c r="AL188" s="1">
        <f t="shared" si="92"/>
        <v>-1.9147882999983763</v>
      </c>
      <c r="AM188" s="1">
        <f t="shared" si="93"/>
        <v>-6.8337350244106171E-2</v>
      </c>
      <c r="AN188" s="1">
        <f t="shared" si="94"/>
        <v>7.1919810779515823</v>
      </c>
      <c r="AO188" s="1">
        <f t="shared" si="95"/>
        <v>0.4117992599987616</v>
      </c>
      <c r="AP188" s="1">
        <f t="shared" si="96"/>
        <v>-12.430670948573111</v>
      </c>
      <c r="AQ188" s="1">
        <f t="shared" si="97"/>
        <v>-1.2176318815600804</v>
      </c>
      <c r="AR188" s="1">
        <f t="shared" si="98"/>
        <v>10.738389233072922</v>
      </c>
      <c r="AS188" s="1">
        <f t="shared" si="99"/>
        <v>1.9049355283824101</v>
      </c>
      <c r="AT188" s="1">
        <f t="shared" si="100"/>
        <v>-5.5232135138207523</v>
      </c>
      <c r="AU188" s="1">
        <f t="shared" si="101"/>
        <v>-0.67954997408621998</v>
      </c>
      <c r="AV188" s="1">
        <f t="shared" si="102"/>
        <v>1.7731578947365201</v>
      </c>
      <c r="AW188" s="1">
        <f t="shared" si="103"/>
        <v>0.37714285714291207</v>
      </c>
      <c r="AX188" s="1">
        <f t="shared" si="115"/>
        <v>71.428571428567267</v>
      </c>
      <c r="AY188">
        <f t="shared" si="108"/>
        <v>1.4984515777429819</v>
      </c>
      <c r="AZ188">
        <f t="shared" si="104"/>
        <v>1.3764083696345355</v>
      </c>
      <c r="BA188">
        <f t="shared" si="105"/>
        <v>8.8667877063877008</v>
      </c>
      <c r="BB188">
        <f t="shared" si="106"/>
        <v>75.42255539025075</v>
      </c>
      <c r="BC188">
        <f t="shared" si="107"/>
        <v>73.539985187959971</v>
      </c>
      <c r="BD188">
        <f t="shared" si="109"/>
        <v>1.8825702022907791</v>
      </c>
      <c r="BE188" s="1">
        <f t="shared" si="110"/>
        <v>-1.2857142857087944E-2</v>
      </c>
      <c r="BF188" s="1">
        <f t="shared" si="111"/>
        <v>0.13021391392667048</v>
      </c>
    </row>
    <row r="189" spans="4:58">
      <c r="Q189" s="1">
        <f t="shared" si="76"/>
        <v>6</v>
      </c>
      <c r="R189" s="1">
        <f t="shared" si="77"/>
        <v>6</v>
      </c>
      <c r="S189" s="1">
        <v>26</v>
      </c>
      <c r="T189" s="1">
        <v>20</v>
      </c>
      <c r="U189" s="1">
        <v>0.5</v>
      </c>
      <c r="V189" s="1">
        <v>1.4</v>
      </c>
      <c r="W189" s="1">
        <f t="shared" si="78"/>
        <v>5.4087203729586363E-4</v>
      </c>
      <c r="X189" s="1">
        <f t="shared" si="79"/>
        <v>6.518445795952333E-4</v>
      </c>
      <c r="Y189" s="1">
        <f t="shared" si="80"/>
        <v>-1.3241571149367097E-2</v>
      </c>
      <c r="Z189" s="1">
        <f t="shared" si="81"/>
        <v>-1.3254676458284048E-2</v>
      </c>
      <c r="AA189" s="1">
        <f t="shared" si="82"/>
        <v>0.10911915700061321</v>
      </c>
      <c r="AB189" s="1">
        <f t="shared" si="83"/>
        <v>0.10062222187537388</v>
      </c>
      <c r="AC189" s="1">
        <f t="shared" si="84"/>
        <v>-0.29953573266116346</v>
      </c>
      <c r="AD189" s="1">
        <f t="shared" si="85"/>
        <v>-0.50069804143694185</v>
      </c>
      <c r="AE189" s="1">
        <f t="shared" si="86"/>
        <v>-7.1999979774590869E-2</v>
      </c>
      <c r="AF189" s="1">
        <f t="shared" si="87"/>
        <v>1.4038952365958879</v>
      </c>
      <c r="AG189" s="1">
        <f t="shared" si="88"/>
        <v>0.73224197286830595</v>
      </c>
      <c r="AH189" s="1">
        <f t="shared" si="89"/>
        <v>1.4483413034767247</v>
      </c>
      <c r="AI189" s="1">
        <f t="shared" si="114"/>
        <v>3.4529502483374879</v>
      </c>
      <c r="AJ189" s="1">
        <f t="shared" si="90"/>
        <v>0.18661072204481793</v>
      </c>
      <c r="AK189" s="1">
        <f t="shared" si="91"/>
        <v>4.4611092385435994E-3</v>
      </c>
      <c r="AL189" s="1">
        <f t="shared" si="92"/>
        <v>-1.9147882999983763</v>
      </c>
      <c r="AM189" s="1">
        <f t="shared" si="93"/>
        <v>-6.8337350244106171E-2</v>
      </c>
      <c r="AN189" s="1">
        <f t="shared" si="94"/>
        <v>7.1919810779515823</v>
      </c>
      <c r="AO189" s="1">
        <f t="shared" si="95"/>
        <v>0.4117992599987616</v>
      </c>
      <c r="AP189" s="1">
        <f t="shared" si="96"/>
        <v>-12.430670948573111</v>
      </c>
      <c r="AQ189" s="1">
        <f t="shared" si="97"/>
        <v>-1.2176318815600804</v>
      </c>
      <c r="AR189" s="1">
        <f t="shared" si="98"/>
        <v>10.738389233072922</v>
      </c>
      <c r="AS189" s="1">
        <f t="shared" si="99"/>
        <v>1.9049355283824101</v>
      </c>
      <c r="AT189" s="1">
        <f t="shared" si="100"/>
        <v>-5.5232135138207523</v>
      </c>
      <c r="AU189" s="1">
        <f t="shared" si="101"/>
        <v>-0.67954997408621998</v>
      </c>
      <c r="AV189" s="1">
        <f t="shared" si="102"/>
        <v>1.7731578947365201</v>
      </c>
      <c r="AW189" s="1">
        <f t="shared" si="103"/>
        <v>0.37714285714291207</v>
      </c>
      <c r="AX189" s="1">
        <f t="shared" si="115"/>
        <v>73.061224489791996</v>
      </c>
      <c r="AY189">
        <f t="shared" si="108"/>
        <v>1.4966393239690641</v>
      </c>
      <c r="AZ189">
        <f t="shared" si="104"/>
        <v>1.4866068747318506</v>
      </c>
      <c r="BA189">
        <f t="shared" si="105"/>
        <v>0.67485556590225582</v>
      </c>
      <c r="BB189">
        <f t="shared" si="106"/>
        <v>75.404512084700599</v>
      </c>
      <c r="BC189">
        <f t="shared" si="107"/>
        <v>70.346175941946697</v>
      </c>
      <c r="BD189">
        <f t="shared" si="109"/>
        <v>5.0583361427539018</v>
      </c>
      <c r="BE189" s="1">
        <f t="shared" si="110"/>
        <v>-0.12285714285708793</v>
      </c>
      <c r="BF189" s="1">
        <f t="shared" si="111"/>
        <v>4.8341303476724828E-2</v>
      </c>
    </row>
    <row r="190" spans="4:58">
      <c r="Q190" s="1">
        <f t="shared" si="76"/>
        <v>8</v>
      </c>
      <c r="R190" s="1">
        <f t="shared" si="77"/>
        <v>6</v>
      </c>
      <c r="S190" s="1">
        <v>28</v>
      </c>
      <c r="T190" s="1">
        <v>20</v>
      </c>
      <c r="U190" s="1">
        <v>1.1200000000000001</v>
      </c>
      <c r="V190" s="1">
        <v>1.1499999999999999</v>
      </c>
      <c r="W190" s="1">
        <f t="shared" si="78"/>
        <v>9.6046577821732367E-3</v>
      </c>
      <c r="X190" s="1">
        <f t="shared" si="79"/>
        <v>8.6814583891384866E-3</v>
      </c>
      <c r="Y190" s="1">
        <f t="shared" si="80"/>
        <v>-0.13226636287836033</v>
      </c>
      <c r="Z190" s="1">
        <f t="shared" si="81"/>
        <v>-9.929795111683852E-2</v>
      </c>
      <c r="AA190" s="1">
        <f t="shared" si="82"/>
        <v>0.61310297266736857</v>
      </c>
      <c r="AB190" s="1">
        <f t="shared" si="83"/>
        <v>0.42402121481639032</v>
      </c>
      <c r="AC190" s="1">
        <f t="shared" si="84"/>
        <v>-0.94668083408960302</v>
      </c>
      <c r="AD190" s="1">
        <f t="shared" si="85"/>
        <v>-1.1868398019246029</v>
      </c>
      <c r="AE190" s="1">
        <f t="shared" si="86"/>
        <v>-0.12799996404371711</v>
      </c>
      <c r="AF190" s="1">
        <f t="shared" si="87"/>
        <v>1.8718603154611839</v>
      </c>
      <c r="AG190" s="1">
        <f t="shared" si="88"/>
        <v>0.73224197286830595</v>
      </c>
      <c r="AH190" s="1">
        <f t="shared" si="89"/>
        <v>1.1664276779314386</v>
      </c>
      <c r="AI190" s="1">
        <f t="shared" si="114"/>
        <v>1.4284937331685856</v>
      </c>
      <c r="AJ190" s="1">
        <f t="shared" si="90"/>
        <v>0.18661072204481793</v>
      </c>
      <c r="AK190" s="1">
        <f t="shared" si="91"/>
        <v>4.4611092385435994E-3</v>
      </c>
      <c r="AL190" s="1">
        <f t="shared" si="92"/>
        <v>-1.9147882999983763</v>
      </c>
      <c r="AM190" s="1">
        <f t="shared" si="93"/>
        <v>-6.8337350244106171E-2</v>
      </c>
      <c r="AN190" s="1">
        <f t="shared" si="94"/>
        <v>7.1919810779515823</v>
      </c>
      <c r="AO190" s="1">
        <f t="shared" si="95"/>
        <v>0.4117992599987616</v>
      </c>
      <c r="AP190" s="1">
        <f t="shared" si="96"/>
        <v>-12.430670948573111</v>
      </c>
      <c r="AQ190" s="1">
        <f t="shared" si="97"/>
        <v>-1.2176318815600804</v>
      </c>
      <c r="AR190" s="1">
        <f t="shared" si="98"/>
        <v>10.738389233072922</v>
      </c>
      <c r="AS190" s="1">
        <f t="shared" si="99"/>
        <v>1.9049355283824101</v>
      </c>
      <c r="AT190" s="1">
        <f t="shared" si="100"/>
        <v>-5.5232135138207523</v>
      </c>
      <c r="AU190" s="1">
        <f t="shared" si="101"/>
        <v>-0.67954997408621998</v>
      </c>
      <c r="AV190" s="1">
        <f t="shared" si="102"/>
        <v>1.7731578947365201</v>
      </c>
      <c r="AW190" s="1">
        <f t="shared" si="103"/>
        <v>0.37714285714291207</v>
      </c>
      <c r="AX190" s="1">
        <f t="shared" si="115"/>
        <v>67.204968944094603</v>
      </c>
      <c r="AY190">
        <f t="shared" si="108"/>
        <v>1.2258834620543859</v>
      </c>
      <c r="AZ190">
        <f t="shared" si="104"/>
        <v>1.6052725625263768</v>
      </c>
      <c r="BA190">
        <f t="shared" si="105"/>
        <v>23.633936649045356</v>
      </c>
      <c r="BB190">
        <f t="shared" si="106"/>
        <v>72.082343822251858</v>
      </c>
      <c r="BC190">
        <f t="shared" si="107"/>
        <v>45.757168865058539</v>
      </c>
      <c r="BD190">
        <f t="shared" si="109"/>
        <v>26.325174957193319</v>
      </c>
      <c r="BE190" s="1">
        <f t="shared" si="110"/>
        <v>-0.74285714285708804</v>
      </c>
      <c r="BF190" s="1">
        <f t="shared" si="111"/>
        <v>1.6427677931438733E-2</v>
      </c>
    </row>
    <row r="191" spans="4:58">
      <c r="Q191" s="1">
        <f t="shared" si="76"/>
        <v>10</v>
      </c>
      <c r="R191" s="1">
        <f t="shared" si="77"/>
        <v>6</v>
      </c>
      <c r="S191" s="1">
        <v>30</v>
      </c>
      <c r="T191" s="1">
        <v>20</v>
      </c>
      <c r="U191" s="1">
        <v>1.27</v>
      </c>
      <c r="V191" s="1">
        <v>0.79</v>
      </c>
      <c r="W191" s="1">
        <f t="shared" si="78"/>
        <v>8.9450346139941711E-2</v>
      </c>
      <c r="X191" s="1">
        <f t="shared" si="79"/>
        <v>6.4681905427116798E-2</v>
      </c>
      <c r="Y191" s="1">
        <f t="shared" si="80"/>
        <v>-0.78836895750975799</v>
      </c>
      <c r="Z191" s="1">
        <f t="shared" si="81"/>
        <v>-0.473489528259461</v>
      </c>
      <c r="AA191" s="1">
        <f t="shared" si="82"/>
        <v>2.3388022333807701</v>
      </c>
      <c r="AB191" s="1">
        <f t="shared" si="83"/>
        <v>1.29401005498166</v>
      </c>
      <c r="AC191" s="1">
        <f t="shared" si="84"/>
        <v>-2.3112325051015699</v>
      </c>
      <c r="AD191" s="1">
        <f t="shared" si="85"/>
        <v>-2.3180464881339899</v>
      </c>
      <c r="AE191" s="1">
        <f t="shared" si="86"/>
        <v>-0.19999994381830799</v>
      </c>
      <c r="AF191" s="1">
        <f t="shared" si="87"/>
        <v>2.3398253943264797</v>
      </c>
      <c r="AG191" s="1">
        <f t="shared" si="88"/>
        <v>0.73224197286830595</v>
      </c>
      <c r="AH191" s="1">
        <f t="shared" si="89"/>
        <v>0.76787448430118788</v>
      </c>
      <c r="AI191" s="1">
        <f t="shared" si="114"/>
        <v>2.8006981897230583</v>
      </c>
      <c r="AJ191" s="1">
        <f t="shared" si="90"/>
        <v>0.18661072204481793</v>
      </c>
      <c r="AK191" s="1">
        <f t="shared" si="91"/>
        <v>4.4611092385435994E-3</v>
      </c>
      <c r="AL191" s="1">
        <f t="shared" si="92"/>
        <v>-1.9147882999983763</v>
      </c>
      <c r="AM191" s="1">
        <f t="shared" si="93"/>
        <v>-6.8337350244106171E-2</v>
      </c>
      <c r="AN191" s="1">
        <f t="shared" si="94"/>
        <v>7.1919810779515823</v>
      </c>
      <c r="AO191" s="1">
        <f t="shared" si="95"/>
        <v>0.4117992599987616</v>
      </c>
      <c r="AP191" s="1">
        <f t="shared" si="96"/>
        <v>-12.430670948573111</v>
      </c>
      <c r="AQ191" s="1">
        <f t="shared" si="97"/>
        <v>-1.2176318815600804</v>
      </c>
      <c r="AR191" s="1">
        <f t="shared" si="98"/>
        <v>10.738389233072922</v>
      </c>
      <c r="AS191" s="1">
        <f t="shared" si="99"/>
        <v>1.9049355283824101</v>
      </c>
      <c r="AT191" s="1">
        <f t="shared" si="100"/>
        <v>-5.5232135138207523</v>
      </c>
      <c r="AU191" s="1">
        <f t="shared" si="101"/>
        <v>-0.67954997408621998</v>
      </c>
      <c r="AV191" s="1">
        <f t="shared" si="102"/>
        <v>1.7731578947365201</v>
      </c>
      <c r="AW191" s="1">
        <f t="shared" si="103"/>
        <v>0.37714285714291207</v>
      </c>
      <c r="AX191" s="1">
        <f t="shared" si="115"/>
        <v>52.260397830011129</v>
      </c>
      <c r="AY191">
        <f t="shared" si="108"/>
        <v>0.85549281606260974</v>
      </c>
      <c r="AZ191">
        <f t="shared" si="104"/>
        <v>1.4956603892595404</v>
      </c>
      <c r="BA191">
        <f t="shared" si="105"/>
        <v>42.801666594504098</v>
      </c>
      <c r="BB191">
        <f t="shared" si="106"/>
        <v>63.841958808483518</v>
      </c>
      <c r="BC191">
        <f t="shared" si="107"/>
        <v>31.88356387460853</v>
      </c>
      <c r="BD191">
        <f t="shared" si="109"/>
        <v>31.958394933874988</v>
      </c>
      <c r="BE191" s="1">
        <f t="shared" si="110"/>
        <v>-0.89285714285708795</v>
      </c>
      <c r="BF191" s="1">
        <f t="shared" si="111"/>
        <v>-2.2125515698812159E-2</v>
      </c>
    </row>
    <row r="192" spans="4:58">
      <c r="Q192" s="1">
        <f t="shared" si="76"/>
        <v>12</v>
      </c>
      <c r="R192" s="1">
        <f t="shared" si="77"/>
        <v>6</v>
      </c>
      <c r="S192" s="1">
        <v>32</v>
      </c>
      <c r="T192" s="1">
        <v>20</v>
      </c>
      <c r="U192" s="1">
        <v>1.03</v>
      </c>
      <c r="V192" s="1">
        <v>0.65</v>
      </c>
      <c r="W192" s="1">
        <f t="shared" si="78"/>
        <v>0.55385296619096436</v>
      </c>
      <c r="X192" s="1">
        <f t="shared" si="79"/>
        <v>0.33374442475275945</v>
      </c>
      <c r="Y192" s="1">
        <f t="shared" si="80"/>
        <v>-3.3898422142379769</v>
      </c>
      <c r="Z192" s="1">
        <f t="shared" si="81"/>
        <v>-1.6965985866603581</v>
      </c>
      <c r="AA192" s="1">
        <f t="shared" si="82"/>
        <v>6.9836260480392456</v>
      </c>
      <c r="AB192" s="1">
        <f t="shared" si="83"/>
        <v>3.2199111000119642</v>
      </c>
      <c r="AC192" s="1">
        <f t="shared" si="84"/>
        <v>-4.7925717225786153</v>
      </c>
      <c r="AD192" s="1">
        <f t="shared" si="85"/>
        <v>-4.0055843314955348</v>
      </c>
      <c r="AE192" s="1">
        <f t="shared" si="86"/>
        <v>-0.28799991909836348</v>
      </c>
      <c r="AF192" s="1">
        <f t="shared" si="87"/>
        <v>2.8077904731917758</v>
      </c>
      <c r="AG192" s="1">
        <f t="shared" si="88"/>
        <v>0.73224197286830595</v>
      </c>
      <c r="AH192" s="1">
        <f t="shared" si="89"/>
        <v>0.45857021098416684</v>
      </c>
      <c r="AI192" s="1">
        <f t="shared" si="114"/>
        <v>29.450736771666641</v>
      </c>
      <c r="AJ192" s="1">
        <f t="shared" si="90"/>
        <v>0.18661072204481793</v>
      </c>
      <c r="AK192" s="1">
        <f t="shared" si="91"/>
        <v>4.4611092385435994E-3</v>
      </c>
      <c r="AL192" s="1">
        <f t="shared" si="92"/>
        <v>-1.9147882999983763</v>
      </c>
      <c r="AM192" s="1">
        <f t="shared" si="93"/>
        <v>-6.8337350244106171E-2</v>
      </c>
      <c r="AN192" s="1">
        <f t="shared" si="94"/>
        <v>7.1919810779515823</v>
      </c>
      <c r="AO192" s="1">
        <f t="shared" si="95"/>
        <v>0.4117992599987616</v>
      </c>
      <c r="AP192" s="1">
        <f t="shared" si="96"/>
        <v>-12.430670948573111</v>
      </c>
      <c r="AQ192" s="1">
        <f t="shared" si="97"/>
        <v>-1.2176318815600804</v>
      </c>
      <c r="AR192" s="1">
        <f t="shared" si="98"/>
        <v>10.738389233072922</v>
      </c>
      <c r="AS192" s="1">
        <f t="shared" si="99"/>
        <v>1.9049355283824101</v>
      </c>
      <c r="AT192" s="1">
        <f t="shared" si="100"/>
        <v>-5.5232135138207523</v>
      </c>
      <c r="AU192" s="1">
        <f t="shared" si="101"/>
        <v>-0.67954997408621998</v>
      </c>
      <c r="AV192" s="1">
        <f t="shared" si="102"/>
        <v>1.7731578947365201</v>
      </c>
      <c r="AW192" s="1">
        <f t="shared" si="103"/>
        <v>0.37714285714291207</v>
      </c>
      <c r="AX192" s="1">
        <f t="shared" si="115"/>
        <v>41.97802197801353</v>
      </c>
      <c r="AY192">
        <f t="shared" si="108"/>
        <v>0.59373678772329941</v>
      </c>
      <c r="AZ192">
        <f t="shared" si="104"/>
        <v>1.2179490958164056</v>
      </c>
      <c r="BA192">
        <f t="shared" si="105"/>
        <v>51.251099921765565</v>
      </c>
      <c r="BB192">
        <f t="shared" si="106"/>
        <v>50.565024200341803</v>
      </c>
      <c r="BC192">
        <f t="shared" si="107"/>
        <v>32.25471052686715</v>
      </c>
      <c r="BD192">
        <f t="shared" si="109"/>
        <v>18.310313673474653</v>
      </c>
      <c r="BE192" s="1">
        <f t="shared" si="110"/>
        <v>-0.65285714285708796</v>
      </c>
      <c r="BF192" s="1">
        <f t="shared" si="111"/>
        <v>-0.19142978901583318</v>
      </c>
    </row>
    <row r="193" spans="4:58">
      <c r="Q193" s="1">
        <f t="shared" si="76"/>
        <v>14</v>
      </c>
      <c r="R193" s="1">
        <f t="shared" si="77"/>
        <v>6</v>
      </c>
      <c r="S193" s="1">
        <v>34</v>
      </c>
      <c r="T193" s="1">
        <v>20</v>
      </c>
      <c r="U193" s="1">
        <v>0.98</v>
      </c>
      <c r="V193" s="1">
        <v>0.65</v>
      </c>
      <c r="W193" s="1">
        <f t="shared" si="78"/>
        <v>2.5873929010192613</v>
      </c>
      <c r="X193" s="1">
        <f t="shared" si="79"/>
        <v>1.3363958741079238</v>
      </c>
      <c r="Y193" s="1">
        <f t="shared" si="80"/>
        <v>-11.6346627958303</v>
      </c>
      <c r="Z193" s="1">
        <f t="shared" si="81"/>
        <v>-4.9912190281136803</v>
      </c>
      <c r="AA193" s="1">
        <f t="shared" si="82"/>
        <v>17.610095613120908</v>
      </c>
      <c r="AB193" s="1">
        <f t="shared" si="83"/>
        <v>6.9594966381045626</v>
      </c>
      <c r="AC193" s="1">
        <f t="shared" si="84"/>
        <v>-8.8788307915981903</v>
      </c>
      <c r="AD193" s="1">
        <f t="shared" si="85"/>
        <v>-6.3607195634396687</v>
      </c>
      <c r="AE193" s="1">
        <f t="shared" si="86"/>
        <v>-0.39199988988388362</v>
      </c>
      <c r="AF193" s="1">
        <f t="shared" si="87"/>
        <v>3.2757555520570718</v>
      </c>
      <c r="AG193" s="1">
        <f t="shared" si="88"/>
        <v>0.73224197286830595</v>
      </c>
      <c r="AH193" s="1">
        <f t="shared" si="89"/>
        <v>0.24394648241231021</v>
      </c>
      <c r="AI193" s="1">
        <f t="shared" si="114"/>
        <v>62.469771936567668</v>
      </c>
      <c r="AJ193" s="1">
        <f t="shared" si="90"/>
        <v>0.18661072204481793</v>
      </c>
      <c r="AK193" s="1">
        <f t="shared" si="91"/>
        <v>4.4611092385435994E-3</v>
      </c>
      <c r="AL193" s="1">
        <f t="shared" si="92"/>
        <v>-1.9147882999983763</v>
      </c>
      <c r="AM193" s="1">
        <f t="shared" si="93"/>
        <v>-6.8337350244106171E-2</v>
      </c>
      <c r="AN193" s="1">
        <f t="shared" si="94"/>
        <v>7.1919810779515823</v>
      </c>
      <c r="AO193" s="1">
        <f t="shared" si="95"/>
        <v>0.4117992599987616</v>
      </c>
      <c r="AP193" s="1">
        <f t="shared" si="96"/>
        <v>-12.430670948573111</v>
      </c>
      <c r="AQ193" s="1">
        <f t="shared" si="97"/>
        <v>-1.2176318815600804</v>
      </c>
      <c r="AR193" s="1">
        <f t="shared" si="98"/>
        <v>10.738389233072922</v>
      </c>
      <c r="AS193" s="1">
        <f t="shared" si="99"/>
        <v>1.9049355283824101</v>
      </c>
      <c r="AT193" s="1">
        <f t="shared" si="100"/>
        <v>-5.5232135138207523</v>
      </c>
      <c r="AU193" s="1">
        <f t="shared" si="101"/>
        <v>-0.67954997408621998</v>
      </c>
      <c r="AV193" s="1">
        <f t="shared" si="102"/>
        <v>1.7731578947365201</v>
      </c>
      <c r="AW193" s="1">
        <f t="shared" si="103"/>
        <v>0.37714285714291207</v>
      </c>
      <c r="AX193" s="1">
        <f t="shared" si="115"/>
        <v>41.97802197801353</v>
      </c>
      <c r="AY193">
        <f t="shared" si="108"/>
        <v>0.44916213216973061</v>
      </c>
      <c r="AZ193">
        <f t="shared" si="104"/>
        <v>1.175967686630887</v>
      </c>
      <c r="BA193">
        <f t="shared" si="105"/>
        <v>61.804891641490002</v>
      </c>
      <c r="BB193">
        <f t="shared" si="106"/>
        <v>32.895911468203323</v>
      </c>
      <c r="BC193">
        <f t="shared" si="107"/>
        <v>33.554936221078997</v>
      </c>
      <c r="BD193">
        <f t="shared" si="109"/>
        <v>0.65902475287567341</v>
      </c>
      <c r="BE193" s="1">
        <f t="shared" si="110"/>
        <v>-0.60285714285708791</v>
      </c>
      <c r="BF193" s="1">
        <f t="shared" si="111"/>
        <v>-0.40605351758768982</v>
      </c>
    </row>
    <row r="194" spans="4:58">
      <c r="Q194" s="1">
        <f t="shared" si="76"/>
        <v>16</v>
      </c>
      <c r="R194" s="1">
        <f t="shared" si="77"/>
        <v>6</v>
      </c>
      <c r="S194" s="1">
        <v>36</v>
      </c>
      <c r="T194" s="1">
        <v>20</v>
      </c>
      <c r="U194" s="1">
        <v>0.74</v>
      </c>
      <c r="V194" s="1">
        <v>0.47</v>
      </c>
      <c r="W194" s="1">
        <f t="shared" si="78"/>
        <v>9.8351695689453944</v>
      </c>
      <c r="X194" s="1">
        <f t="shared" si="79"/>
        <v>4.4449066952389051</v>
      </c>
      <c r="Y194" s="1">
        <f t="shared" si="80"/>
        <v>-33.860188896860244</v>
      </c>
      <c r="Z194" s="1">
        <f t="shared" si="81"/>
        <v>-12.710137742955331</v>
      </c>
      <c r="AA194" s="1">
        <f t="shared" si="82"/>
        <v>39.238590250711589</v>
      </c>
      <c r="AB194" s="1">
        <f t="shared" si="83"/>
        <v>13.56867887412449</v>
      </c>
      <c r="AC194" s="1">
        <f t="shared" si="84"/>
        <v>-15.146893345433648</v>
      </c>
      <c r="AD194" s="1">
        <f t="shared" si="85"/>
        <v>-9.4947184153968234</v>
      </c>
      <c r="AE194" s="1">
        <f t="shared" si="86"/>
        <v>-0.51199985617486843</v>
      </c>
      <c r="AF194" s="1">
        <f t="shared" si="87"/>
        <v>3.7437206309223678</v>
      </c>
      <c r="AG194" s="1">
        <f t="shared" si="88"/>
        <v>0.73224197286830595</v>
      </c>
      <c r="AH194" s="1">
        <f t="shared" si="89"/>
        <v>-0.16063026400986102</v>
      </c>
      <c r="AI194" s="1">
        <f t="shared" si="114"/>
        <v>134.17665191699172</v>
      </c>
      <c r="AJ194" s="1">
        <f t="shared" si="90"/>
        <v>0.18661072204481793</v>
      </c>
      <c r="AK194" s="1">
        <f t="shared" si="91"/>
        <v>4.4611092385435994E-3</v>
      </c>
      <c r="AL194" s="1">
        <f t="shared" si="92"/>
        <v>-1.9147882999983763</v>
      </c>
      <c r="AM194" s="1">
        <f t="shared" si="93"/>
        <v>-6.8337350244106171E-2</v>
      </c>
      <c r="AN194" s="1">
        <f t="shared" si="94"/>
        <v>7.1919810779515823</v>
      </c>
      <c r="AO194" s="1">
        <f t="shared" si="95"/>
        <v>0.4117992599987616</v>
      </c>
      <c r="AP194" s="1">
        <f t="shared" si="96"/>
        <v>-12.430670948573111</v>
      </c>
      <c r="AQ194" s="1">
        <f t="shared" si="97"/>
        <v>-1.2176318815600804</v>
      </c>
      <c r="AR194" s="1">
        <f t="shared" si="98"/>
        <v>10.738389233072922</v>
      </c>
      <c r="AS194" s="1">
        <f t="shared" si="99"/>
        <v>1.9049355283824101</v>
      </c>
      <c r="AT194" s="1">
        <f t="shared" si="100"/>
        <v>-5.5232135138207523</v>
      </c>
      <c r="AU194" s="1">
        <f t="shared" si="101"/>
        <v>-0.67954997408621998</v>
      </c>
      <c r="AV194" s="1">
        <f t="shared" si="102"/>
        <v>1.7731578947365201</v>
      </c>
      <c r="AW194" s="1">
        <f t="shared" si="103"/>
        <v>0.37714285714291207</v>
      </c>
      <c r="AX194" s="1">
        <f t="shared" si="115"/>
        <v>19.756838905763384</v>
      </c>
      <c r="AY194">
        <f t="shared" si="108"/>
        <v>0.4099253790750173</v>
      </c>
      <c r="AZ194">
        <f t="shared" si="104"/>
        <v>0.87664131775772469</v>
      </c>
      <c r="BA194">
        <f t="shared" si="105"/>
        <v>53.23909895970619</v>
      </c>
      <c r="BB194">
        <f t="shared" si="106"/>
        <v>-23.06981344092636</v>
      </c>
      <c r="BC194">
        <f t="shared" si="107"/>
        <v>32.421064762506944</v>
      </c>
      <c r="BD194">
        <f t="shared" si="109"/>
        <v>55.490878203433304</v>
      </c>
      <c r="BE194" s="1">
        <f t="shared" si="110"/>
        <v>-0.36285714285708792</v>
      </c>
      <c r="BF194" s="1">
        <f t="shared" si="111"/>
        <v>-0.630630264009861</v>
      </c>
    </row>
    <row r="195" spans="4:58">
      <c r="Q195" s="1">
        <f t="shared" si="76"/>
        <v>18</v>
      </c>
      <c r="R195" s="1">
        <f t="shared" si="77"/>
        <v>6</v>
      </c>
      <c r="S195" s="1">
        <v>38</v>
      </c>
      <c r="T195" s="1">
        <v>20</v>
      </c>
      <c r="U195" s="1">
        <v>0.8</v>
      </c>
      <c r="V195" s="1">
        <v>0.25</v>
      </c>
      <c r="W195" s="1">
        <f t="shared" si="78"/>
        <v>31.937952930283448</v>
      </c>
      <c r="X195" s="1">
        <f t="shared" si="79"/>
        <v>12.830256860172977</v>
      </c>
      <c r="Y195" s="1">
        <f t="shared" si="80"/>
        <v>-86.877948310997525</v>
      </c>
      <c r="Z195" s="1">
        <f t="shared" si="81"/>
        <v>-28.987977414267213</v>
      </c>
      <c r="AA195" s="1">
        <f t="shared" si="82"/>
        <v>79.547865453447031</v>
      </c>
      <c r="AB195" s="1">
        <f t="shared" si="83"/>
        <v>24.451199915715851</v>
      </c>
      <c r="AC195" s="1">
        <f t="shared" si="84"/>
        <v>-24.262394345554238</v>
      </c>
      <c r="AD195" s="1">
        <f t="shared" si="85"/>
        <v>-13.51884711879743</v>
      </c>
      <c r="AE195" s="1">
        <f t="shared" si="86"/>
        <v>-0.64799981797131789</v>
      </c>
      <c r="AF195" s="1">
        <f t="shared" si="87"/>
        <v>4.2116857097876634</v>
      </c>
      <c r="AG195" s="1">
        <f t="shared" si="88"/>
        <v>0.73224197286830595</v>
      </c>
      <c r="AH195" s="1">
        <f t="shared" si="89"/>
        <v>-0.58396416531245887</v>
      </c>
      <c r="AI195" s="1">
        <f t="shared" si="114"/>
        <v>333.58566612498356</v>
      </c>
      <c r="AJ195" s="1">
        <f t="shared" si="90"/>
        <v>0.18661072204481793</v>
      </c>
      <c r="AK195" s="1">
        <f t="shared" si="91"/>
        <v>4.4611092385435994E-3</v>
      </c>
      <c r="AL195" s="1">
        <f t="shared" si="92"/>
        <v>-1.9147882999983763</v>
      </c>
      <c r="AM195" s="1">
        <f t="shared" si="93"/>
        <v>-6.8337350244106171E-2</v>
      </c>
      <c r="AN195" s="1">
        <f t="shared" si="94"/>
        <v>7.1919810779515823</v>
      </c>
      <c r="AO195" s="1">
        <f t="shared" si="95"/>
        <v>0.4117992599987616</v>
      </c>
      <c r="AP195" s="1">
        <f t="shared" si="96"/>
        <v>-12.430670948573111</v>
      </c>
      <c r="AQ195" s="1">
        <f t="shared" si="97"/>
        <v>-1.2176318815600804</v>
      </c>
      <c r="AR195" s="1">
        <f t="shared" si="98"/>
        <v>10.738389233072922</v>
      </c>
      <c r="AS195" s="1">
        <f t="shared" si="99"/>
        <v>1.9049355283824101</v>
      </c>
      <c r="AT195" s="1">
        <f t="shared" si="100"/>
        <v>-5.5232135138207523</v>
      </c>
      <c r="AU195" s="1">
        <f t="shared" si="101"/>
        <v>-0.67954997408621998</v>
      </c>
      <c r="AV195" s="1">
        <f t="shared" si="102"/>
        <v>1.7731578947365201</v>
      </c>
      <c r="AW195" s="1">
        <f t="shared" si="103"/>
        <v>0.37714285714291207</v>
      </c>
      <c r="AX195" s="1">
        <f t="shared" si="115"/>
        <v>50.857142857164831</v>
      </c>
      <c r="AY195">
        <f t="shared" si="108"/>
        <v>0.6951624853679863</v>
      </c>
      <c r="AZ195">
        <f t="shared" si="104"/>
        <v>0.83815273071201057</v>
      </c>
      <c r="BA195">
        <f t="shared" si="105"/>
        <v>17.060165779398474</v>
      </c>
      <c r="BB195">
        <f t="shared" si="106"/>
        <v>-57.144324181109312</v>
      </c>
      <c r="BC195">
        <f t="shared" si="107"/>
        <v>17.354024636261322</v>
      </c>
      <c r="BD195">
        <f t="shared" si="109"/>
        <v>74.498348817370641</v>
      </c>
      <c r="BE195" s="1">
        <f t="shared" si="110"/>
        <v>-0.42285714285708798</v>
      </c>
      <c r="BF195" s="1">
        <f t="shared" si="111"/>
        <v>-0.83396416531245887</v>
      </c>
    </row>
    <row r="196" spans="4:58">
      <c r="D196" s="1">
        <f>MEDIAN(U196:U208)</f>
        <v>0.81</v>
      </c>
      <c r="Q196" s="1">
        <f t="shared" si="76"/>
        <v>-6</v>
      </c>
      <c r="R196" s="1">
        <f t="shared" si="77"/>
        <v>8</v>
      </c>
      <c r="S196" s="1">
        <v>14</v>
      </c>
      <c r="T196" s="1">
        <v>22</v>
      </c>
      <c r="U196" s="1">
        <v>-1.08</v>
      </c>
      <c r="V196" s="1">
        <v>-0.31</v>
      </c>
      <c r="W196" s="1">
        <f t="shared" si="78"/>
        <v>5.4087203729586363E-4</v>
      </c>
      <c r="X196" s="1">
        <f t="shared" si="79"/>
        <v>-6.518445795952333E-4</v>
      </c>
      <c r="Y196" s="1">
        <f t="shared" si="80"/>
        <v>-1.3241571149367097E-2</v>
      </c>
      <c r="Z196" s="1">
        <f t="shared" si="81"/>
        <v>1.3254676458284048E-2</v>
      </c>
      <c r="AA196" s="1">
        <f t="shared" si="82"/>
        <v>0.10911915700061321</v>
      </c>
      <c r="AB196" s="1">
        <f t="shared" si="83"/>
        <v>-0.10062222187537388</v>
      </c>
      <c r="AC196" s="1">
        <f t="shared" si="84"/>
        <v>-0.29953573266116346</v>
      </c>
      <c r="AD196" s="1">
        <f t="shared" si="85"/>
        <v>0.50069804143694185</v>
      </c>
      <c r="AE196" s="1">
        <f t="shared" si="86"/>
        <v>-7.1999979774590869E-2</v>
      </c>
      <c r="AF196" s="1">
        <f t="shared" si="87"/>
        <v>-1.4038952365958879</v>
      </c>
      <c r="AG196" s="1">
        <f t="shared" si="88"/>
        <v>0.73224197286830595</v>
      </c>
      <c r="AH196" s="1">
        <f t="shared" si="89"/>
        <v>-0.53409186683453747</v>
      </c>
      <c r="AI196" s="1">
        <f t="shared" si="114"/>
        <v>72.287698978883057</v>
      </c>
      <c r="AJ196" s="1">
        <f t="shared" si="90"/>
        <v>5.8911683360182447</v>
      </c>
      <c r="AK196" s="1">
        <f t="shared" si="91"/>
        <v>0.1056255444555108</v>
      </c>
      <c r="AL196" s="1">
        <f t="shared" si="92"/>
        <v>-34.002287192993911</v>
      </c>
      <c r="AM196" s="1">
        <f t="shared" si="93"/>
        <v>-0.91013698838545787</v>
      </c>
      <c r="AN196" s="1">
        <f t="shared" si="94"/>
        <v>71.838694090022088</v>
      </c>
      <c r="AO196" s="1">
        <f t="shared" si="95"/>
        <v>3.0850110086052629</v>
      </c>
      <c r="AP196" s="1">
        <f t="shared" si="96"/>
        <v>-69.843660089650839</v>
      </c>
      <c r="AQ196" s="1">
        <f t="shared" si="97"/>
        <v>-5.1310907272326025</v>
      </c>
      <c r="AR196" s="1">
        <f t="shared" si="98"/>
        <v>33.938612884773683</v>
      </c>
      <c r="AS196" s="1">
        <f t="shared" si="99"/>
        <v>4.5154027339434908</v>
      </c>
      <c r="AT196" s="1">
        <f t="shared" si="100"/>
        <v>-9.819046246792448</v>
      </c>
      <c r="AU196" s="1">
        <f t="shared" si="101"/>
        <v>-0.90606663211495997</v>
      </c>
      <c r="AV196" s="1">
        <f t="shared" si="102"/>
        <v>1.7731578947365201</v>
      </c>
      <c r="AW196" s="1">
        <f t="shared" si="103"/>
        <v>0.53538461538458271</v>
      </c>
      <c r="AX196" s="1">
        <f t="shared" si="115"/>
        <v>272.70471464018794</v>
      </c>
      <c r="AY196">
        <f t="shared" si="108"/>
        <v>0.75623462537052533</v>
      </c>
      <c r="AZ196">
        <f t="shared" si="104"/>
        <v>1.1236102527122116</v>
      </c>
      <c r="BA196">
        <f t="shared" si="105"/>
        <v>32.696001701203912</v>
      </c>
      <c r="BB196">
        <f t="shared" si="106"/>
        <v>-44.930742750265047</v>
      </c>
      <c r="BC196">
        <f t="shared" si="107"/>
        <v>16.015439606265677</v>
      </c>
      <c r="BD196">
        <f t="shared" si="109"/>
        <v>60.946182356530727</v>
      </c>
      <c r="BE196" s="1">
        <f t="shared" si="110"/>
        <v>1.6153846153845828</v>
      </c>
      <c r="BF196" s="1">
        <f t="shared" si="111"/>
        <v>-0.22409186683453747</v>
      </c>
    </row>
    <row r="197" spans="4:58">
      <c r="Q197" s="1">
        <f t="shared" si="76"/>
        <v>-4</v>
      </c>
      <c r="R197" s="1">
        <f t="shared" si="77"/>
        <v>8</v>
      </c>
      <c r="S197" s="1">
        <v>16</v>
      </c>
      <c r="T197" s="1">
        <v>22</v>
      </c>
      <c r="U197" s="1">
        <v>-0.99</v>
      </c>
      <c r="V197" s="1">
        <v>-0.34</v>
      </c>
      <c r="W197" s="1">
        <f t="shared" si="78"/>
        <v>9.3795486154035515E-6</v>
      </c>
      <c r="X197" s="1">
        <f t="shared" si="79"/>
        <v>-1.6955973416286107E-5</v>
      </c>
      <c r="Y197" s="1">
        <f t="shared" si="80"/>
        <v>-5.1666547999359503E-4</v>
      </c>
      <c r="Z197" s="1">
        <f t="shared" si="81"/>
        <v>7.7576524310030094E-4</v>
      </c>
      <c r="AA197" s="1">
        <f t="shared" si="82"/>
        <v>9.579733947927634E-3</v>
      </c>
      <c r="AB197" s="1">
        <f t="shared" si="83"/>
        <v>-1.3250662963012198E-2</v>
      </c>
      <c r="AC197" s="1">
        <f t="shared" si="84"/>
        <v>-5.9167552130600189E-2</v>
      </c>
      <c r="AD197" s="1">
        <f t="shared" si="85"/>
        <v>0.14835497524057537</v>
      </c>
      <c r="AE197" s="1">
        <f t="shared" si="86"/>
        <v>-3.1999991010929277E-2</v>
      </c>
      <c r="AF197" s="1">
        <f t="shared" si="87"/>
        <v>-0.93593015773059196</v>
      </c>
      <c r="AG197" s="1">
        <f t="shared" si="88"/>
        <v>0.73224197286830595</v>
      </c>
      <c r="AH197" s="1">
        <f t="shared" si="89"/>
        <v>-0.14992015844001882</v>
      </c>
      <c r="AI197" s="1">
        <f t="shared" si="114"/>
        <v>55.905835752935637</v>
      </c>
      <c r="AJ197" s="1">
        <f t="shared" si="90"/>
        <v>5.8911683360182447</v>
      </c>
      <c r="AK197" s="1">
        <f t="shared" si="91"/>
        <v>0.1056255444555108</v>
      </c>
      <c r="AL197" s="1">
        <f t="shared" si="92"/>
        <v>-34.002287192993911</v>
      </c>
      <c r="AM197" s="1">
        <f t="shared" si="93"/>
        <v>-0.91013698838545787</v>
      </c>
      <c r="AN197" s="1">
        <f t="shared" si="94"/>
        <v>71.838694090022088</v>
      </c>
      <c r="AO197" s="1">
        <f t="shared" si="95"/>
        <v>3.0850110086052629</v>
      </c>
      <c r="AP197" s="1">
        <f t="shared" si="96"/>
        <v>-69.843660089650839</v>
      </c>
      <c r="AQ197" s="1">
        <f t="shared" si="97"/>
        <v>-5.1310907272326025</v>
      </c>
      <c r="AR197" s="1">
        <f t="shared" si="98"/>
        <v>33.938612884773683</v>
      </c>
      <c r="AS197" s="1">
        <f t="shared" si="99"/>
        <v>4.5154027339434908</v>
      </c>
      <c r="AT197" s="1">
        <f t="shared" si="100"/>
        <v>-9.819046246792448</v>
      </c>
      <c r="AU197" s="1">
        <f t="shared" si="101"/>
        <v>-0.90606663211495997</v>
      </c>
      <c r="AV197" s="1">
        <f t="shared" si="102"/>
        <v>1.7731578947365201</v>
      </c>
      <c r="AW197" s="1">
        <f t="shared" si="103"/>
        <v>0.53538461538458271</v>
      </c>
      <c r="AX197" s="1">
        <f t="shared" si="115"/>
        <v>257.46606334840669</v>
      </c>
      <c r="AY197">
        <f t="shared" si="108"/>
        <v>0.55597908260759044</v>
      </c>
      <c r="AZ197">
        <f t="shared" si="104"/>
        <v>1.0467568963231146</v>
      </c>
      <c r="BA197">
        <f t="shared" si="105"/>
        <v>46.885558188291135</v>
      </c>
      <c r="BB197">
        <f t="shared" si="106"/>
        <v>-15.643483560530802</v>
      </c>
      <c r="BC197">
        <f t="shared" si="107"/>
        <v>18.954231699511176</v>
      </c>
      <c r="BD197">
        <f t="shared" si="109"/>
        <v>34.59771526004198</v>
      </c>
      <c r="BE197" s="1">
        <f t="shared" si="110"/>
        <v>1.5253846153845827</v>
      </c>
      <c r="BF197" s="1">
        <f t="shared" si="111"/>
        <v>0.1900798415599812</v>
      </c>
    </row>
    <row r="198" spans="4:58">
      <c r="Q198" s="1">
        <f t="shared" si="76"/>
        <v>-2</v>
      </c>
      <c r="R198" s="1">
        <f t="shared" si="77"/>
        <v>8</v>
      </c>
      <c r="S198" s="1">
        <v>18</v>
      </c>
      <c r="T198" s="1">
        <v>22</v>
      </c>
      <c r="U198" s="1">
        <v>-0.37</v>
      </c>
      <c r="V198" s="1">
        <v>0.45</v>
      </c>
      <c r="W198" s="1">
        <f t="shared" si="78"/>
        <v>9.1597154447300307E-9</v>
      </c>
      <c r="X198" s="1">
        <f t="shared" si="79"/>
        <v>-3.3117135578683802E-8</v>
      </c>
      <c r="Y198" s="1">
        <f t="shared" si="80"/>
        <v>-2.0182245312249806E-6</v>
      </c>
      <c r="Z198" s="1">
        <f t="shared" si="81"/>
        <v>6.0606659617211011E-6</v>
      </c>
      <c r="AA198" s="1">
        <f t="shared" si="82"/>
        <v>1.4968334293636928E-4</v>
      </c>
      <c r="AB198" s="1">
        <f t="shared" si="83"/>
        <v>-4.1408321759413118E-4</v>
      </c>
      <c r="AC198" s="1">
        <f t="shared" si="84"/>
        <v>-3.6979720081625118E-3</v>
      </c>
      <c r="AD198" s="1">
        <f t="shared" si="85"/>
        <v>1.8544371905071921E-2</v>
      </c>
      <c r="AE198" s="1">
        <f t="shared" si="86"/>
        <v>-7.9999977527323192E-3</v>
      </c>
      <c r="AF198" s="1">
        <f t="shared" si="87"/>
        <v>-0.46796507886529598</v>
      </c>
      <c r="AG198" s="1">
        <f t="shared" si="88"/>
        <v>0.73224197286830595</v>
      </c>
      <c r="AH198" s="1">
        <f t="shared" si="89"/>
        <v>0.27086291475653967</v>
      </c>
      <c r="AI198" s="1">
        <f t="shared" si="114"/>
        <v>39.80824116521341</v>
      </c>
      <c r="AJ198" s="1">
        <f t="shared" si="90"/>
        <v>5.8911683360182447</v>
      </c>
      <c r="AK198" s="1">
        <f t="shared" si="91"/>
        <v>0.1056255444555108</v>
      </c>
      <c r="AL198" s="1">
        <f t="shared" si="92"/>
        <v>-34.002287192993911</v>
      </c>
      <c r="AM198" s="1">
        <f t="shared" si="93"/>
        <v>-0.91013698838545787</v>
      </c>
      <c r="AN198" s="1">
        <f t="shared" si="94"/>
        <v>71.838694090022088</v>
      </c>
      <c r="AO198" s="1">
        <f t="shared" si="95"/>
        <v>3.0850110086052629</v>
      </c>
      <c r="AP198" s="1">
        <f t="shared" si="96"/>
        <v>-69.843660089650839</v>
      </c>
      <c r="AQ198" s="1">
        <f t="shared" si="97"/>
        <v>-5.1310907272326025</v>
      </c>
      <c r="AR198" s="1">
        <f t="shared" si="98"/>
        <v>33.938612884773683</v>
      </c>
      <c r="AS198" s="1">
        <f t="shared" si="99"/>
        <v>4.5154027339434908</v>
      </c>
      <c r="AT198" s="1">
        <f t="shared" si="100"/>
        <v>-9.819046246792448</v>
      </c>
      <c r="AU198" s="1">
        <f t="shared" si="101"/>
        <v>-0.90606663211495997</v>
      </c>
      <c r="AV198" s="1">
        <f t="shared" si="102"/>
        <v>1.7731578947365201</v>
      </c>
      <c r="AW198" s="1">
        <f t="shared" si="103"/>
        <v>0.53538461538458271</v>
      </c>
      <c r="AX198" s="1">
        <f t="shared" si="115"/>
        <v>18.974358974351709</v>
      </c>
      <c r="AY198">
        <f t="shared" si="108"/>
        <v>0.60000283747737893</v>
      </c>
      <c r="AZ198">
        <f t="shared" si="104"/>
        <v>0.58258046654518036</v>
      </c>
      <c r="BA198">
        <f t="shared" si="105"/>
        <v>2.9905518520929366</v>
      </c>
      <c r="BB198">
        <f t="shared" si="106"/>
        <v>26.835857226466004</v>
      </c>
      <c r="BC198">
        <f t="shared" si="107"/>
        <v>-50.572197803963803</v>
      </c>
      <c r="BD198">
        <f t="shared" si="109"/>
        <v>77.408055030429807</v>
      </c>
      <c r="BE198" s="1">
        <f t="shared" si="110"/>
        <v>0.9053846153845827</v>
      </c>
      <c r="BF198" s="1">
        <f t="shared" si="111"/>
        <v>-0.17913708524346034</v>
      </c>
    </row>
    <row r="199" spans="4:58">
      <c r="Q199" s="1">
        <f t="shared" si="76"/>
        <v>0</v>
      </c>
      <c r="R199" s="1">
        <f t="shared" si="77"/>
        <v>8</v>
      </c>
      <c r="S199" s="1">
        <v>20</v>
      </c>
      <c r="T199" s="1">
        <v>22</v>
      </c>
      <c r="U199" s="1">
        <v>-7.0000000000000007E-2</v>
      </c>
      <c r="V199" s="1">
        <v>0.91</v>
      </c>
      <c r="W199" s="1">
        <f t="shared" si="78"/>
        <v>0</v>
      </c>
      <c r="X199" s="1">
        <f t="shared" si="79"/>
        <v>0</v>
      </c>
      <c r="Y199" s="1">
        <f t="shared" si="80"/>
        <v>0</v>
      </c>
      <c r="Z199" s="1">
        <f t="shared" si="81"/>
        <v>0</v>
      </c>
      <c r="AA199" s="1">
        <f t="shared" si="82"/>
        <v>0</v>
      </c>
      <c r="AB199" s="1">
        <f t="shared" si="83"/>
        <v>0</v>
      </c>
      <c r="AC199" s="1">
        <f t="shared" si="84"/>
        <v>0</v>
      </c>
      <c r="AD199" s="1">
        <f t="shared" si="85"/>
        <v>0</v>
      </c>
      <c r="AE199" s="1">
        <f t="shared" si="86"/>
        <v>0</v>
      </c>
      <c r="AF199" s="1">
        <f t="shared" si="87"/>
        <v>0</v>
      </c>
      <c r="AG199" s="1">
        <f t="shared" si="88"/>
        <v>0.73224197286830595</v>
      </c>
      <c r="AH199" s="1">
        <f t="shared" si="89"/>
        <v>0.73224197286830595</v>
      </c>
      <c r="AI199" s="1">
        <f t="shared" si="114"/>
        <v>19.533849135350998</v>
      </c>
      <c r="AJ199" s="1">
        <f t="shared" si="90"/>
        <v>5.8911683360182447</v>
      </c>
      <c r="AK199" s="1">
        <f t="shared" si="91"/>
        <v>0.1056255444555108</v>
      </c>
      <c r="AL199" s="1">
        <f t="shared" si="92"/>
        <v>-34.002287192993911</v>
      </c>
      <c r="AM199" s="1">
        <f t="shared" si="93"/>
        <v>-0.91013698838545787</v>
      </c>
      <c r="AN199" s="1">
        <f t="shared" si="94"/>
        <v>71.838694090022088</v>
      </c>
      <c r="AO199" s="1">
        <f t="shared" si="95"/>
        <v>3.0850110086052629</v>
      </c>
      <c r="AP199" s="1">
        <f t="shared" si="96"/>
        <v>-69.843660089650839</v>
      </c>
      <c r="AQ199" s="1">
        <f t="shared" si="97"/>
        <v>-5.1310907272326025</v>
      </c>
      <c r="AR199" s="1">
        <f t="shared" si="98"/>
        <v>33.938612884773683</v>
      </c>
      <c r="AS199" s="1">
        <f t="shared" si="99"/>
        <v>4.5154027339434908</v>
      </c>
      <c r="AT199" s="1">
        <f t="shared" si="100"/>
        <v>-9.819046246792448</v>
      </c>
      <c r="AU199" s="1">
        <f t="shared" si="101"/>
        <v>-0.90606663211495997</v>
      </c>
      <c r="AV199" s="1">
        <f t="shared" si="102"/>
        <v>1.7731578947365201</v>
      </c>
      <c r="AW199" s="1">
        <f t="shared" si="103"/>
        <v>0.53538461538458271</v>
      </c>
      <c r="AX199" s="1">
        <f t="shared" si="115"/>
        <v>41.16652578191399</v>
      </c>
      <c r="AY199">
        <f t="shared" si="108"/>
        <v>0.90709150212123946</v>
      </c>
      <c r="AZ199">
        <f t="shared" si="104"/>
        <v>0.91268833672837091</v>
      </c>
      <c r="BA199">
        <f t="shared" si="105"/>
        <v>0.61322517029130719</v>
      </c>
      <c r="BB199">
        <f t="shared" si="106"/>
        <v>53.82729473171716</v>
      </c>
      <c r="BC199">
        <f t="shared" si="107"/>
        <v>-85.601294645004472</v>
      </c>
      <c r="BD199">
        <f t="shared" si="109"/>
        <v>139.42858937672162</v>
      </c>
      <c r="BE199" s="1">
        <f t="shared" si="110"/>
        <v>0.60538461538458277</v>
      </c>
      <c r="BF199" s="1">
        <f t="shared" si="111"/>
        <v>-0.17775802713169409</v>
      </c>
    </row>
    <row r="200" spans="4:58">
      <c r="Q200" s="1">
        <f t="shared" si="76"/>
        <v>2</v>
      </c>
      <c r="R200" s="1">
        <f t="shared" si="77"/>
        <v>8</v>
      </c>
      <c r="S200" s="1">
        <v>22</v>
      </c>
      <c r="T200" s="1">
        <v>22</v>
      </c>
      <c r="U200" s="1">
        <v>0.19</v>
      </c>
      <c r="V200" s="1">
        <v>1.28</v>
      </c>
      <c r="W200" s="1">
        <f t="shared" si="78"/>
        <v>9.1597154447300307E-9</v>
      </c>
      <c r="X200" s="1">
        <f t="shared" si="79"/>
        <v>3.3117135578683802E-8</v>
      </c>
      <c r="Y200" s="1">
        <f t="shared" si="80"/>
        <v>-2.0182245312249806E-6</v>
      </c>
      <c r="Z200" s="1">
        <f t="shared" si="81"/>
        <v>-6.0606659617211011E-6</v>
      </c>
      <c r="AA200" s="1">
        <f t="shared" si="82"/>
        <v>1.4968334293636928E-4</v>
      </c>
      <c r="AB200" s="1">
        <f t="shared" si="83"/>
        <v>4.1408321759413118E-4</v>
      </c>
      <c r="AC200" s="1">
        <f t="shared" si="84"/>
        <v>-3.6979720081625118E-3</v>
      </c>
      <c r="AD200" s="1">
        <f t="shared" si="85"/>
        <v>-1.8544371905071921E-2</v>
      </c>
      <c r="AE200" s="1">
        <f t="shared" si="86"/>
        <v>-7.9999977527323192E-3</v>
      </c>
      <c r="AF200" s="1">
        <f t="shared" si="87"/>
        <v>0.46796507886529598</v>
      </c>
      <c r="AG200" s="1">
        <f t="shared" si="88"/>
        <v>0.73224197286830595</v>
      </c>
      <c r="AH200" s="1">
        <f t="shared" si="89"/>
        <v>1.1705204400145237</v>
      </c>
      <c r="AI200" s="1">
        <f t="shared" si="114"/>
        <v>8.5530906238653372</v>
      </c>
      <c r="AJ200" s="1">
        <f t="shared" si="90"/>
        <v>5.8911683360182447</v>
      </c>
      <c r="AK200" s="1">
        <f t="shared" si="91"/>
        <v>0.1056255444555108</v>
      </c>
      <c r="AL200" s="1">
        <f t="shared" si="92"/>
        <v>-34.002287192993911</v>
      </c>
      <c r="AM200" s="1">
        <f t="shared" si="93"/>
        <v>-0.91013698838545787</v>
      </c>
      <c r="AN200" s="1">
        <f t="shared" si="94"/>
        <v>71.838694090022088</v>
      </c>
      <c r="AO200" s="1">
        <f t="shared" si="95"/>
        <v>3.0850110086052629</v>
      </c>
      <c r="AP200" s="1">
        <f t="shared" si="96"/>
        <v>-69.843660089650839</v>
      </c>
      <c r="AQ200" s="1">
        <f t="shared" si="97"/>
        <v>-5.1310907272326025</v>
      </c>
      <c r="AR200" s="1">
        <f t="shared" si="98"/>
        <v>33.938612884773683</v>
      </c>
      <c r="AS200" s="1">
        <f t="shared" si="99"/>
        <v>4.5154027339434908</v>
      </c>
      <c r="AT200" s="1">
        <f t="shared" si="100"/>
        <v>-9.819046246792448</v>
      </c>
      <c r="AU200" s="1">
        <f t="shared" si="101"/>
        <v>-0.90606663211495997</v>
      </c>
      <c r="AV200" s="1">
        <f t="shared" si="102"/>
        <v>1.7731578947365201</v>
      </c>
      <c r="AW200" s="1">
        <f t="shared" si="103"/>
        <v>0.53538461538458271</v>
      </c>
      <c r="AX200" s="1">
        <f t="shared" si="115"/>
        <v>58.173076923079478</v>
      </c>
      <c r="AY200">
        <f t="shared" si="108"/>
        <v>1.2871498696275783</v>
      </c>
      <c r="AZ200">
        <f t="shared" si="104"/>
        <v>1.2940247292845681</v>
      </c>
      <c r="BA200">
        <f t="shared" si="105"/>
        <v>0.53127730107528859</v>
      </c>
      <c r="BB200">
        <f t="shared" si="106"/>
        <v>65.421106233414676</v>
      </c>
      <c r="BC200">
        <f t="shared" si="107"/>
        <v>81.556809070823363</v>
      </c>
      <c r="BD200">
        <f t="shared" si="109"/>
        <v>16.135702837408687</v>
      </c>
      <c r="BE200" s="1">
        <f t="shared" si="110"/>
        <v>0.3453846153845827</v>
      </c>
      <c r="BF200" s="1">
        <f t="shared" si="111"/>
        <v>-0.10947955998547632</v>
      </c>
    </row>
    <row r="201" spans="4:58">
      <c r="Q201" s="1">
        <f t="shared" si="76"/>
        <v>4</v>
      </c>
      <c r="R201" s="1">
        <f t="shared" si="77"/>
        <v>8</v>
      </c>
      <c r="S201" s="1">
        <v>24</v>
      </c>
      <c r="T201" s="1">
        <v>22</v>
      </c>
      <c r="U201" s="1">
        <v>0.25</v>
      </c>
      <c r="V201" s="1">
        <v>1.27</v>
      </c>
      <c r="W201" s="1">
        <f t="shared" si="78"/>
        <v>9.3795486154035515E-6</v>
      </c>
      <c r="X201" s="1">
        <f t="shared" si="79"/>
        <v>1.6955973416286107E-5</v>
      </c>
      <c r="Y201" s="1">
        <f t="shared" si="80"/>
        <v>-5.1666547999359503E-4</v>
      </c>
      <c r="Z201" s="1">
        <f t="shared" si="81"/>
        <v>-7.7576524310030094E-4</v>
      </c>
      <c r="AA201" s="1">
        <f t="shared" si="82"/>
        <v>9.579733947927634E-3</v>
      </c>
      <c r="AB201" s="1">
        <f t="shared" si="83"/>
        <v>1.3250662963012198E-2</v>
      </c>
      <c r="AC201" s="1">
        <f t="shared" si="84"/>
        <v>-5.9167552130600189E-2</v>
      </c>
      <c r="AD201" s="1">
        <f t="shared" si="85"/>
        <v>-0.14835497524057537</v>
      </c>
      <c r="AE201" s="1">
        <f t="shared" si="86"/>
        <v>-3.1999991010929277E-2</v>
      </c>
      <c r="AF201" s="1">
        <f t="shared" si="87"/>
        <v>0.93593015773059196</v>
      </c>
      <c r="AG201" s="1">
        <f t="shared" si="88"/>
        <v>0.73224197286830595</v>
      </c>
      <c r="AH201" s="1">
        <f t="shared" si="89"/>
        <v>1.4502139139266705</v>
      </c>
      <c r="AI201" s="1">
        <f t="shared" si="114"/>
        <v>14.190071962729961</v>
      </c>
      <c r="AJ201" s="1">
        <f t="shared" si="90"/>
        <v>5.8911683360182447</v>
      </c>
      <c r="AK201" s="1">
        <f t="shared" si="91"/>
        <v>0.1056255444555108</v>
      </c>
      <c r="AL201" s="1">
        <f t="shared" si="92"/>
        <v>-34.002287192993911</v>
      </c>
      <c r="AM201" s="1">
        <f t="shared" si="93"/>
        <v>-0.91013698838545787</v>
      </c>
      <c r="AN201" s="1">
        <f t="shared" si="94"/>
        <v>71.838694090022088</v>
      </c>
      <c r="AO201" s="1">
        <f t="shared" si="95"/>
        <v>3.0850110086052629</v>
      </c>
      <c r="AP201" s="1">
        <f t="shared" si="96"/>
        <v>-69.843660089650839</v>
      </c>
      <c r="AQ201" s="1">
        <f t="shared" si="97"/>
        <v>-5.1310907272326025</v>
      </c>
      <c r="AR201" s="1">
        <f t="shared" si="98"/>
        <v>33.938612884773683</v>
      </c>
      <c r="AS201" s="1">
        <f t="shared" si="99"/>
        <v>4.5154027339434908</v>
      </c>
      <c r="AT201" s="1">
        <f t="shared" si="100"/>
        <v>-9.819046246792448</v>
      </c>
      <c r="AU201" s="1">
        <f t="shared" si="101"/>
        <v>-0.90606663211495997</v>
      </c>
      <c r="AV201" s="1">
        <f t="shared" si="102"/>
        <v>1.7731578947365201</v>
      </c>
      <c r="AW201" s="1">
        <f t="shared" si="103"/>
        <v>0.53538461538458271</v>
      </c>
      <c r="AX201" s="1">
        <f t="shared" si="115"/>
        <v>57.843731072080104</v>
      </c>
      <c r="AY201">
        <f t="shared" si="108"/>
        <v>1.5458839162553604</v>
      </c>
      <c r="AZ201">
        <f t="shared" si="104"/>
        <v>1.2943724348115577</v>
      </c>
      <c r="BA201">
        <f t="shared" si="105"/>
        <v>19.431152478182923</v>
      </c>
      <c r="BB201">
        <f t="shared" si="106"/>
        <v>69.737048716657526</v>
      </c>
      <c r="BC201">
        <f t="shared" si="107"/>
        <v>78.863690568818271</v>
      </c>
      <c r="BD201">
        <f t="shared" si="109"/>
        <v>9.1266418521607449</v>
      </c>
      <c r="BE201" s="1">
        <f t="shared" si="110"/>
        <v>0.28538461538458271</v>
      </c>
      <c r="BF201" s="1">
        <f t="shared" si="111"/>
        <v>0.18021391392667052</v>
      </c>
    </row>
    <row r="202" spans="4:58">
      <c r="Q202" s="1">
        <f t="shared" si="76"/>
        <v>6</v>
      </c>
      <c r="R202" s="1">
        <f t="shared" si="77"/>
        <v>8</v>
      </c>
      <c r="S202" s="1">
        <v>26</v>
      </c>
      <c r="T202" s="1">
        <v>22</v>
      </c>
      <c r="U202" s="1">
        <v>0.81</v>
      </c>
      <c r="V202" s="1">
        <v>1.01</v>
      </c>
      <c r="W202" s="1">
        <f t="shared" si="78"/>
        <v>5.4087203729586363E-4</v>
      </c>
      <c r="X202" s="1">
        <f t="shared" si="79"/>
        <v>6.518445795952333E-4</v>
      </c>
      <c r="Y202" s="1">
        <f t="shared" si="80"/>
        <v>-1.3241571149367097E-2</v>
      </c>
      <c r="Z202" s="1">
        <f t="shared" si="81"/>
        <v>-1.3254676458284048E-2</v>
      </c>
      <c r="AA202" s="1">
        <f t="shared" si="82"/>
        <v>0.10911915700061321</v>
      </c>
      <c r="AB202" s="1">
        <f t="shared" si="83"/>
        <v>0.10062222187537388</v>
      </c>
      <c r="AC202" s="1">
        <f t="shared" si="84"/>
        <v>-0.29953573266116346</v>
      </c>
      <c r="AD202" s="1">
        <f t="shared" si="85"/>
        <v>-0.50069804143694185</v>
      </c>
      <c r="AE202" s="1">
        <f t="shared" si="86"/>
        <v>-7.1999979774590869E-2</v>
      </c>
      <c r="AF202" s="1">
        <f t="shared" si="87"/>
        <v>1.4038952365958879</v>
      </c>
      <c r="AG202" s="1">
        <f t="shared" si="88"/>
        <v>0.73224197286830595</v>
      </c>
      <c r="AH202" s="1">
        <f t="shared" si="89"/>
        <v>1.4483413034767247</v>
      </c>
      <c r="AI202" s="1">
        <f t="shared" si="114"/>
        <v>43.400129057101459</v>
      </c>
      <c r="AJ202" s="1">
        <f t="shared" si="90"/>
        <v>5.8911683360182447</v>
      </c>
      <c r="AK202" s="1">
        <f t="shared" si="91"/>
        <v>0.1056255444555108</v>
      </c>
      <c r="AL202" s="1">
        <f t="shared" si="92"/>
        <v>-34.002287192993911</v>
      </c>
      <c r="AM202" s="1">
        <f t="shared" si="93"/>
        <v>-0.91013698838545787</v>
      </c>
      <c r="AN202" s="1">
        <f t="shared" si="94"/>
        <v>71.838694090022088</v>
      </c>
      <c r="AO202" s="1">
        <f t="shared" si="95"/>
        <v>3.0850110086052629</v>
      </c>
      <c r="AP202" s="1">
        <f t="shared" si="96"/>
        <v>-69.843660089650839</v>
      </c>
      <c r="AQ202" s="1">
        <f t="shared" si="97"/>
        <v>-5.1310907272326025</v>
      </c>
      <c r="AR202" s="1">
        <f t="shared" si="98"/>
        <v>33.938612884773683</v>
      </c>
      <c r="AS202" s="1">
        <f t="shared" si="99"/>
        <v>4.5154027339434908</v>
      </c>
      <c r="AT202" s="1">
        <f t="shared" si="100"/>
        <v>-9.819046246792448</v>
      </c>
      <c r="AU202" s="1">
        <f t="shared" si="101"/>
        <v>-0.90606663211495997</v>
      </c>
      <c r="AV202" s="1">
        <f t="shared" si="102"/>
        <v>1.7731578947365201</v>
      </c>
      <c r="AW202" s="1">
        <f t="shared" si="103"/>
        <v>0.53538461538458271</v>
      </c>
      <c r="AX202" s="1">
        <f t="shared" si="115"/>
        <v>46.991622239150225</v>
      </c>
      <c r="AY202">
        <f t="shared" si="108"/>
        <v>1.5441273321028792</v>
      </c>
      <c r="AZ202">
        <f t="shared" si="104"/>
        <v>1.2946814279968644</v>
      </c>
      <c r="BA202">
        <f t="shared" si="105"/>
        <v>19.266971682134841</v>
      </c>
      <c r="BB202">
        <f t="shared" si="106"/>
        <v>69.712984264117807</v>
      </c>
      <c r="BC202">
        <f t="shared" si="107"/>
        <v>51.271077449501149</v>
      </c>
      <c r="BD202">
        <f t="shared" si="109"/>
        <v>18.441906814616658</v>
      </c>
      <c r="BE202" s="1">
        <f t="shared" si="110"/>
        <v>-0.27461538461541735</v>
      </c>
      <c r="BF202" s="1">
        <f t="shared" si="111"/>
        <v>0.43834130347672473</v>
      </c>
    </row>
    <row r="203" spans="4:58">
      <c r="Q203" s="1">
        <f t="shared" ref="Q203:Q225" si="116">S203-20</f>
        <v>8</v>
      </c>
      <c r="R203" s="1">
        <f t="shared" ref="R203:R225" si="117">T203-14</f>
        <v>8</v>
      </c>
      <c r="S203" s="1">
        <v>28</v>
      </c>
      <c r="T203" s="1">
        <v>22</v>
      </c>
      <c r="U203" s="1">
        <v>1.35</v>
      </c>
      <c r="V203" s="1">
        <v>0.91</v>
      </c>
      <c r="W203" s="1">
        <f t="shared" ref="W203:W225" si="118">D$3*POWER(Q203,F$1)</f>
        <v>9.6046577821732367E-3</v>
      </c>
      <c r="X203" s="1">
        <f t="shared" ref="X203:X225" si="119">E$3*POWER(Q203,G$1)</f>
        <v>8.6814583891384866E-3</v>
      </c>
      <c r="Y203" s="1">
        <f t="shared" ref="Y203:Y225" si="120">F$3*POWER(Q203,H$1)</f>
        <v>-0.13226636287836033</v>
      </c>
      <c r="Z203" s="1">
        <f t="shared" ref="Z203:Z225" si="121">G$3*POWER(Q203,I$1)</f>
        <v>-9.929795111683852E-2</v>
      </c>
      <c r="AA203" s="1">
        <f t="shared" ref="AA203:AA225" si="122">H$3*POWER(Q203,J$1)</f>
        <v>0.61310297266736857</v>
      </c>
      <c r="AB203" s="1">
        <f t="shared" ref="AB203:AB225" si="123">I$3*POWER(Q203,K$1)</f>
        <v>0.42402121481639032</v>
      </c>
      <c r="AC203" s="1">
        <f t="shared" ref="AC203:AC225" si="124">J$3*POWER(Q203,L$1)</f>
        <v>-0.94668083408960302</v>
      </c>
      <c r="AD203" s="1">
        <f t="shared" ref="AD203:AD225" si="125">K$3*POWER(Q203,M$1)</f>
        <v>-1.1868398019246029</v>
      </c>
      <c r="AE203" s="1">
        <f t="shared" ref="AE203:AE225" si="126">L$3*POWER(Q203,N$1)</f>
        <v>-0.12799996404371711</v>
      </c>
      <c r="AF203" s="1">
        <f t="shared" ref="AF203:AF225" si="127">M$3*POWER(Q203,O$1)</f>
        <v>1.8718603154611839</v>
      </c>
      <c r="AG203" s="1">
        <f t="shared" ref="AG203:AG225" si="128">$N$3</f>
        <v>0.73224197286830595</v>
      </c>
      <c r="AH203" s="1">
        <f t="shared" ref="AH203:AH225" si="129">SUM(W203:AG203)</f>
        <v>1.1664276779314386</v>
      </c>
      <c r="AI203" s="1">
        <f t="shared" si="114"/>
        <v>28.178865706751495</v>
      </c>
      <c r="AJ203" s="1">
        <f t="shared" ref="AJ203:AJ225" si="130">D$8*POWER(R203,D$1)</f>
        <v>5.8911683360182447</v>
      </c>
      <c r="AK203" s="1">
        <f t="shared" ref="AK203:AK225" si="131">E$8*POWER(R203,E$1)</f>
        <v>0.1056255444555108</v>
      </c>
      <c r="AL203" s="1">
        <f t="shared" ref="AL203:AL225" si="132">F$8*POWER(R203,F$1)</f>
        <v>-34.002287192993911</v>
      </c>
      <c r="AM203" s="1">
        <f t="shared" ref="AM203:AM225" si="133">G$8*POWER(R203,G$1)</f>
        <v>-0.91013698838545787</v>
      </c>
      <c r="AN203" s="1">
        <f t="shared" ref="AN203:AN225" si="134">H$8*POWER(R203,H$1)</f>
        <v>71.838694090022088</v>
      </c>
      <c r="AO203" s="1">
        <f t="shared" ref="AO203:AO225" si="135">I$8*POWER(R203,I$1)</f>
        <v>3.0850110086052629</v>
      </c>
      <c r="AP203" s="1">
        <f t="shared" ref="AP203:AP225" si="136">J$8*POWER(R203,J$1)</f>
        <v>-69.843660089650839</v>
      </c>
      <c r="AQ203" s="1">
        <f t="shared" ref="AQ203:AQ225" si="137">K$8*POWER(R203,K$1)</f>
        <v>-5.1310907272326025</v>
      </c>
      <c r="AR203" s="1">
        <f t="shared" ref="AR203:AR225" si="138">L$8*POWER(R203,L$1)</f>
        <v>33.938612884773683</v>
      </c>
      <c r="AS203" s="1">
        <f t="shared" ref="AS203:AS225" si="139">M$8*POWER(R203,M$1)</f>
        <v>4.5154027339434908</v>
      </c>
      <c r="AT203" s="1">
        <f t="shared" ref="AT203:AT225" si="140">N$8*POWER(R203,N$1)</f>
        <v>-9.819046246792448</v>
      </c>
      <c r="AU203" s="1">
        <f t="shared" ref="AU203:AU225" si="141">O$8*POWER(R203,O$1)</f>
        <v>-0.90606663211495997</v>
      </c>
      <c r="AV203" s="1">
        <f t="shared" ref="AV203:AV225" si="142">$P$8</f>
        <v>1.7731578947365201</v>
      </c>
      <c r="AW203" s="1">
        <f t="shared" ref="AW203:AW225" si="143">SUM(AJ203:AV203)</f>
        <v>0.53538461538458271</v>
      </c>
      <c r="AX203" s="1">
        <f t="shared" si="115"/>
        <v>41.16652578191399</v>
      </c>
      <c r="AY203">
        <f t="shared" si="108"/>
        <v>1.283429084225157</v>
      </c>
      <c r="AZ203">
        <f t="shared" ref="AZ203:AZ225" si="144">SQRT(U203*U203+V203*V203)</f>
        <v>1.628066337714775</v>
      </c>
      <c r="BA203">
        <f t="shared" ref="BA203:BA225" si="145">ABS((AY203-AZ203)/AZ203)*100</f>
        <v>21.168501891229194</v>
      </c>
      <c r="BB203">
        <f t="shared" ref="BB203:BB225" si="146">DEGREES(ATAN(AH203/AW203))</f>
        <v>65.345107885306149</v>
      </c>
      <c r="BC203">
        <f t="shared" ref="BC203:BC225" si="147">DEGREES(ATAN(V203/U203))</f>
        <v>33.982888381210785</v>
      </c>
      <c r="BD203">
        <f t="shared" si="109"/>
        <v>31.362219504095364</v>
      </c>
      <c r="BE203" s="1">
        <f t="shared" si="110"/>
        <v>-0.81461538461541738</v>
      </c>
      <c r="BF203" s="1">
        <f t="shared" si="111"/>
        <v>0.25642767793143861</v>
      </c>
    </row>
    <row r="204" spans="4:58">
      <c r="Q204" s="1">
        <f t="shared" si="116"/>
        <v>10</v>
      </c>
      <c r="R204" s="1">
        <f t="shared" si="117"/>
        <v>8</v>
      </c>
      <c r="S204" s="1">
        <v>30</v>
      </c>
      <c r="T204" s="1">
        <v>22</v>
      </c>
      <c r="U204" s="1">
        <v>1.25</v>
      </c>
      <c r="V204" s="1">
        <v>0.62</v>
      </c>
      <c r="W204" s="1">
        <f t="shared" si="118"/>
        <v>8.9450346139941711E-2</v>
      </c>
      <c r="X204" s="1">
        <f t="shared" si="119"/>
        <v>6.4681905427116798E-2</v>
      </c>
      <c r="Y204" s="1">
        <f t="shared" si="120"/>
        <v>-0.78836895750975799</v>
      </c>
      <c r="Z204" s="1">
        <f t="shared" si="121"/>
        <v>-0.473489528259461</v>
      </c>
      <c r="AA204" s="1">
        <f t="shared" si="122"/>
        <v>2.3388022333807701</v>
      </c>
      <c r="AB204" s="1">
        <f t="shared" si="123"/>
        <v>1.29401005498166</v>
      </c>
      <c r="AC204" s="1">
        <f t="shared" si="124"/>
        <v>-2.3112325051015699</v>
      </c>
      <c r="AD204" s="1">
        <f t="shared" si="125"/>
        <v>-2.3180464881339899</v>
      </c>
      <c r="AE204" s="1">
        <f t="shared" si="126"/>
        <v>-0.19999994381830799</v>
      </c>
      <c r="AF204" s="1">
        <f t="shared" si="127"/>
        <v>2.3398253943264797</v>
      </c>
      <c r="AG204" s="1">
        <f t="shared" si="128"/>
        <v>0.73224197286830595</v>
      </c>
      <c r="AH204" s="1">
        <f t="shared" si="129"/>
        <v>0.76787448430118788</v>
      </c>
      <c r="AI204" s="1">
        <f t="shared" si="114"/>
        <v>23.850723274385143</v>
      </c>
      <c r="AJ204" s="1">
        <f t="shared" si="130"/>
        <v>5.8911683360182447</v>
      </c>
      <c r="AK204" s="1">
        <f t="shared" si="131"/>
        <v>0.1056255444555108</v>
      </c>
      <c r="AL204" s="1">
        <f t="shared" si="132"/>
        <v>-34.002287192993911</v>
      </c>
      <c r="AM204" s="1">
        <f t="shared" si="133"/>
        <v>-0.91013698838545787</v>
      </c>
      <c r="AN204" s="1">
        <f t="shared" si="134"/>
        <v>71.838694090022088</v>
      </c>
      <c r="AO204" s="1">
        <f t="shared" si="135"/>
        <v>3.0850110086052629</v>
      </c>
      <c r="AP204" s="1">
        <f t="shared" si="136"/>
        <v>-69.843660089650839</v>
      </c>
      <c r="AQ204" s="1">
        <f t="shared" si="137"/>
        <v>-5.1310907272326025</v>
      </c>
      <c r="AR204" s="1">
        <f t="shared" si="138"/>
        <v>33.938612884773683</v>
      </c>
      <c r="AS204" s="1">
        <f t="shared" si="139"/>
        <v>4.5154027339434908</v>
      </c>
      <c r="AT204" s="1">
        <f t="shared" si="140"/>
        <v>-9.819046246792448</v>
      </c>
      <c r="AU204" s="1">
        <f t="shared" si="141"/>
        <v>-0.90606663211495997</v>
      </c>
      <c r="AV204" s="1">
        <f t="shared" si="142"/>
        <v>1.7731578947365201</v>
      </c>
      <c r="AW204" s="1">
        <f t="shared" si="143"/>
        <v>0.53538461538458271</v>
      </c>
      <c r="AX204" s="1">
        <f t="shared" si="115"/>
        <v>13.647642679906014</v>
      </c>
      <c r="AY204">
        <f t="shared" ref="AY204:AY225" si="148">SQRT(AH204*AH204+AW204*AW204)</f>
        <v>0.93609182777722866</v>
      </c>
      <c r="AZ204">
        <f t="shared" si="144"/>
        <v>1.3953135848260061</v>
      </c>
      <c r="BA204">
        <f t="shared" si="145"/>
        <v>32.91172407713939</v>
      </c>
      <c r="BB204">
        <f t="shared" si="146"/>
        <v>55.114660459748094</v>
      </c>
      <c r="BC204">
        <f t="shared" si="147"/>
        <v>26.381411486958214</v>
      </c>
      <c r="BD204">
        <f t="shared" ref="BD204:BD225" si="149">ABS(BC204-BB204)</f>
        <v>28.73324897278988</v>
      </c>
      <c r="BE204" s="1">
        <f t="shared" ref="BE204:BE225" si="150">AW204-U204</f>
        <v>-0.71461538461541729</v>
      </c>
      <c r="BF204" s="1">
        <f t="shared" ref="BF204:BF225" si="151">AH204-V204</f>
        <v>0.14787448430118788</v>
      </c>
    </row>
    <row r="205" spans="4:58">
      <c r="Q205" s="1">
        <f t="shared" si="116"/>
        <v>12</v>
      </c>
      <c r="R205" s="1">
        <f t="shared" si="117"/>
        <v>8</v>
      </c>
      <c r="S205" s="1">
        <v>32</v>
      </c>
      <c r="T205" s="1">
        <v>22</v>
      </c>
      <c r="U205" s="1">
        <v>1.1200000000000001</v>
      </c>
      <c r="V205" s="1">
        <v>0.55000000000000004</v>
      </c>
      <c r="W205" s="1">
        <f t="shared" si="118"/>
        <v>0.55385296619096436</v>
      </c>
      <c r="X205" s="1">
        <f t="shared" si="119"/>
        <v>0.33374442475275945</v>
      </c>
      <c r="Y205" s="1">
        <f t="shared" si="120"/>
        <v>-3.3898422142379769</v>
      </c>
      <c r="Z205" s="1">
        <f t="shared" si="121"/>
        <v>-1.6965985866603581</v>
      </c>
      <c r="AA205" s="1">
        <f t="shared" si="122"/>
        <v>6.9836260480392456</v>
      </c>
      <c r="AB205" s="1">
        <f t="shared" si="123"/>
        <v>3.2199111000119642</v>
      </c>
      <c r="AC205" s="1">
        <f t="shared" si="124"/>
        <v>-4.7925717225786153</v>
      </c>
      <c r="AD205" s="1">
        <f t="shared" si="125"/>
        <v>-4.0055843314955348</v>
      </c>
      <c r="AE205" s="1">
        <f t="shared" si="126"/>
        <v>-0.28799991909836348</v>
      </c>
      <c r="AF205" s="1">
        <f t="shared" si="127"/>
        <v>2.8077904731917758</v>
      </c>
      <c r="AG205" s="1">
        <f t="shared" si="128"/>
        <v>0.73224197286830595</v>
      </c>
      <c r="AH205" s="1">
        <f t="shared" si="129"/>
        <v>0.45857021098416684</v>
      </c>
      <c r="AI205" s="1">
        <f t="shared" si="114"/>
        <v>16.623598002878765</v>
      </c>
      <c r="AJ205" s="1">
        <f t="shared" si="130"/>
        <v>5.8911683360182447</v>
      </c>
      <c r="AK205" s="1">
        <f t="shared" si="131"/>
        <v>0.1056255444555108</v>
      </c>
      <c r="AL205" s="1">
        <f t="shared" si="132"/>
        <v>-34.002287192993911</v>
      </c>
      <c r="AM205" s="1">
        <f t="shared" si="133"/>
        <v>-0.91013698838545787</v>
      </c>
      <c r="AN205" s="1">
        <f t="shared" si="134"/>
        <v>71.838694090022088</v>
      </c>
      <c r="AO205" s="1">
        <f t="shared" si="135"/>
        <v>3.0850110086052629</v>
      </c>
      <c r="AP205" s="1">
        <f t="shared" si="136"/>
        <v>-69.843660089650839</v>
      </c>
      <c r="AQ205" s="1">
        <f t="shared" si="137"/>
        <v>-5.1310907272326025</v>
      </c>
      <c r="AR205" s="1">
        <f t="shared" si="138"/>
        <v>33.938612884773683</v>
      </c>
      <c r="AS205" s="1">
        <f t="shared" si="139"/>
        <v>4.5154027339434908</v>
      </c>
      <c r="AT205" s="1">
        <f t="shared" si="140"/>
        <v>-9.819046246792448</v>
      </c>
      <c r="AU205" s="1">
        <f t="shared" si="141"/>
        <v>-0.90606663211495997</v>
      </c>
      <c r="AV205" s="1">
        <f t="shared" si="142"/>
        <v>1.7731578947365201</v>
      </c>
      <c r="AW205" s="1">
        <f t="shared" si="143"/>
        <v>0.53538461538458271</v>
      </c>
      <c r="AX205" s="1">
        <f t="shared" si="115"/>
        <v>2.6573426573486065</v>
      </c>
      <c r="AY205">
        <f t="shared" si="148"/>
        <v>0.70492788623557856</v>
      </c>
      <c r="AZ205">
        <f t="shared" si="144"/>
        <v>1.2477579893553077</v>
      </c>
      <c r="BA205">
        <f t="shared" si="145"/>
        <v>43.504438180371729</v>
      </c>
      <c r="BB205">
        <f t="shared" si="146"/>
        <v>40.580875035346651</v>
      </c>
      <c r="BC205">
        <f t="shared" si="147"/>
        <v>26.154335778312916</v>
      </c>
      <c r="BD205">
        <f t="shared" si="149"/>
        <v>14.426539257033735</v>
      </c>
      <c r="BE205" s="1">
        <f t="shared" si="150"/>
        <v>-0.5846153846154174</v>
      </c>
      <c r="BF205" s="1">
        <f t="shared" si="151"/>
        <v>-9.1429789015833207E-2</v>
      </c>
    </row>
    <row r="206" spans="4:58">
      <c r="Q206" s="1">
        <f t="shared" si="116"/>
        <v>14</v>
      </c>
      <c r="R206" s="1">
        <f t="shared" si="117"/>
        <v>8</v>
      </c>
      <c r="S206" s="1">
        <v>34</v>
      </c>
      <c r="T206" s="1">
        <v>22</v>
      </c>
      <c r="U206" s="1">
        <v>1.58</v>
      </c>
      <c r="V206" s="1">
        <v>0.59</v>
      </c>
      <c r="W206" s="1">
        <f t="shared" si="118"/>
        <v>2.5873929010192613</v>
      </c>
      <c r="X206" s="1">
        <f t="shared" si="119"/>
        <v>1.3363958741079238</v>
      </c>
      <c r="Y206" s="1">
        <f t="shared" si="120"/>
        <v>-11.6346627958303</v>
      </c>
      <c r="Z206" s="1">
        <f t="shared" si="121"/>
        <v>-4.9912190281136803</v>
      </c>
      <c r="AA206" s="1">
        <f t="shared" si="122"/>
        <v>17.610095613120908</v>
      </c>
      <c r="AB206" s="1">
        <f t="shared" si="123"/>
        <v>6.9594966381045626</v>
      </c>
      <c r="AC206" s="1">
        <f t="shared" si="124"/>
        <v>-8.8788307915981903</v>
      </c>
      <c r="AD206" s="1">
        <f t="shared" si="125"/>
        <v>-6.3607195634396687</v>
      </c>
      <c r="AE206" s="1">
        <f t="shared" si="126"/>
        <v>-0.39199988988388362</v>
      </c>
      <c r="AF206" s="1">
        <f t="shared" si="127"/>
        <v>3.2757555520570718</v>
      </c>
      <c r="AG206" s="1">
        <f t="shared" si="128"/>
        <v>0.73224197286830595</v>
      </c>
      <c r="AH206" s="1">
        <f t="shared" si="129"/>
        <v>0.24394648241231021</v>
      </c>
      <c r="AI206" s="1">
        <f t="shared" si="114"/>
        <v>58.653138574184702</v>
      </c>
      <c r="AJ206" s="1">
        <f t="shared" si="130"/>
        <v>5.8911683360182447</v>
      </c>
      <c r="AK206" s="1">
        <f t="shared" si="131"/>
        <v>0.1056255444555108</v>
      </c>
      <c r="AL206" s="1">
        <f t="shared" si="132"/>
        <v>-34.002287192993911</v>
      </c>
      <c r="AM206" s="1">
        <f t="shared" si="133"/>
        <v>-0.91013698838545787</v>
      </c>
      <c r="AN206" s="1">
        <f t="shared" si="134"/>
        <v>71.838694090022088</v>
      </c>
      <c r="AO206" s="1">
        <f t="shared" si="135"/>
        <v>3.0850110086052629</v>
      </c>
      <c r="AP206" s="1">
        <f t="shared" si="136"/>
        <v>-69.843660089650839</v>
      </c>
      <c r="AQ206" s="1">
        <f t="shared" si="137"/>
        <v>-5.1310907272326025</v>
      </c>
      <c r="AR206" s="1">
        <f t="shared" si="138"/>
        <v>33.938612884773683</v>
      </c>
      <c r="AS206" s="1">
        <f t="shared" si="139"/>
        <v>4.5154027339434908</v>
      </c>
      <c r="AT206" s="1">
        <f t="shared" si="140"/>
        <v>-9.819046246792448</v>
      </c>
      <c r="AU206" s="1">
        <f t="shared" si="141"/>
        <v>-0.90606663211495997</v>
      </c>
      <c r="AV206" s="1">
        <f t="shared" si="142"/>
        <v>1.7731578947365201</v>
      </c>
      <c r="AW206" s="1">
        <f t="shared" si="143"/>
        <v>0.53538461538458271</v>
      </c>
      <c r="AX206" s="1">
        <f t="shared" si="115"/>
        <v>9.2568448500707223</v>
      </c>
      <c r="AY206">
        <f t="shared" si="148"/>
        <v>0.58834222411096515</v>
      </c>
      <c r="AZ206">
        <f t="shared" si="144"/>
        <v>1.6865645555388624</v>
      </c>
      <c r="BA206">
        <f t="shared" si="145"/>
        <v>65.115938066006137</v>
      </c>
      <c r="BB206">
        <f t="shared" si="146"/>
        <v>24.496247647970762</v>
      </c>
      <c r="BC206">
        <f t="shared" si="147"/>
        <v>20.476523022882812</v>
      </c>
      <c r="BD206">
        <f t="shared" si="149"/>
        <v>4.0197246250879495</v>
      </c>
      <c r="BE206" s="1">
        <f t="shared" si="150"/>
        <v>-1.0446153846154174</v>
      </c>
      <c r="BF206" s="1">
        <f t="shared" si="151"/>
        <v>-0.34605351758768976</v>
      </c>
    </row>
    <row r="207" spans="4:58">
      <c r="Q207" s="1">
        <f t="shared" si="116"/>
        <v>16</v>
      </c>
      <c r="R207" s="1">
        <f t="shared" si="117"/>
        <v>8</v>
      </c>
      <c r="S207" s="1">
        <v>36</v>
      </c>
      <c r="T207" s="1">
        <v>22</v>
      </c>
      <c r="U207" s="1">
        <v>1.52</v>
      </c>
      <c r="V207" s="1">
        <v>0.66</v>
      </c>
      <c r="W207" s="1">
        <f t="shared" si="118"/>
        <v>9.8351695689453944</v>
      </c>
      <c r="X207" s="1">
        <f t="shared" si="119"/>
        <v>4.4449066952389051</v>
      </c>
      <c r="Y207" s="1">
        <f t="shared" si="120"/>
        <v>-33.860188896860244</v>
      </c>
      <c r="Z207" s="1">
        <f t="shared" si="121"/>
        <v>-12.710137742955331</v>
      </c>
      <c r="AA207" s="1">
        <f t="shared" si="122"/>
        <v>39.238590250711589</v>
      </c>
      <c r="AB207" s="1">
        <f t="shared" si="123"/>
        <v>13.56867887412449</v>
      </c>
      <c r="AC207" s="1">
        <f t="shared" si="124"/>
        <v>-15.146893345433648</v>
      </c>
      <c r="AD207" s="1">
        <f t="shared" si="125"/>
        <v>-9.4947184153968234</v>
      </c>
      <c r="AE207" s="1">
        <f t="shared" si="126"/>
        <v>-0.51199985617486843</v>
      </c>
      <c r="AF207" s="1">
        <f t="shared" si="127"/>
        <v>3.7437206309223678</v>
      </c>
      <c r="AG207" s="1">
        <f t="shared" si="128"/>
        <v>0.73224197286830595</v>
      </c>
      <c r="AH207" s="1">
        <f t="shared" si="129"/>
        <v>-0.16063026400986102</v>
      </c>
      <c r="AI207" s="1">
        <f t="shared" si="114"/>
        <v>124.33791878937288</v>
      </c>
      <c r="AJ207" s="1">
        <f t="shared" si="130"/>
        <v>5.8911683360182447</v>
      </c>
      <c r="AK207" s="1">
        <f t="shared" si="131"/>
        <v>0.1056255444555108</v>
      </c>
      <c r="AL207" s="1">
        <f t="shared" si="132"/>
        <v>-34.002287192993911</v>
      </c>
      <c r="AM207" s="1">
        <f t="shared" si="133"/>
        <v>-0.91013698838545787</v>
      </c>
      <c r="AN207" s="1">
        <f t="shared" si="134"/>
        <v>71.838694090022088</v>
      </c>
      <c r="AO207" s="1">
        <f t="shared" si="135"/>
        <v>3.0850110086052629</v>
      </c>
      <c r="AP207" s="1">
        <f t="shared" si="136"/>
        <v>-69.843660089650839</v>
      </c>
      <c r="AQ207" s="1">
        <f t="shared" si="137"/>
        <v>-5.1310907272326025</v>
      </c>
      <c r="AR207" s="1">
        <f t="shared" si="138"/>
        <v>33.938612884773683</v>
      </c>
      <c r="AS207" s="1">
        <f t="shared" si="139"/>
        <v>4.5154027339434908</v>
      </c>
      <c r="AT207" s="1">
        <f t="shared" si="140"/>
        <v>-9.819046246792448</v>
      </c>
      <c r="AU207" s="1">
        <f t="shared" si="141"/>
        <v>-0.90606663211495997</v>
      </c>
      <c r="AV207" s="1">
        <f t="shared" si="142"/>
        <v>1.7731578947365201</v>
      </c>
      <c r="AW207" s="1">
        <f t="shared" si="143"/>
        <v>0.53538461538458271</v>
      </c>
      <c r="AX207" s="1">
        <f t="shared" si="115"/>
        <v>18.881118881123836</v>
      </c>
      <c r="AY207">
        <f t="shared" si="148"/>
        <v>0.55896222422125741</v>
      </c>
      <c r="AZ207">
        <f t="shared" si="144"/>
        <v>1.6571059109181887</v>
      </c>
      <c r="BA207">
        <f t="shared" si="145"/>
        <v>66.268768909795199</v>
      </c>
      <c r="BB207">
        <f t="shared" si="146"/>
        <v>-16.700705106053984</v>
      </c>
      <c r="BC207">
        <f t="shared" si="147"/>
        <v>23.47099311816088</v>
      </c>
      <c r="BD207">
        <f t="shared" si="149"/>
        <v>40.171698224214865</v>
      </c>
      <c r="BE207" s="1">
        <f t="shared" si="150"/>
        <v>-0.98461538461541731</v>
      </c>
      <c r="BF207" s="1">
        <f t="shared" si="151"/>
        <v>-0.82063026400986105</v>
      </c>
    </row>
    <row r="208" spans="4:58">
      <c r="Q208" s="1">
        <f t="shared" si="116"/>
        <v>18</v>
      </c>
      <c r="R208" s="1">
        <f t="shared" si="117"/>
        <v>8</v>
      </c>
      <c r="S208" s="1">
        <v>38</v>
      </c>
      <c r="T208" s="1">
        <v>22</v>
      </c>
      <c r="U208" s="1">
        <v>1.4</v>
      </c>
      <c r="V208" s="1">
        <v>0.34</v>
      </c>
      <c r="W208" s="1">
        <f t="shared" si="118"/>
        <v>31.937952930283448</v>
      </c>
      <c r="X208" s="1">
        <f t="shared" si="119"/>
        <v>12.830256860172977</v>
      </c>
      <c r="Y208" s="1">
        <f t="shared" si="120"/>
        <v>-86.877948310997525</v>
      </c>
      <c r="Z208" s="1">
        <f t="shared" si="121"/>
        <v>-28.987977414267213</v>
      </c>
      <c r="AA208" s="1">
        <f t="shared" si="122"/>
        <v>79.547865453447031</v>
      </c>
      <c r="AB208" s="1">
        <f t="shared" si="123"/>
        <v>24.451199915715851</v>
      </c>
      <c r="AC208" s="1">
        <f t="shared" si="124"/>
        <v>-24.262394345554238</v>
      </c>
      <c r="AD208" s="1">
        <f t="shared" si="125"/>
        <v>-13.51884711879743</v>
      </c>
      <c r="AE208" s="1">
        <f t="shared" si="126"/>
        <v>-0.64799981797131789</v>
      </c>
      <c r="AF208" s="1">
        <f t="shared" si="127"/>
        <v>4.2116857097876634</v>
      </c>
      <c r="AG208" s="1">
        <f t="shared" si="128"/>
        <v>0.73224197286830595</v>
      </c>
      <c r="AH208" s="1">
        <f t="shared" si="129"/>
        <v>-0.58396416531245887</v>
      </c>
      <c r="AI208" s="1">
        <f t="shared" si="114"/>
        <v>271.75416626837023</v>
      </c>
      <c r="AJ208" s="1">
        <f t="shared" si="130"/>
        <v>5.8911683360182447</v>
      </c>
      <c r="AK208" s="1">
        <f t="shared" si="131"/>
        <v>0.1056255444555108</v>
      </c>
      <c r="AL208" s="1">
        <f t="shared" si="132"/>
        <v>-34.002287192993911</v>
      </c>
      <c r="AM208" s="1">
        <f t="shared" si="133"/>
        <v>-0.91013698838545787</v>
      </c>
      <c r="AN208" s="1">
        <f t="shared" si="134"/>
        <v>71.838694090022088</v>
      </c>
      <c r="AO208" s="1">
        <f t="shared" si="135"/>
        <v>3.0850110086052629</v>
      </c>
      <c r="AP208" s="1">
        <f t="shared" si="136"/>
        <v>-69.843660089650839</v>
      </c>
      <c r="AQ208" s="1">
        <f t="shared" si="137"/>
        <v>-5.1310907272326025</v>
      </c>
      <c r="AR208" s="1">
        <f t="shared" si="138"/>
        <v>33.938612884773683</v>
      </c>
      <c r="AS208" s="1">
        <f t="shared" si="139"/>
        <v>4.5154027339434908</v>
      </c>
      <c r="AT208" s="1">
        <f t="shared" si="140"/>
        <v>-9.819046246792448</v>
      </c>
      <c r="AU208" s="1">
        <f t="shared" si="141"/>
        <v>-0.90606663211495997</v>
      </c>
      <c r="AV208" s="1">
        <f t="shared" si="142"/>
        <v>1.7731578947365201</v>
      </c>
      <c r="AW208" s="1">
        <f t="shared" si="143"/>
        <v>0.53538461538458271</v>
      </c>
      <c r="AX208" s="1">
        <f t="shared" si="115"/>
        <v>57.466063348406671</v>
      </c>
      <c r="AY208">
        <f t="shared" si="148"/>
        <v>0.79224417496096133</v>
      </c>
      <c r="AZ208">
        <f t="shared" si="144"/>
        <v>1.4406942770761602</v>
      </c>
      <c r="BA208">
        <f t="shared" si="145"/>
        <v>45.009556325246614</v>
      </c>
      <c r="BB208">
        <f t="shared" si="146"/>
        <v>-47.485067787885264</v>
      </c>
      <c r="BC208">
        <f t="shared" si="147"/>
        <v>13.650419134756993</v>
      </c>
      <c r="BD208">
        <f t="shared" si="149"/>
        <v>61.135486922642258</v>
      </c>
      <c r="BE208" s="1">
        <f t="shared" si="150"/>
        <v>-0.8646153846154172</v>
      </c>
      <c r="BF208" s="1">
        <f t="shared" si="151"/>
        <v>-0.92396416531245884</v>
      </c>
    </row>
    <row r="209" spans="4:58">
      <c r="D209" s="1">
        <f>MEDIAN(U209:U218)</f>
        <v>1.6400000000000001</v>
      </c>
      <c r="Q209" s="1">
        <f t="shared" si="116"/>
        <v>-2</v>
      </c>
      <c r="R209" s="1">
        <f t="shared" si="117"/>
        <v>10</v>
      </c>
      <c r="S209" s="1">
        <v>18</v>
      </c>
      <c r="T209" s="1">
        <v>24</v>
      </c>
      <c r="U209" s="1">
        <v>-0.52</v>
      </c>
      <c r="V209" s="1">
        <v>-0.21</v>
      </c>
      <c r="W209" s="1">
        <f t="shared" si="118"/>
        <v>9.1597154447300307E-9</v>
      </c>
      <c r="X209" s="1">
        <f t="shared" si="119"/>
        <v>-3.3117135578683802E-8</v>
      </c>
      <c r="Y209" s="1">
        <f t="shared" si="120"/>
        <v>-2.0182245312249806E-6</v>
      </c>
      <c r="Z209" s="1">
        <f t="shared" si="121"/>
        <v>6.0606659617211011E-6</v>
      </c>
      <c r="AA209" s="1">
        <f t="shared" si="122"/>
        <v>1.4968334293636928E-4</v>
      </c>
      <c r="AB209" s="1">
        <f t="shared" si="123"/>
        <v>-4.1408321759413118E-4</v>
      </c>
      <c r="AC209" s="1">
        <f t="shared" si="124"/>
        <v>-3.6979720081625118E-3</v>
      </c>
      <c r="AD209" s="1">
        <f t="shared" si="125"/>
        <v>1.8544371905071921E-2</v>
      </c>
      <c r="AE209" s="1">
        <f t="shared" si="126"/>
        <v>-7.9999977527323192E-3</v>
      </c>
      <c r="AF209" s="1">
        <f t="shared" si="127"/>
        <v>-0.46796507886529598</v>
      </c>
      <c r="AG209" s="1">
        <f t="shared" si="128"/>
        <v>0.73224197286830595</v>
      </c>
      <c r="AH209" s="1">
        <f t="shared" si="129"/>
        <v>0.27086291475653967</v>
      </c>
      <c r="AI209" s="1">
        <f t="shared" ref="AI209:AI225" si="152">ABS((AH209-V209)/V209)*100</f>
        <v>228.98234036025698</v>
      </c>
      <c r="AJ209" s="1">
        <f t="shared" si="130"/>
        <v>85.727782221776508</v>
      </c>
      <c r="AK209" s="1">
        <f t="shared" si="131"/>
        <v>1.2296431750933501</v>
      </c>
      <c r="AL209" s="1">
        <f t="shared" si="132"/>
        <v>-316.67097651393999</v>
      </c>
      <c r="AM209" s="1">
        <f t="shared" si="133"/>
        <v>-6.7810489862073799</v>
      </c>
      <c r="AN209" s="1">
        <f t="shared" si="134"/>
        <v>428.19198423637204</v>
      </c>
      <c r="AO209" s="1">
        <f t="shared" si="135"/>
        <v>14.7104788236869</v>
      </c>
      <c r="AP209" s="1">
        <f t="shared" si="136"/>
        <v>-266.432419165233</v>
      </c>
      <c r="AQ209" s="1">
        <f t="shared" si="137"/>
        <v>-15.658846213478402</v>
      </c>
      <c r="AR209" s="1">
        <f t="shared" si="138"/>
        <v>82.857941613216994</v>
      </c>
      <c r="AS209" s="1">
        <f t="shared" si="139"/>
        <v>8.8191459647333801</v>
      </c>
      <c r="AT209" s="1">
        <f t="shared" si="140"/>
        <v>-15.342259760613199</v>
      </c>
      <c r="AU209" s="1">
        <f t="shared" si="141"/>
        <v>-1.1325832901437001</v>
      </c>
      <c r="AV209" s="1">
        <f t="shared" si="142"/>
        <v>1.7731578947365201</v>
      </c>
      <c r="AW209" s="1">
        <f t="shared" si="143"/>
        <v>1.2920000000000254</v>
      </c>
      <c r="AX209" s="1">
        <f t="shared" ref="AX209:AX225" si="153">ABS((AW209-V209)/V209)*100</f>
        <v>715.23809523810735</v>
      </c>
      <c r="AY209">
        <f t="shared" si="148"/>
        <v>1.3200873905126411</v>
      </c>
      <c r="AZ209">
        <f t="shared" si="144"/>
        <v>0.56080299571239811</v>
      </c>
      <c r="BA209">
        <f t="shared" si="145"/>
        <v>135.39235713883988</v>
      </c>
      <c r="BB209">
        <f t="shared" si="146"/>
        <v>11.840363731296929</v>
      </c>
      <c r="BC209">
        <f t="shared" si="147"/>
        <v>21.991129917177126</v>
      </c>
      <c r="BD209">
        <f t="shared" si="149"/>
        <v>10.150766185880197</v>
      </c>
      <c r="BE209" s="1">
        <f t="shared" si="150"/>
        <v>1.8120000000000254</v>
      </c>
      <c r="BF209" s="1">
        <f t="shared" si="151"/>
        <v>0.48086291475653964</v>
      </c>
    </row>
    <row r="210" spans="4:58">
      <c r="Q210" s="1">
        <f t="shared" si="116"/>
        <v>2</v>
      </c>
      <c r="R210" s="1">
        <f t="shared" si="117"/>
        <v>10</v>
      </c>
      <c r="S210" s="1">
        <v>22</v>
      </c>
      <c r="T210" s="1">
        <v>24</v>
      </c>
      <c r="U210" s="1">
        <v>0.35</v>
      </c>
      <c r="V210" s="1">
        <v>0.97</v>
      </c>
      <c r="W210" s="1">
        <f t="shared" si="118"/>
        <v>9.1597154447300307E-9</v>
      </c>
      <c r="X210" s="1">
        <f t="shared" si="119"/>
        <v>3.3117135578683802E-8</v>
      </c>
      <c r="Y210" s="1">
        <f t="shared" si="120"/>
        <v>-2.0182245312249806E-6</v>
      </c>
      <c r="Z210" s="1">
        <f t="shared" si="121"/>
        <v>-6.0606659617211011E-6</v>
      </c>
      <c r="AA210" s="1">
        <f t="shared" si="122"/>
        <v>1.4968334293636928E-4</v>
      </c>
      <c r="AB210" s="1">
        <f t="shared" si="123"/>
        <v>4.1408321759413118E-4</v>
      </c>
      <c r="AC210" s="1">
        <f t="shared" si="124"/>
        <v>-3.6979720081625118E-3</v>
      </c>
      <c r="AD210" s="1">
        <f t="shared" si="125"/>
        <v>-1.8544371905071921E-2</v>
      </c>
      <c r="AE210" s="1">
        <f t="shared" si="126"/>
        <v>-7.9999977527323192E-3</v>
      </c>
      <c r="AF210" s="1">
        <f t="shared" si="127"/>
        <v>0.46796507886529598</v>
      </c>
      <c r="AG210" s="1">
        <f t="shared" si="128"/>
        <v>0.73224197286830595</v>
      </c>
      <c r="AH210" s="1">
        <f t="shared" si="129"/>
        <v>1.1705204400145237</v>
      </c>
      <c r="AI210" s="1">
        <f t="shared" si="152"/>
        <v>20.672210310775643</v>
      </c>
      <c r="AJ210" s="1">
        <f t="shared" si="130"/>
        <v>85.727782221776508</v>
      </c>
      <c r="AK210" s="1">
        <f t="shared" si="131"/>
        <v>1.2296431750933501</v>
      </c>
      <c r="AL210" s="1">
        <f t="shared" si="132"/>
        <v>-316.67097651393999</v>
      </c>
      <c r="AM210" s="1">
        <f t="shared" si="133"/>
        <v>-6.7810489862073799</v>
      </c>
      <c r="AN210" s="1">
        <f t="shared" si="134"/>
        <v>428.19198423637204</v>
      </c>
      <c r="AO210" s="1">
        <f t="shared" si="135"/>
        <v>14.7104788236869</v>
      </c>
      <c r="AP210" s="1">
        <f t="shared" si="136"/>
        <v>-266.432419165233</v>
      </c>
      <c r="AQ210" s="1">
        <f t="shared" si="137"/>
        <v>-15.658846213478402</v>
      </c>
      <c r="AR210" s="1">
        <f t="shared" si="138"/>
        <v>82.857941613216994</v>
      </c>
      <c r="AS210" s="1">
        <f t="shared" si="139"/>
        <v>8.8191459647333801</v>
      </c>
      <c r="AT210" s="1">
        <f t="shared" si="140"/>
        <v>-15.342259760613199</v>
      </c>
      <c r="AU210" s="1">
        <f t="shared" si="141"/>
        <v>-1.1325832901437001</v>
      </c>
      <c r="AV210" s="1">
        <f t="shared" si="142"/>
        <v>1.7731578947365201</v>
      </c>
      <c r="AW210" s="1">
        <f t="shared" si="143"/>
        <v>1.2920000000000254</v>
      </c>
      <c r="AX210" s="1">
        <f t="shared" si="153"/>
        <v>33.195876288662411</v>
      </c>
      <c r="AY210">
        <f t="shared" si="148"/>
        <v>1.7433823735749596</v>
      </c>
      <c r="AZ210">
        <f t="shared" si="144"/>
        <v>1.0312128781197409</v>
      </c>
      <c r="BA210">
        <f t="shared" si="145"/>
        <v>69.061346164891859</v>
      </c>
      <c r="BB210">
        <f t="shared" si="146"/>
        <v>42.175808953554473</v>
      </c>
      <c r="BC210">
        <f t="shared" si="147"/>
        <v>70.159301916031652</v>
      </c>
      <c r="BD210">
        <f t="shared" si="149"/>
        <v>27.983492962477179</v>
      </c>
      <c r="BE210" s="1">
        <f t="shared" si="150"/>
        <v>0.94200000000002537</v>
      </c>
      <c r="BF210" s="1">
        <f t="shared" si="151"/>
        <v>0.20052044001452374</v>
      </c>
    </row>
    <row r="211" spans="4:58">
      <c r="Q211" s="1">
        <f t="shared" si="116"/>
        <v>4</v>
      </c>
      <c r="R211" s="1">
        <f t="shared" si="117"/>
        <v>10</v>
      </c>
      <c r="S211" s="1">
        <v>24</v>
      </c>
      <c r="T211" s="1">
        <v>24</v>
      </c>
      <c r="U211" s="1">
        <v>0.92</v>
      </c>
      <c r="V211" s="1">
        <v>0.86</v>
      </c>
      <c r="W211" s="1">
        <f t="shared" si="118"/>
        <v>9.3795486154035515E-6</v>
      </c>
      <c r="X211" s="1">
        <f t="shared" si="119"/>
        <v>1.6955973416286107E-5</v>
      </c>
      <c r="Y211" s="1">
        <f t="shared" si="120"/>
        <v>-5.1666547999359503E-4</v>
      </c>
      <c r="Z211" s="1">
        <f t="shared" si="121"/>
        <v>-7.7576524310030094E-4</v>
      </c>
      <c r="AA211" s="1">
        <f t="shared" si="122"/>
        <v>9.579733947927634E-3</v>
      </c>
      <c r="AB211" s="1">
        <f t="shared" si="123"/>
        <v>1.3250662963012198E-2</v>
      </c>
      <c r="AC211" s="1">
        <f t="shared" si="124"/>
        <v>-5.9167552130600189E-2</v>
      </c>
      <c r="AD211" s="1">
        <f t="shared" si="125"/>
        <v>-0.14835497524057537</v>
      </c>
      <c r="AE211" s="1">
        <f t="shared" si="126"/>
        <v>-3.1999991010929277E-2</v>
      </c>
      <c r="AF211" s="1">
        <f t="shared" si="127"/>
        <v>0.93593015773059196</v>
      </c>
      <c r="AG211" s="1">
        <f t="shared" si="128"/>
        <v>0.73224197286830595</v>
      </c>
      <c r="AH211" s="1">
        <f t="shared" si="129"/>
        <v>1.4502139139266705</v>
      </c>
      <c r="AI211" s="1">
        <f t="shared" si="152"/>
        <v>68.629524875194249</v>
      </c>
      <c r="AJ211" s="1">
        <f t="shared" si="130"/>
        <v>85.727782221776508</v>
      </c>
      <c r="AK211" s="1">
        <f t="shared" si="131"/>
        <v>1.2296431750933501</v>
      </c>
      <c r="AL211" s="1">
        <f t="shared" si="132"/>
        <v>-316.67097651393999</v>
      </c>
      <c r="AM211" s="1">
        <f t="shared" si="133"/>
        <v>-6.7810489862073799</v>
      </c>
      <c r="AN211" s="1">
        <f t="shared" si="134"/>
        <v>428.19198423637204</v>
      </c>
      <c r="AO211" s="1">
        <f t="shared" si="135"/>
        <v>14.7104788236869</v>
      </c>
      <c r="AP211" s="1">
        <f t="shared" si="136"/>
        <v>-266.432419165233</v>
      </c>
      <c r="AQ211" s="1">
        <f t="shared" si="137"/>
        <v>-15.658846213478402</v>
      </c>
      <c r="AR211" s="1">
        <f t="shared" si="138"/>
        <v>82.857941613216994</v>
      </c>
      <c r="AS211" s="1">
        <f t="shared" si="139"/>
        <v>8.8191459647333801</v>
      </c>
      <c r="AT211" s="1">
        <f t="shared" si="140"/>
        <v>-15.342259760613199</v>
      </c>
      <c r="AU211" s="1">
        <f t="shared" si="141"/>
        <v>-1.1325832901437001</v>
      </c>
      <c r="AV211" s="1">
        <f t="shared" si="142"/>
        <v>1.7731578947365201</v>
      </c>
      <c r="AW211" s="1">
        <f t="shared" si="143"/>
        <v>1.2920000000000254</v>
      </c>
      <c r="AX211" s="1">
        <f t="shared" si="153"/>
        <v>50.232558139537829</v>
      </c>
      <c r="AY211">
        <f t="shared" si="148"/>
        <v>1.942262700086314</v>
      </c>
      <c r="AZ211">
        <f t="shared" si="144"/>
        <v>1.2593649193144931</v>
      </c>
      <c r="BA211">
        <f t="shared" si="145"/>
        <v>54.225568006415557</v>
      </c>
      <c r="BB211">
        <f t="shared" si="146"/>
        <v>48.302058615958494</v>
      </c>
      <c r="BC211">
        <f t="shared" si="147"/>
        <v>43.069412558833008</v>
      </c>
      <c r="BD211">
        <f t="shared" si="149"/>
        <v>5.2326460571254856</v>
      </c>
      <c r="BE211" s="1">
        <f t="shared" si="150"/>
        <v>0.37200000000002531</v>
      </c>
      <c r="BF211" s="1">
        <f t="shared" si="151"/>
        <v>0.59021391392667055</v>
      </c>
    </row>
    <row r="212" spans="4:58">
      <c r="Q212" s="1">
        <f t="shared" si="116"/>
        <v>6</v>
      </c>
      <c r="R212" s="1">
        <f t="shared" si="117"/>
        <v>10</v>
      </c>
      <c r="S212" s="1">
        <v>26</v>
      </c>
      <c r="T212" s="1">
        <v>24</v>
      </c>
      <c r="U212" s="1">
        <v>1.42</v>
      </c>
      <c r="V212" s="1">
        <v>0.65</v>
      </c>
      <c r="W212" s="1">
        <f t="shared" si="118"/>
        <v>5.4087203729586363E-4</v>
      </c>
      <c r="X212" s="1">
        <f t="shared" si="119"/>
        <v>6.518445795952333E-4</v>
      </c>
      <c r="Y212" s="1">
        <f t="shared" si="120"/>
        <v>-1.3241571149367097E-2</v>
      </c>
      <c r="Z212" s="1">
        <f t="shared" si="121"/>
        <v>-1.3254676458284048E-2</v>
      </c>
      <c r="AA212" s="1">
        <f t="shared" si="122"/>
        <v>0.10911915700061321</v>
      </c>
      <c r="AB212" s="1">
        <f t="shared" si="123"/>
        <v>0.10062222187537388</v>
      </c>
      <c r="AC212" s="1">
        <f t="shared" si="124"/>
        <v>-0.29953573266116346</v>
      </c>
      <c r="AD212" s="1">
        <f t="shared" si="125"/>
        <v>-0.50069804143694185</v>
      </c>
      <c r="AE212" s="1">
        <f t="shared" si="126"/>
        <v>-7.1999979774590869E-2</v>
      </c>
      <c r="AF212" s="1">
        <f t="shared" si="127"/>
        <v>1.4038952365958879</v>
      </c>
      <c r="AG212" s="1">
        <f t="shared" si="128"/>
        <v>0.73224197286830595</v>
      </c>
      <c r="AH212" s="1">
        <f t="shared" si="129"/>
        <v>1.4483413034767247</v>
      </c>
      <c r="AI212" s="1">
        <f t="shared" si="152"/>
        <v>122.8217389964192</v>
      </c>
      <c r="AJ212" s="1">
        <f t="shared" si="130"/>
        <v>85.727782221776508</v>
      </c>
      <c r="AK212" s="1">
        <f t="shared" si="131"/>
        <v>1.2296431750933501</v>
      </c>
      <c r="AL212" s="1">
        <f t="shared" si="132"/>
        <v>-316.67097651393999</v>
      </c>
      <c r="AM212" s="1">
        <f t="shared" si="133"/>
        <v>-6.7810489862073799</v>
      </c>
      <c r="AN212" s="1">
        <f t="shared" si="134"/>
        <v>428.19198423637204</v>
      </c>
      <c r="AO212" s="1">
        <f t="shared" si="135"/>
        <v>14.7104788236869</v>
      </c>
      <c r="AP212" s="1">
        <f t="shared" si="136"/>
        <v>-266.432419165233</v>
      </c>
      <c r="AQ212" s="1">
        <f t="shared" si="137"/>
        <v>-15.658846213478402</v>
      </c>
      <c r="AR212" s="1">
        <f t="shared" si="138"/>
        <v>82.857941613216994</v>
      </c>
      <c r="AS212" s="1">
        <f t="shared" si="139"/>
        <v>8.8191459647333801</v>
      </c>
      <c r="AT212" s="1">
        <f t="shared" si="140"/>
        <v>-15.342259760613199</v>
      </c>
      <c r="AU212" s="1">
        <f t="shared" si="141"/>
        <v>-1.1325832901437001</v>
      </c>
      <c r="AV212" s="1">
        <f t="shared" si="142"/>
        <v>1.7731578947365201</v>
      </c>
      <c r="AW212" s="1">
        <f t="shared" si="143"/>
        <v>1.2920000000000254</v>
      </c>
      <c r="AX212" s="1">
        <f t="shared" si="153"/>
        <v>98.769230769234667</v>
      </c>
      <c r="AY212">
        <f t="shared" si="148"/>
        <v>1.9408648926076033</v>
      </c>
      <c r="AZ212">
        <f t="shared" si="144"/>
        <v>1.5616977940690062</v>
      </c>
      <c r="BA212">
        <f t="shared" si="145"/>
        <v>24.279159513357357</v>
      </c>
      <c r="BB212">
        <f t="shared" si="146"/>
        <v>48.265285592040044</v>
      </c>
      <c r="BC212">
        <f t="shared" si="147"/>
        <v>24.595771540944568</v>
      </c>
      <c r="BD212">
        <f t="shared" si="149"/>
        <v>23.669514051095476</v>
      </c>
      <c r="BE212" s="1">
        <f t="shared" si="150"/>
        <v>-0.12799999999997458</v>
      </c>
      <c r="BF212" s="1">
        <f t="shared" si="151"/>
        <v>0.79834130347672472</v>
      </c>
    </row>
    <row r="213" spans="4:58">
      <c r="Q213" s="1">
        <f t="shared" si="116"/>
        <v>8</v>
      </c>
      <c r="R213" s="1">
        <f t="shared" si="117"/>
        <v>10</v>
      </c>
      <c r="S213" s="1">
        <v>28</v>
      </c>
      <c r="T213" s="1">
        <v>24</v>
      </c>
      <c r="U213" s="1">
        <v>1.61</v>
      </c>
      <c r="V213" s="1">
        <v>0.46</v>
      </c>
      <c r="W213" s="1">
        <f t="shared" si="118"/>
        <v>9.6046577821732367E-3</v>
      </c>
      <c r="X213" s="1">
        <f t="shared" si="119"/>
        <v>8.6814583891384866E-3</v>
      </c>
      <c r="Y213" s="1">
        <f t="shared" si="120"/>
        <v>-0.13226636287836033</v>
      </c>
      <c r="Z213" s="1">
        <f t="shared" si="121"/>
        <v>-9.929795111683852E-2</v>
      </c>
      <c r="AA213" s="1">
        <f t="shared" si="122"/>
        <v>0.61310297266736857</v>
      </c>
      <c r="AB213" s="1">
        <f t="shared" si="123"/>
        <v>0.42402121481639032</v>
      </c>
      <c r="AC213" s="1">
        <f t="shared" si="124"/>
        <v>-0.94668083408960302</v>
      </c>
      <c r="AD213" s="1">
        <f t="shared" si="125"/>
        <v>-1.1868398019246029</v>
      </c>
      <c r="AE213" s="1">
        <f t="shared" si="126"/>
        <v>-0.12799996404371711</v>
      </c>
      <c r="AF213" s="1">
        <f t="shared" si="127"/>
        <v>1.8718603154611839</v>
      </c>
      <c r="AG213" s="1">
        <f t="shared" si="128"/>
        <v>0.73224197286830595</v>
      </c>
      <c r="AH213" s="1">
        <f t="shared" si="129"/>
        <v>1.1664276779314386</v>
      </c>
      <c r="AI213" s="1">
        <f t="shared" si="152"/>
        <v>153.57123433292145</v>
      </c>
      <c r="AJ213" s="1">
        <f t="shared" si="130"/>
        <v>85.727782221776508</v>
      </c>
      <c r="AK213" s="1">
        <f t="shared" si="131"/>
        <v>1.2296431750933501</v>
      </c>
      <c r="AL213" s="1">
        <f t="shared" si="132"/>
        <v>-316.67097651393999</v>
      </c>
      <c r="AM213" s="1">
        <f t="shared" si="133"/>
        <v>-6.7810489862073799</v>
      </c>
      <c r="AN213" s="1">
        <f t="shared" si="134"/>
        <v>428.19198423637204</v>
      </c>
      <c r="AO213" s="1">
        <f t="shared" si="135"/>
        <v>14.7104788236869</v>
      </c>
      <c r="AP213" s="1">
        <f t="shared" si="136"/>
        <v>-266.432419165233</v>
      </c>
      <c r="AQ213" s="1">
        <f t="shared" si="137"/>
        <v>-15.658846213478402</v>
      </c>
      <c r="AR213" s="1">
        <f t="shared" si="138"/>
        <v>82.857941613216994</v>
      </c>
      <c r="AS213" s="1">
        <f t="shared" si="139"/>
        <v>8.8191459647333801</v>
      </c>
      <c r="AT213" s="1">
        <f t="shared" si="140"/>
        <v>-15.342259760613199</v>
      </c>
      <c r="AU213" s="1">
        <f t="shared" si="141"/>
        <v>-1.1325832901437001</v>
      </c>
      <c r="AV213" s="1">
        <f t="shared" si="142"/>
        <v>1.7731578947365201</v>
      </c>
      <c r="AW213" s="1">
        <f t="shared" si="143"/>
        <v>1.2920000000000254</v>
      </c>
      <c r="AX213" s="1">
        <f t="shared" si="153"/>
        <v>180.8695652173968</v>
      </c>
      <c r="AY213">
        <f t="shared" si="148"/>
        <v>1.7406371040066317</v>
      </c>
      <c r="AZ213">
        <f t="shared" si="144"/>
        <v>1.6744252745345192</v>
      </c>
      <c r="BA213">
        <f t="shared" si="145"/>
        <v>3.9543018418973093</v>
      </c>
      <c r="BB213">
        <f t="shared" si="146"/>
        <v>42.075969779946838</v>
      </c>
      <c r="BC213">
        <f t="shared" si="147"/>
        <v>15.945395900922854</v>
      </c>
      <c r="BD213">
        <f t="shared" si="149"/>
        <v>26.130573879023984</v>
      </c>
      <c r="BE213" s="1">
        <f t="shared" si="150"/>
        <v>-0.31799999999997475</v>
      </c>
      <c r="BF213" s="1">
        <f t="shared" si="151"/>
        <v>0.70642767793143868</v>
      </c>
    </row>
    <row r="214" spans="4:58">
      <c r="Q214" s="1">
        <f t="shared" si="116"/>
        <v>10</v>
      </c>
      <c r="R214" s="1">
        <f t="shared" si="117"/>
        <v>10</v>
      </c>
      <c r="S214" s="1">
        <v>30</v>
      </c>
      <c r="T214" s="1">
        <v>24</v>
      </c>
      <c r="U214" s="1">
        <v>1.72</v>
      </c>
      <c r="V214" s="1">
        <v>0.41</v>
      </c>
      <c r="W214" s="1">
        <f t="shared" si="118"/>
        <v>8.9450346139941711E-2</v>
      </c>
      <c r="X214" s="1">
        <f t="shared" si="119"/>
        <v>6.4681905427116798E-2</v>
      </c>
      <c r="Y214" s="1">
        <f t="shared" si="120"/>
        <v>-0.78836895750975799</v>
      </c>
      <c r="Z214" s="1">
        <f t="shared" si="121"/>
        <v>-0.473489528259461</v>
      </c>
      <c r="AA214" s="1">
        <f t="shared" si="122"/>
        <v>2.3388022333807701</v>
      </c>
      <c r="AB214" s="1">
        <f t="shared" si="123"/>
        <v>1.29401005498166</v>
      </c>
      <c r="AC214" s="1">
        <f t="shared" si="124"/>
        <v>-2.3112325051015699</v>
      </c>
      <c r="AD214" s="1">
        <f t="shared" si="125"/>
        <v>-2.3180464881339899</v>
      </c>
      <c r="AE214" s="1">
        <f t="shared" si="126"/>
        <v>-0.19999994381830799</v>
      </c>
      <c r="AF214" s="1">
        <f t="shared" si="127"/>
        <v>2.3398253943264797</v>
      </c>
      <c r="AG214" s="1">
        <f t="shared" si="128"/>
        <v>0.73224197286830595</v>
      </c>
      <c r="AH214" s="1">
        <f t="shared" si="129"/>
        <v>0.76787448430118788</v>
      </c>
      <c r="AI214" s="1">
        <f t="shared" si="152"/>
        <v>87.286459585655592</v>
      </c>
      <c r="AJ214" s="1">
        <f t="shared" si="130"/>
        <v>85.727782221776508</v>
      </c>
      <c r="AK214" s="1">
        <f t="shared" si="131"/>
        <v>1.2296431750933501</v>
      </c>
      <c r="AL214" s="1">
        <f t="shared" si="132"/>
        <v>-316.67097651393999</v>
      </c>
      <c r="AM214" s="1">
        <f t="shared" si="133"/>
        <v>-6.7810489862073799</v>
      </c>
      <c r="AN214" s="1">
        <f t="shared" si="134"/>
        <v>428.19198423637204</v>
      </c>
      <c r="AO214" s="1">
        <f t="shared" si="135"/>
        <v>14.7104788236869</v>
      </c>
      <c r="AP214" s="1">
        <f t="shared" si="136"/>
        <v>-266.432419165233</v>
      </c>
      <c r="AQ214" s="1">
        <f t="shared" si="137"/>
        <v>-15.658846213478402</v>
      </c>
      <c r="AR214" s="1">
        <f t="shared" si="138"/>
        <v>82.857941613216994</v>
      </c>
      <c r="AS214" s="1">
        <f t="shared" si="139"/>
        <v>8.8191459647333801</v>
      </c>
      <c r="AT214" s="1">
        <f t="shared" si="140"/>
        <v>-15.342259760613199</v>
      </c>
      <c r="AU214" s="1">
        <f t="shared" si="141"/>
        <v>-1.1325832901437001</v>
      </c>
      <c r="AV214" s="1">
        <f t="shared" si="142"/>
        <v>1.7731578947365201</v>
      </c>
      <c r="AW214" s="1">
        <f t="shared" si="143"/>
        <v>1.2920000000000254</v>
      </c>
      <c r="AX214" s="1">
        <f t="shared" si="153"/>
        <v>215.12195121951842</v>
      </c>
      <c r="AY214">
        <f t="shared" si="148"/>
        <v>1.502962149769874</v>
      </c>
      <c r="AZ214">
        <f t="shared" si="144"/>
        <v>1.7681911661356076</v>
      </c>
      <c r="BA214">
        <f t="shared" si="145"/>
        <v>15.000019310434245</v>
      </c>
      <c r="BB214">
        <f t="shared" si="146"/>
        <v>30.724290122630052</v>
      </c>
      <c r="BC214">
        <f t="shared" si="147"/>
        <v>13.40750843706318</v>
      </c>
      <c r="BD214">
        <f t="shared" si="149"/>
        <v>17.316781685566873</v>
      </c>
      <c r="BE214" s="1">
        <f t="shared" si="150"/>
        <v>-0.42799999999997462</v>
      </c>
      <c r="BF214" s="1">
        <f t="shared" si="151"/>
        <v>0.3578744843011879</v>
      </c>
    </row>
    <row r="215" spans="4:58">
      <c r="Q215" s="1">
        <f t="shared" si="116"/>
        <v>12</v>
      </c>
      <c r="R215" s="1">
        <f t="shared" si="117"/>
        <v>10</v>
      </c>
      <c r="S215" s="1">
        <v>32</v>
      </c>
      <c r="T215" s="1">
        <v>24</v>
      </c>
      <c r="U215" s="1">
        <v>1.67</v>
      </c>
      <c r="V215" s="1">
        <v>0.41</v>
      </c>
      <c r="W215" s="1">
        <f t="shared" si="118"/>
        <v>0.55385296619096436</v>
      </c>
      <c r="X215" s="1">
        <f t="shared" si="119"/>
        <v>0.33374442475275945</v>
      </c>
      <c r="Y215" s="1">
        <f t="shared" si="120"/>
        <v>-3.3898422142379769</v>
      </c>
      <c r="Z215" s="1">
        <f t="shared" si="121"/>
        <v>-1.6965985866603581</v>
      </c>
      <c r="AA215" s="1">
        <f t="shared" si="122"/>
        <v>6.9836260480392456</v>
      </c>
      <c r="AB215" s="1">
        <f t="shared" si="123"/>
        <v>3.2199111000119642</v>
      </c>
      <c r="AC215" s="1">
        <f t="shared" si="124"/>
        <v>-4.7925717225786153</v>
      </c>
      <c r="AD215" s="1">
        <f t="shared" si="125"/>
        <v>-4.0055843314955348</v>
      </c>
      <c r="AE215" s="1">
        <f t="shared" si="126"/>
        <v>-0.28799991909836348</v>
      </c>
      <c r="AF215" s="1">
        <f t="shared" si="127"/>
        <v>2.8077904731917758</v>
      </c>
      <c r="AG215" s="1">
        <f t="shared" si="128"/>
        <v>0.73224197286830595</v>
      </c>
      <c r="AH215" s="1">
        <f t="shared" si="129"/>
        <v>0.45857021098416684</v>
      </c>
      <c r="AI215" s="1">
        <f t="shared" si="152"/>
        <v>11.846392922967528</v>
      </c>
      <c r="AJ215" s="1">
        <f t="shared" si="130"/>
        <v>85.727782221776508</v>
      </c>
      <c r="AK215" s="1">
        <f t="shared" si="131"/>
        <v>1.2296431750933501</v>
      </c>
      <c r="AL215" s="1">
        <f t="shared" si="132"/>
        <v>-316.67097651393999</v>
      </c>
      <c r="AM215" s="1">
        <f t="shared" si="133"/>
        <v>-6.7810489862073799</v>
      </c>
      <c r="AN215" s="1">
        <f t="shared" si="134"/>
        <v>428.19198423637204</v>
      </c>
      <c r="AO215" s="1">
        <f t="shared" si="135"/>
        <v>14.7104788236869</v>
      </c>
      <c r="AP215" s="1">
        <f t="shared" si="136"/>
        <v>-266.432419165233</v>
      </c>
      <c r="AQ215" s="1">
        <f t="shared" si="137"/>
        <v>-15.658846213478402</v>
      </c>
      <c r="AR215" s="1">
        <f t="shared" si="138"/>
        <v>82.857941613216994</v>
      </c>
      <c r="AS215" s="1">
        <f t="shared" si="139"/>
        <v>8.8191459647333801</v>
      </c>
      <c r="AT215" s="1">
        <f t="shared" si="140"/>
        <v>-15.342259760613199</v>
      </c>
      <c r="AU215" s="1">
        <f t="shared" si="141"/>
        <v>-1.1325832901437001</v>
      </c>
      <c r="AV215" s="1">
        <f t="shared" si="142"/>
        <v>1.7731578947365201</v>
      </c>
      <c r="AW215" s="1">
        <f t="shared" si="143"/>
        <v>1.2920000000000254</v>
      </c>
      <c r="AX215" s="1">
        <f t="shared" si="153"/>
        <v>215.12195121951842</v>
      </c>
      <c r="AY215">
        <f t="shared" si="148"/>
        <v>1.3709670449730471</v>
      </c>
      <c r="AZ215">
        <f t="shared" si="144"/>
        <v>1.7195929750961416</v>
      </c>
      <c r="BA215">
        <f t="shared" si="145"/>
        <v>20.273747053636516</v>
      </c>
      <c r="BB215">
        <f t="shared" si="146"/>
        <v>19.541326061550809</v>
      </c>
      <c r="BC215">
        <f t="shared" si="147"/>
        <v>13.793808612176548</v>
      </c>
      <c r="BD215">
        <f t="shared" si="149"/>
        <v>5.7475174493742607</v>
      </c>
      <c r="BE215" s="1">
        <f t="shared" si="150"/>
        <v>-0.37799999999997458</v>
      </c>
      <c r="BF215" s="1">
        <f t="shared" si="151"/>
        <v>4.8570210984166862E-2</v>
      </c>
    </row>
    <row r="216" spans="4:58">
      <c r="Q216" s="1">
        <f t="shared" si="116"/>
        <v>14</v>
      </c>
      <c r="R216" s="1">
        <f t="shared" si="117"/>
        <v>10</v>
      </c>
      <c r="S216" s="1">
        <v>34</v>
      </c>
      <c r="T216" s="1">
        <v>24</v>
      </c>
      <c r="U216" s="1">
        <v>1.9</v>
      </c>
      <c r="V216" s="1">
        <v>0.49</v>
      </c>
      <c r="W216" s="1">
        <f t="shared" si="118"/>
        <v>2.5873929010192613</v>
      </c>
      <c r="X216" s="1">
        <f t="shared" si="119"/>
        <v>1.3363958741079238</v>
      </c>
      <c r="Y216" s="1">
        <f t="shared" si="120"/>
        <v>-11.6346627958303</v>
      </c>
      <c r="Z216" s="1">
        <f t="shared" si="121"/>
        <v>-4.9912190281136803</v>
      </c>
      <c r="AA216" s="1">
        <f t="shared" si="122"/>
        <v>17.610095613120908</v>
      </c>
      <c r="AB216" s="1">
        <f t="shared" si="123"/>
        <v>6.9594966381045626</v>
      </c>
      <c r="AC216" s="1">
        <f t="shared" si="124"/>
        <v>-8.8788307915981903</v>
      </c>
      <c r="AD216" s="1">
        <f t="shared" si="125"/>
        <v>-6.3607195634396687</v>
      </c>
      <c r="AE216" s="1">
        <f t="shared" si="126"/>
        <v>-0.39199988988388362</v>
      </c>
      <c r="AF216" s="1">
        <f t="shared" si="127"/>
        <v>3.2757555520570718</v>
      </c>
      <c r="AG216" s="1">
        <f t="shared" si="128"/>
        <v>0.73224197286830595</v>
      </c>
      <c r="AH216" s="1">
        <f t="shared" si="129"/>
        <v>0.24394648241231021</v>
      </c>
      <c r="AI216" s="1">
        <f t="shared" si="152"/>
        <v>50.215003589324446</v>
      </c>
      <c r="AJ216" s="1">
        <f t="shared" si="130"/>
        <v>85.727782221776508</v>
      </c>
      <c r="AK216" s="1">
        <f t="shared" si="131"/>
        <v>1.2296431750933501</v>
      </c>
      <c r="AL216" s="1">
        <f t="shared" si="132"/>
        <v>-316.67097651393999</v>
      </c>
      <c r="AM216" s="1">
        <f t="shared" si="133"/>
        <v>-6.7810489862073799</v>
      </c>
      <c r="AN216" s="1">
        <f t="shared" si="134"/>
        <v>428.19198423637204</v>
      </c>
      <c r="AO216" s="1">
        <f t="shared" si="135"/>
        <v>14.7104788236869</v>
      </c>
      <c r="AP216" s="1">
        <f t="shared" si="136"/>
        <v>-266.432419165233</v>
      </c>
      <c r="AQ216" s="1">
        <f t="shared" si="137"/>
        <v>-15.658846213478402</v>
      </c>
      <c r="AR216" s="1">
        <f t="shared" si="138"/>
        <v>82.857941613216994</v>
      </c>
      <c r="AS216" s="1">
        <f t="shared" si="139"/>
        <v>8.8191459647333801</v>
      </c>
      <c r="AT216" s="1">
        <f t="shared" si="140"/>
        <v>-15.342259760613199</v>
      </c>
      <c r="AU216" s="1">
        <f t="shared" si="141"/>
        <v>-1.1325832901437001</v>
      </c>
      <c r="AV216" s="1">
        <f t="shared" si="142"/>
        <v>1.7731578947365201</v>
      </c>
      <c r="AW216" s="1">
        <f t="shared" si="143"/>
        <v>1.2920000000000254</v>
      </c>
      <c r="AX216" s="1">
        <f t="shared" si="153"/>
        <v>163.67346938776029</v>
      </c>
      <c r="AY216">
        <f t="shared" si="148"/>
        <v>1.3148284626830242</v>
      </c>
      <c r="AZ216">
        <f t="shared" si="144"/>
        <v>1.9621671692289624</v>
      </c>
      <c r="BA216">
        <f t="shared" si="145"/>
        <v>32.9910069181471</v>
      </c>
      <c r="BB216">
        <f t="shared" si="146"/>
        <v>10.69231605675928</v>
      </c>
      <c r="BC216">
        <f t="shared" si="147"/>
        <v>14.461173473031645</v>
      </c>
      <c r="BD216">
        <f t="shared" si="149"/>
        <v>3.7688574162723647</v>
      </c>
      <c r="BE216" s="1">
        <f t="shared" si="150"/>
        <v>-0.60799999999997456</v>
      </c>
      <c r="BF216" s="1">
        <f t="shared" si="151"/>
        <v>-0.24605351758768979</v>
      </c>
    </row>
    <row r="217" spans="4:58">
      <c r="Q217" s="1">
        <f t="shared" si="116"/>
        <v>16</v>
      </c>
      <c r="R217" s="1">
        <f t="shared" si="117"/>
        <v>10</v>
      </c>
      <c r="S217" s="1">
        <v>36</v>
      </c>
      <c r="T217" s="1">
        <v>24</v>
      </c>
      <c r="U217" s="1">
        <v>1.85</v>
      </c>
      <c r="V217" s="1">
        <v>0.45</v>
      </c>
      <c r="W217" s="1">
        <f t="shared" si="118"/>
        <v>9.8351695689453944</v>
      </c>
      <c r="X217" s="1">
        <f t="shared" si="119"/>
        <v>4.4449066952389051</v>
      </c>
      <c r="Y217" s="1">
        <f t="shared" si="120"/>
        <v>-33.860188896860244</v>
      </c>
      <c r="Z217" s="1">
        <f t="shared" si="121"/>
        <v>-12.710137742955331</v>
      </c>
      <c r="AA217" s="1">
        <f t="shared" si="122"/>
        <v>39.238590250711589</v>
      </c>
      <c r="AB217" s="1">
        <f t="shared" si="123"/>
        <v>13.56867887412449</v>
      </c>
      <c r="AC217" s="1">
        <f t="shared" si="124"/>
        <v>-15.146893345433648</v>
      </c>
      <c r="AD217" s="1">
        <f t="shared" si="125"/>
        <v>-9.4947184153968234</v>
      </c>
      <c r="AE217" s="1">
        <f t="shared" si="126"/>
        <v>-0.51199985617486843</v>
      </c>
      <c r="AF217" s="1">
        <f t="shared" si="127"/>
        <v>3.7437206309223678</v>
      </c>
      <c r="AG217" s="1">
        <f t="shared" si="128"/>
        <v>0.73224197286830595</v>
      </c>
      <c r="AH217" s="1">
        <f t="shared" si="129"/>
        <v>-0.16063026400986102</v>
      </c>
      <c r="AI217" s="1">
        <f t="shared" si="152"/>
        <v>135.69561422441356</v>
      </c>
      <c r="AJ217" s="1">
        <f t="shared" si="130"/>
        <v>85.727782221776508</v>
      </c>
      <c r="AK217" s="1">
        <f t="shared" si="131"/>
        <v>1.2296431750933501</v>
      </c>
      <c r="AL217" s="1">
        <f t="shared" si="132"/>
        <v>-316.67097651393999</v>
      </c>
      <c r="AM217" s="1">
        <f t="shared" si="133"/>
        <v>-6.7810489862073799</v>
      </c>
      <c r="AN217" s="1">
        <f t="shared" si="134"/>
        <v>428.19198423637204</v>
      </c>
      <c r="AO217" s="1">
        <f t="shared" si="135"/>
        <v>14.7104788236869</v>
      </c>
      <c r="AP217" s="1">
        <f t="shared" si="136"/>
        <v>-266.432419165233</v>
      </c>
      <c r="AQ217" s="1">
        <f t="shared" si="137"/>
        <v>-15.658846213478402</v>
      </c>
      <c r="AR217" s="1">
        <f t="shared" si="138"/>
        <v>82.857941613216994</v>
      </c>
      <c r="AS217" s="1">
        <f t="shared" si="139"/>
        <v>8.8191459647333801</v>
      </c>
      <c r="AT217" s="1">
        <f t="shared" si="140"/>
        <v>-15.342259760613199</v>
      </c>
      <c r="AU217" s="1">
        <f t="shared" si="141"/>
        <v>-1.1325832901437001</v>
      </c>
      <c r="AV217" s="1">
        <f t="shared" si="142"/>
        <v>1.7731578947365201</v>
      </c>
      <c r="AW217" s="1">
        <f t="shared" si="143"/>
        <v>1.2920000000000254</v>
      </c>
      <c r="AX217" s="1">
        <f t="shared" si="153"/>
        <v>187.11111111111677</v>
      </c>
      <c r="AY217">
        <f t="shared" si="148"/>
        <v>1.3019470349119211</v>
      </c>
      <c r="AZ217">
        <f t="shared" si="144"/>
        <v>1.9039432764659772</v>
      </c>
      <c r="BA217">
        <f t="shared" si="145"/>
        <v>31.618391629369192</v>
      </c>
      <c r="BB217">
        <f t="shared" si="146"/>
        <v>-7.0870367741440079</v>
      </c>
      <c r="BC217">
        <f t="shared" si="147"/>
        <v>13.671307132195832</v>
      </c>
      <c r="BD217">
        <f t="shared" si="149"/>
        <v>20.758343906339839</v>
      </c>
      <c r="BE217" s="1">
        <f t="shared" si="150"/>
        <v>-0.55799999999997474</v>
      </c>
      <c r="BF217" s="1">
        <f t="shared" si="151"/>
        <v>-0.61063026400986109</v>
      </c>
    </row>
    <row r="218" spans="4:58">
      <c r="Q218" s="1">
        <f t="shared" si="116"/>
        <v>18</v>
      </c>
      <c r="R218" s="1">
        <f t="shared" si="117"/>
        <v>10</v>
      </c>
      <c r="S218" s="1">
        <v>38</v>
      </c>
      <c r="T218" s="1">
        <v>24</v>
      </c>
      <c r="U218" s="1">
        <v>2</v>
      </c>
      <c r="V218" s="1">
        <v>0.41</v>
      </c>
      <c r="W218" s="1">
        <f t="shared" si="118"/>
        <v>31.937952930283448</v>
      </c>
      <c r="X218" s="1">
        <f t="shared" si="119"/>
        <v>12.830256860172977</v>
      </c>
      <c r="Y218" s="1">
        <f t="shared" si="120"/>
        <v>-86.877948310997525</v>
      </c>
      <c r="Z218" s="1">
        <f t="shared" si="121"/>
        <v>-28.987977414267213</v>
      </c>
      <c r="AA218" s="1">
        <f t="shared" si="122"/>
        <v>79.547865453447031</v>
      </c>
      <c r="AB218" s="1">
        <f t="shared" si="123"/>
        <v>24.451199915715851</v>
      </c>
      <c r="AC218" s="1">
        <f t="shared" si="124"/>
        <v>-24.262394345554238</v>
      </c>
      <c r="AD218" s="1">
        <f t="shared" si="125"/>
        <v>-13.51884711879743</v>
      </c>
      <c r="AE218" s="1">
        <f t="shared" si="126"/>
        <v>-0.64799981797131789</v>
      </c>
      <c r="AF218" s="1">
        <f t="shared" si="127"/>
        <v>4.2116857097876634</v>
      </c>
      <c r="AG218" s="1">
        <f t="shared" si="128"/>
        <v>0.73224197286830595</v>
      </c>
      <c r="AH218" s="1">
        <f t="shared" si="129"/>
        <v>-0.58396416531245887</v>
      </c>
      <c r="AI218" s="1">
        <f t="shared" si="152"/>
        <v>242.43028422255097</v>
      </c>
      <c r="AJ218" s="1">
        <f t="shared" si="130"/>
        <v>85.727782221776508</v>
      </c>
      <c r="AK218" s="1">
        <f t="shared" si="131"/>
        <v>1.2296431750933501</v>
      </c>
      <c r="AL218" s="1">
        <f t="shared" si="132"/>
        <v>-316.67097651393999</v>
      </c>
      <c r="AM218" s="1">
        <f t="shared" si="133"/>
        <v>-6.7810489862073799</v>
      </c>
      <c r="AN218" s="1">
        <f t="shared" si="134"/>
        <v>428.19198423637204</v>
      </c>
      <c r="AO218" s="1">
        <f t="shared" si="135"/>
        <v>14.7104788236869</v>
      </c>
      <c r="AP218" s="1">
        <f t="shared" si="136"/>
        <v>-266.432419165233</v>
      </c>
      <c r="AQ218" s="1">
        <f t="shared" si="137"/>
        <v>-15.658846213478402</v>
      </c>
      <c r="AR218" s="1">
        <f t="shared" si="138"/>
        <v>82.857941613216994</v>
      </c>
      <c r="AS218" s="1">
        <f t="shared" si="139"/>
        <v>8.8191459647333801</v>
      </c>
      <c r="AT218" s="1">
        <f t="shared" si="140"/>
        <v>-15.342259760613199</v>
      </c>
      <c r="AU218" s="1">
        <f t="shared" si="141"/>
        <v>-1.1325832901437001</v>
      </c>
      <c r="AV218" s="1">
        <f t="shared" si="142"/>
        <v>1.7731578947365201</v>
      </c>
      <c r="AW218" s="1">
        <f t="shared" si="143"/>
        <v>1.2920000000000254</v>
      </c>
      <c r="AX218" s="1">
        <f t="shared" si="153"/>
        <v>215.12195121951842</v>
      </c>
      <c r="AY218">
        <f t="shared" si="148"/>
        <v>1.4178427791434218</v>
      </c>
      <c r="AZ218">
        <f t="shared" si="144"/>
        <v>2.0415925156602626</v>
      </c>
      <c r="BA218">
        <f t="shared" si="145"/>
        <v>30.552117120938625</v>
      </c>
      <c r="BB218">
        <f t="shared" si="146"/>
        <v>-24.322238012147032</v>
      </c>
      <c r="BC218">
        <f t="shared" si="147"/>
        <v>11.585126224855047</v>
      </c>
      <c r="BD218">
        <f t="shared" si="149"/>
        <v>35.907364237002078</v>
      </c>
      <c r="BE218" s="1">
        <f t="shared" si="150"/>
        <v>-0.70799999999997465</v>
      </c>
      <c r="BF218" s="1">
        <f t="shared" si="151"/>
        <v>-0.9939641653124589</v>
      </c>
    </row>
    <row r="219" spans="4:58">
      <c r="D219" s="1">
        <f>MEDIAN(U219:U225)</f>
        <v>2.76</v>
      </c>
      <c r="Q219" s="1">
        <f t="shared" si="116"/>
        <v>6</v>
      </c>
      <c r="R219" s="1">
        <f t="shared" si="117"/>
        <v>12</v>
      </c>
      <c r="S219" s="1">
        <v>26</v>
      </c>
      <c r="T219" s="1">
        <v>26</v>
      </c>
      <c r="U219" s="1">
        <v>1.1399999999999999</v>
      </c>
      <c r="V219" s="1">
        <v>0.05</v>
      </c>
      <c r="W219" s="1">
        <f t="shared" si="118"/>
        <v>5.4087203729586363E-4</v>
      </c>
      <c r="X219" s="1">
        <f t="shared" si="119"/>
        <v>6.518445795952333E-4</v>
      </c>
      <c r="Y219" s="1">
        <f t="shared" si="120"/>
        <v>-1.3241571149367097E-2</v>
      </c>
      <c r="Z219" s="1">
        <f t="shared" si="121"/>
        <v>-1.3254676458284048E-2</v>
      </c>
      <c r="AA219" s="1">
        <f t="shared" si="122"/>
        <v>0.10911915700061321</v>
      </c>
      <c r="AB219" s="1">
        <f t="shared" si="123"/>
        <v>0.10062222187537388</v>
      </c>
      <c r="AC219" s="1">
        <f t="shared" si="124"/>
        <v>-0.29953573266116346</v>
      </c>
      <c r="AD219" s="1">
        <f t="shared" si="125"/>
        <v>-0.50069804143694185</v>
      </c>
      <c r="AE219" s="1">
        <f t="shared" si="126"/>
        <v>-7.1999979774590869E-2</v>
      </c>
      <c r="AF219" s="1">
        <f t="shared" si="127"/>
        <v>1.4038952365958879</v>
      </c>
      <c r="AG219" s="1">
        <f t="shared" si="128"/>
        <v>0.73224197286830595</v>
      </c>
      <c r="AH219" s="1">
        <f t="shared" si="129"/>
        <v>1.4483413034767247</v>
      </c>
      <c r="AI219" s="1">
        <f t="shared" si="152"/>
        <v>2796.6826069534491</v>
      </c>
      <c r="AJ219" s="1">
        <f t="shared" si="130"/>
        <v>764.35751749557426</v>
      </c>
      <c r="AK219" s="1">
        <f t="shared" si="131"/>
        <v>9.1363517205372915</v>
      </c>
      <c r="AL219" s="1">
        <f t="shared" si="132"/>
        <v>-1960.7432191983373</v>
      </c>
      <c r="AM219" s="1">
        <f t="shared" si="133"/>
        <v>-34.988723324982359</v>
      </c>
      <c r="AN219" s="1">
        <f t="shared" si="134"/>
        <v>1841.1471559556051</v>
      </c>
      <c r="AO219" s="1">
        <f t="shared" si="135"/>
        <v>52.710305279841485</v>
      </c>
      <c r="AP219" s="1">
        <f t="shared" si="136"/>
        <v>-795.56294070867909</v>
      </c>
      <c r="AQ219" s="1">
        <f t="shared" si="137"/>
        <v>-38.964220209922573</v>
      </c>
      <c r="AR219" s="1">
        <f t="shared" si="138"/>
        <v>171.81422772916676</v>
      </c>
      <c r="AS219" s="1">
        <f t="shared" si="139"/>
        <v>15.239484227059281</v>
      </c>
      <c r="AT219" s="1">
        <f t="shared" si="140"/>
        <v>-22.092854055283009</v>
      </c>
      <c r="AU219" s="1">
        <f t="shared" si="141"/>
        <v>-1.35909994817244</v>
      </c>
      <c r="AV219" s="1">
        <f t="shared" si="142"/>
        <v>1.7731578947365201</v>
      </c>
      <c r="AW219" s="1">
        <f t="shared" si="143"/>
        <v>2.4671428571437541</v>
      </c>
      <c r="AX219" s="1">
        <f t="shared" si="153"/>
        <v>4834.2857142875082</v>
      </c>
      <c r="AY219">
        <f t="shared" si="148"/>
        <v>2.8608541397477962</v>
      </c>
      <c r="AZ219">
        <f t="shared" si="144"/>
        <v>1.14109596441316</v>
      </c>
      <c r="BA219">
        <f t="shared" si="145"/>
        <v>150.71109082565806</v>
      </c>
      <c r="BB219">
        <f t="shared" si="146"/>
        <v>30.415152518436361</v>
      </c>
      <c r="BC219">
        <f t="shared" si="147"/>
        <v>2.5113632671630781</v>
      </c>
      <c r="BD219">
        <f t="shared" si="149"/>
        <v>27.903789251273285</v>
      </c>
      <c r="BE219" s="1">
        <f t="shared" si="150"/>
        <v>1.3271428571437542</v>
      </c>
      <c r="BF219" s="1">
        <f t="shared" si="151"/>
        <v>1.3983413034767247</v>
      </c>
    </row>
    <row r="220" spans="4:58">
      <c r="Q220" s="1">
        <f t="shared" si="116"/>
        <v>8</v>
      </c>
      <c r="R220" s="1">
        <f t="shared" si="117"/>
        <v>12</v>
      </c>
      <c r="S220" s="1">
        <v>28</v>
      </c>
      <c r="T220" s="1">
        <v>26</v>
      </c>
      <c r="U220" s="1">
        <v>1.83</v>
      </c>
      <c r="V220" s="1">
        <v>0.03</v>
      </c>
      <c r="W220" s="1">
        <f t="shared" si="118"/>
        <v>9.6046577821732367E-3</v>
      </c>
      <c r="X220" s="1">
        <f t="shared" si="119"/>
        <v>8.6814583891384866E-3</v>
      </c>
      <c r="Y220" s="1">
        <f t="shared" si="120"/>
        <v>-0.13226636287836033</v>
      </c>
      <c r="Z220" s="1">
        <f t="shared" si="121"/>
        <v>-9.929795111683852E-2</v>
      </c>
      <c r="AA220" s="1">
        <f t="shared" si="122"/>
        <v>0.61310297266736857</v>
      </c>
      <c r="AB220" s="1">
        <f t="shared" si="123"/>
        <v>0.42402121481639032</v>
      </c>
      <c r="AC220" s="1">
        <f t="shared" si="124"/>
        <v>-0.94668083408960302</v>
      </c>
      <c r="AD220" s="1">
        <f t="shared" si="125"/>
        <v>-1.1868398019246029</v>
      </c>
      <c r="AE220" s="1">
        <f t="shared" si="126"/>
        <v>-0.12799996404371711</v>
      </c>
      <c r="AF220" s="1">
        <f t="shared" si="127"/>
        <v>1.8718603154611839</v>
      </c>
      <c r="AG220" s="1">
        <f t="shared" si="128"/>
        <v>0.73224197286830595</v>
      </c>
      <c r="AH220" s="1">
        <f t="shared" si="129"/>
        <v>1.1664276779314386</v>
      </c>
      <c r="AI220" s="1">
        <f t="shared" si="152"/>
        <v>3788.0922597714621</v>
      </c>
      <c r="AJ220" s="1">
        <f t="shared" si="130"/>
        <v>764.35751749557426</v>
      </c>
      <c r="AK220" s="1">
        <f t="shared" si="131"/>
        <v>9.1363517205372915</v>
      </c>
      <c r="AL220" s="1">
        <f t="shared" si="132"/>
        <v>-1960.7432191983373</v>
      </c>
      <c r="AM220" s="1">
        <f t="shared" si="133"/>
        <v>-34.988723324982359</v>
      </c>
      <c r="AN220" s="1">
        <f t="shared" si="134"/>
        <v>1841.1471559556051</v>
      </c>
      <c r="AO220" s="1">
        <f t="shared" si="135"/>
        <v>52.710305279841485</v>
      </c>
      <c r="AP220" s="1">
        <f t="shared" si="136"/>
        <v>-795.56294070867909</v>
      </c>
      <c r="AQ220" s="1">
        <f t="shared" si="137"/>
        <v>-38.964220209922573</v>
      </c>
      <c r="AR220" s="1">
        <f t="shared" si="138"/>
        <v>171.81422772916676</v>
      </c>
      <c r="AS220" s="1">
        <f t="shared" si="139"/>
        <v>15.239484227059281</v>
      </c>
      <c r="AT220" s="1">
        <f t="shared" si="140"/>
        <v>-22.092854055283009</v>
      </c>
      <c r="AU220" s="1">
        <f t="shared" si="141"/>
        <v>-1.35909994817244</v>
      </c>
      <c r="AV220" s="1">
        <f t="shared" si="142"/>
        <v>1.7731578947365201</v>
      </c>
      <c r="AW220" s="1">
        <f t="shared" si="143"/>
        <v>2.4671428571437541</v>
      </c>
      <c r="AX220" s="1">
        <f t="shared" si="153"/>
        <v>8123.8095238125152</v>
      </c>
      <c r="AY220">
        <f t="shared" si="148"/>
        <v>2.728982851796613</v>
      </c>
      <c r="AZ220">
        <f t="shared" si="144"/>
        <v>1.8302458851203574</v>
      </c>
      <c r="BA220">
        <f t="shared" si="145"/>
        <v>49.104711775770745</v>
      </c>
      <c r="BB220">
        <f t="shared" si="146"/>
        <v>25.304073273876952</v>
      </c>
      <c r="BC220">
        <f t="shared" si="147"/>
        <v>0.93919094573557982</v>
      </c>
      <c r="BD220">
        <f t="shared" si="149"/>
        <v>24.364882328141373</v>
      </c>
      <c r="BE220" s="1">
        <f t="shared" si="150"/>
        <v>0.63714285714375407</v>
      </c>
      <c r="BF220" s="1">
        <f t="shared" si="151"/>
        <v>1.1364276779314386</v>
      </c>
    </row>
    <row r="221" spans="4:58">
      <c r="Q221" s="1">
        <f t="shared" si="116"/>
        <v>10</v>
      </c>
      <c r="R221" s="1">
        <f t="shared" si="117"/>
        <v>12</v>
      </c>
      <c r="S221" s="1">
        <v>30</v>
      </c>
      <c r="T221" s="1">
        <v>26</v>
      </c>
      <c r="U221" s="1">
        <v>2.4900000000000002</v>
      </c>
      <c r="V221" s="1">
        <v>0.27</v>
      </c>
      <c r="W221" s="1">
        <f t="shared" si="118"/>
        <v>8.9450346139941711E-2</v>
      </c>
      <c r="X221" s="1">
        <f t="shared" si="119"/>
        <v>6.4681905427116798E-2</v>
      </c>
      <c r="Y221" s="1">
        <f t="shared" si="120"/>
        <v>-0.78836895750975799</v>
      </c>
      <c r="Z221" s="1">
        <f t="shared" si="121"/>
        <v>-0.473489528259461</v>
      </c>
      <c r="AA221" s="1">
        <f t="shared" si="122"/>
        <v>2.3388022333807701</v>
      </c>
      <c r="AB221" s="1">
        <f t="shared" si="123"/>
        <v>1.29401005498166</v>
      </c>
      <c r="AC221" s="1">
        <f t="shared" si="124"/>
        <v>-2.3112325051015699</v>
      </c>
      <c r="AD221" s="1">
        <f t="shared" si="125"/>
        <v>-2.3180464881339899</v>
      </c>
      <c r="AE221" s="1">
        <f t="shared" si="126"/>
        <v>-0.19999994381830799</v>
      </c>
      <c r="AF221" s="1">
        <f t="shared" si="127"/>
        <v>2.3398253943264797</v>
      </c>
      <c r="AG221" s="1">
        <f t="shared" si="128"/>
        <v>0.73224197286830595</v>
      </c>
      <c r="AH221" s="1">
        <f t="shared" si="129"/>
        <v>0.76787448430118788</v>
      </c>
      <c r="AI221" s="1">
        <f t="shared" si="152"/>
        <v>184.39795714858809</v>
      </c>
      <c r="AJ221" s="1">
        <f t="shared" si="130"/>
        <v>764.35751749557426</v>
      </c>
      <c r="AK221" s="1">
        <f t="shared" si="131"/>
        <v>9.1363517205372915</v>
      </c>
      <c r="AL221" s="1">
        <f t="shared" si="132"/>
        <v>-1960.7432191983373</v>
      </c>
      <c r="AM221" s="1">
        <f t="shared" si="133"/>
        <v>-34.988723324982359</v>
      </c>
      <c r="AN221" s="1">
        <f t="shared" si="134"/>
        <v>1841.1471559556051</v>
      </c>
      <c r="AO221" s="1">
        <f t="shared" si="135"/>
        <v>52.710305279841485</v>
      </c>
      <c r="AP221" s="1">
        <f t="shared" si="136"/>
        <v>-795.56294070867909</v>
      </c>
      <c r="AQ221" s="1">
        <f t="shared" si="137"/>
        <v>-38.964220209922573</v>
      </c>
      <c r="AR221" s="1">
        <f t="shared" si="138"/>
        <v>171.81422772916676</v>
      </c>
      <c r="AS221" s="1">
        <f t="shared" si="139"/>
        <v>15.239484227059281</v>
      </c>
      <c r="AT221" s="1">
        <f t="shared" si="140"/>
        <v>-22.092854055283009</v>
      </c>
      <c r="AU221" s="1">
        <f t="shared" si="141"/>
        <v>-1.35909994817244</v>
      </c>
      <c r="AV221" s="1">
        <f t="shared" si="142"/>
        <v>1.7731578947365201</v>
      </c>
      <c r="AW221" s="1">
        <f t="shared" si="143"/>
        <v>2.4671428571437541</v>
      </c>
      <c r="AX221" s="1">
        <f t="shared" si="153"/>
        <v>813.75661375694597</v>
      </c>
      <c r="AY221">
        <f t="shared" si="148"/>
        <v>2.5838779191742516</v>
      </c>
      <c r="AZ221">
        <f t="shared" si="144"/>
        <v>2.5045957757690163</v>
      </c>
      <c r="BA221">
        <f t="shared" si="145"/>
        <v>3.1654666262819342</v>
      </c>
      <c r="BB221">
        <f t="shared" si="146"/>
        <v>17.288251150894087</v>
      </c>
      <c r="BC221">
        <f t="shared" si="147"/>
        <v>6.1886159632416016</v>
      </c>
      <c r="BD221">
        <f t="shared" si="149"/>
        <v>11.099635187652485</v>
      </c>
      <c r="BE221" s="1">
        <f t="shared" si="150"/>
        <v>-2.2857142856246071E-2</v>
      </c>
      <c r="BF221" s="1">
        <f t="shared" si="151"/>
        <v>0.49787448430118786</v>
      </c>
    </row>
    <row r="222" spans="4:58">
      <c r="Q222" s="1">
        <f t="shared" si="116"/>
        <v>12</v>
      </c>
      <c r="R222" s="1">
        <f t="shared" si="117"/>
        <v>12</v>
      </c>
      <c r="S222" s="1">
        <v>32</v>
      </c>
      <c r="T222" s="1">
        <v>26</v>
      </c>
      <c r="U222" s="1">
        <v>2.76</v>
      </c>
      <c r="V222" s="1">
        <v>0.36</v>
      </c>
      <c r="W222" s="1">
        <f t="shared" si="118"/>
        <v>0.55385296619096436</v>
      </c>
      <c r="X222" s="1">
        <f t="shared" si="119"/>
        <v>0.33374442475275945</v>
      </c>
      <c r="Y222" s="1">
        <f t="shared" si="120"/>
        <v>-3.3898422142379769</v>
      </c>
      <c r="Z222" s="1">
        <f t="shared" si="121"/>
        <v>-1.6965985866603581</v>
      </c>
      <c r="AA222" s="1">
        <f t="shared" si="122"/>
        <v>6.9836260480392456</v>
      </c>
      <c r="AB222" s="1">
        <f t="shared" si="123"/>
        <v>3.2199111000119642</v>
      </c>
      <c r="AC222" s="1">
        <f t="shared" si="124"/>
        <v>-4.7925717225786153</v>
      </c>
      <c r="AD222" s="1">
        <f t="shared" si="125"/>
        <v>-4.0055843314955348</v>
      </c>
      <c r="AE222" s="1">
        <f t="shared" si="126"/>
        <v>-0.28799991909836348</v>
      </c>
      <c r="AF222" s="1">
        <f t="shared" si="127"/>
        <v>2.8077904731917758</v>
      </c>
      <c r="AG222" s="1">
        <f t="shared" si="128"/>
        <v>0.73224197286830595</v>
      </c>
      <c r="AH222" s="1">
        <f t="shared" si="129"/>
        <v>0.45857021098416684</v>
      </c>
      <c r="AI222" s="1">
        <f t="shared" si="152"/>
        <v>27.380614162268568</v>
      </c>
      <c r="AJ222" s="1">
        <f t="shared" si="130"/>
        <v>764.35751749557426</v>
      </c>
      <c r="AK222" s="1">
        <f t="shared" si="131"/>
        <v>9.1363517205372915</v>
      </c>
      <c r="AL222" s="1">
        <f t="shared" si="132"/>
        <v>-1960.7432191983373</v>
      </c>
      <c r="AM222" s="1">
        <f t="shared" si="133"/>
        <v>-34.988723324982359</v>
      </c>
      <c r="AN222" s="1">
        <f t="shared" si="134"/>
        <v>1841.1471559556051</v>
      </c>
      <c r="AO222" s="1">
        <f t="shared" si="135"/>
        <v>52.710305279841485</v>
      </c>
      <c r="AP222" s="1">
        <f t="shared" si="136"/>
        <v>-795.56294070867909</v>
      </c>
      <c r="AQ222" s="1">
        <f t="shared" si="137"/>
        <v>-38.964220209922573</v>
      </c>
      <c r="AR222" s="1">
        <f t="shared" si="138"/>
        <v>171.81422772916676</v>
      </c>
      <c r="AS222" s="1">
        <f t="shared" si="139"/>
        <v>15.239484227059281</v>
      </c>
      <c r="AT222" s="1">
        <f t="shared" si="140"/>
        <v>-22.092854055283009</v>
      </c>
      <c r="AU222" s="1">
        <f t="shared" si="141"/>
        <v>-1.35909994817244</v>
      </c>
      <c r="AV222" s="1">
        <f t="shared" si="142"/>
        <v>1.7731578947365201</v>
      </c>
      <c r="AW222" s="1">
        <f t="shared" si="143"/>
        <v>2.4671428571437541</v>
      </c>
      <c r="AX222" s="1">
        <f t="shared" si="153"/>
        <v>585.31746031770945</v>
      </c>
      <c r="AY222">
        <f t="shared" si="148"/>
        <v>2.509398437067639</v>
      </c>
      <c r="AZ222">
        <f t="shared" si="144"/>
        <v>2.7833792411383684</v>
      </c>
      <c r="BA222">
        <f t="shared" si="145"/>
        <v>9.8434593468719918</v>
      </c>
      <c r="BB222">
        <f t="shared" si="146"/>
        <v>10.529461552787348</v>
      </c>
      <c r="BC222">
        <f t="shared" si="147"/>
        <v>7.431407971172507</v>
      </c>
      <c r="BD222">
        <f t="shared" si="149"/>
        <v>3.0980535816148409</v>
      </c>
      <c r="BE222" s="1">
        <f t="shared" si="150"/>
        <v>-0.29285714285624564</v>
      </c>
      <c r="BF222" s="1">
        <f t="shared" si="151"/>
        <v>9.8570210984166851E-2</v>
      </c>
    </row>
    <row r="223" spans="4:58">
      <c r="Q223" s="1">
        <f t="shared" si="116"/>
        <v>14</v>
      </c>
      <c r="R223" s="1">
        <f t="shared" si="117"/>
        <v>12</v>
      </c>
      <c r="S223" s="1">
        <v>34</v>
      </c>
      <c r="T223" s="1">
        <v>26</v>
      </c>
      <c r="U223" s="1">
        <v>2.93</v>
      </c>
      <c r="V223" s="1">
        <v>0.5</v>
      </c>
      <c r="W223" s="1">
        <f t="shared" si="118"/>
        <v>2.5873929010192613</v>
      </c>
      <c r="X223" s="1">
        <f t="shared" si="119"/>
        <v>1.3363958741079238</v>
      </c>
      <c r="Y223" s="1">
        <f t="shared" si="120"/>
        <v>-11.6346627958303</v>
      </c>
      <c r="Z223" s="1">
        <f t="shared" si="121"/>
        <v>-4.9912190281136803</v>
      </c>
      <c r="AA223" s="1">
        <f t="shared" si="122"/>
        <v>17.610095613120908</v>
      </c>
      <c r="AB223" s="1">
        <f t="shared" si="123"/>
        <v>6.9594966381045626</v>
      </c>
      <c r="AC223" s="1">
        <f t="shared" si="124"/>
        <v>-8.8788307915981903</v>
      </c>
      <c r="AD223" s="1">
        <f t="shared" si="125"/>
        <v>-6.3607195634396687</v>
      </c>
      <c r="AE223" s="1">
        <f t="shared" si="126"/>
        <v>-0.39199988988388362</v>
      </c>
      <c r="AF223" s="1">
        <f t="shared" si="127"/>
        <v>3.2757555520570718</v>
      </c>
      <c r="AG223" s="1">
        <f t="shared" si="128"/>
        <v>0.73224197286830595</v>
      </c>
      <c r="AH223" s="1">
        <f t="shared" si="129"/>
        <v>0.24394648241231021</v>
      </c>
      <c r="AI223" s="1">
        <f t="shared" si="152"/>
        <v>51.210703517537958</v>
      </c>
      <c r="AJ223" s="1">
        <f t="shared" si="130"/>
        <v>764.35751749557426</v>
      </c>
      <c r="AK223" s="1">
        <f t="shared" si="131"/>
        <v>9.1363517205372915</v>
      </c>
      <c r="AL223" s="1">
        <f t="shared" si="132"/>
        <v>-1960.7432191983373</v>
      </c>
      <c r="AM223" s="1">
        <f t="shared" si="133"/>
        <v>-34.988723324982359</v>
      </c>
      <c r="AN223" s="1">
        <f t="shared" si="134"/>
        <v>1841.1471559556051</v>
      </c>
      <c r="AO223" s="1">
        <f t="shared" si="135"/>
        <v>52.710305279841485</v>
      </c>
      <c r="AP223" s="1">
        <f t="shared" si="136"/>
        <v>-795.56294070867909</v>
      </c>
      <c r="AQ223" s="1">
        <f t="shared" si="137"/>
        <v>-38.964220209922573</v>
      </c>
      <c r="AR223" s="1">
        <f t="shared" si="138"/>
        <v>171.81422772916676</v>
      </c>
      <c r="AS223" s="1">
        <f t="shared" si="139"/>
        <v>15.239484227059281</v>
      </c>
      <c r="AT223" s="1">
        <f t="shared" si="140"/>
        <v>-22.092854055283009</v>
      </c>
      <c r="AU223" s="1">
        <f t="shared" si="141"/>
        <v>-1.35909994817244</v>
      </c>
      <c r="AV223" s="1">
        <f t="shared" si="142"/>
        <v>1.7731578947365201</v>
      </c>
      <c r="AW223" s="1">
        <f t="shared" si="143"/>
        <v>2.4671428571437541</v>
      </c>
      <c r="AX223" s="1">
        <f t="shared" si="153"/>
        <v>393.42857142875084</v>
      </c>
      <c r="AY223">
        <f t="shared" si="148"/>
        <v>2.4791740083819822</v>
      </c>
      <c r="AZ223">
        <f t="shared" si="144"/>
        <v>2.9723559679150142</v>
      </c>
      <c r="BA223">
        <f t="shared" si="145"/>
        <v>16.592291261768992</v>
      </c>
      <c r="BB223">
        <f t="shared" si="146"/>
        <v>5.6469443334361742</v>
      </c>
      <c r="BC223">
        <f t="shared" si="147"/>
        <v>9.684152104378116</v>
      </c>
      <c r="BD223">
        <f t="shared" si="149"/>
        <v>4.0372077709419418</v>
      </c>
      <c r="BE223" s="1">
        <f t="shared" si="150"/>
        <v>-0.46285714285624602</v>
      </c>
      <c r="BF223" s="1">
        <f t="shared" si="151"/>
        <v>-0.25605351758768979</v>
      </c>
    </row>
    <row r="224" spans="4:58">
      <c r="Q224" s="1">
        <f t="shared" si="116"/>
        <v>16</v>
      </c>
      <c r="R224" s="1">
        <f t="shared" si="117"/>
        <v>12</v>
      </c>
      <c r="S224" s="1">
        <v>36</v>
      </c>
      <c r="T224" s="1">
        <v>26</v>
      </c>
      <c r="U224" s="1">
        <v>2.94</v>
      </c>
      <c r="V224" s="1">
        <v>0.45</v>
      </c>
      <c r="W224" s="1">
        <f t="shared" si="118"/>
        <v>9.8351695689453944</v>
      </c>
      <c r="X224" s="1">
        <f t="shared" si="119"/>
        <v>4.4449066952389051</v>
      </c>
      <c r="Y224" s="1">
        <f t="shared" si="120"/>
        <v>-33.860188896860244</v>
      </c>
      <c r="Z224" s="1">
        <f t="shared" si="121"/>
        <v>-12.710137742955331</v>
      </c>
      <c r="AA224" s="1">
        <f t="shared" si="122"/>
        <v>39.238590250711589</v>
      </c>
      <c r="AB224" s="1">
        <f t="shared" si="123"/>
        <v>13.56867887412449</v>
      </c>
      <c r="AC224" s="1">
        <f t="shared" si="124"/>
        <v>-15.146893345433648</v>
      </c>
      <c r="AD224" s="1">
        <f t="shared" si="125"/>
        <v>-9.4947184153968234</v>
      </c>
      <c r="AE224" s="1">
        <f t="shared" si="126"/>
        <v>-0.51199985617486843</v>
      </c>
      <c r="AF224" s="1">
        <f t="shared" si="127"/>
        <v>3.7437206309223678</v>
      </c>
      <c r="AG224" s="1">
        <f t="shared" si="128"/>
        <v>0.73224197286830595</v>
      </c>
      <c r="AH224" s="1">
        <f t="shared" si="129"/>
        <v>-0.16063026400986102</v>
      </c>
      <c r="AI224" s="1">
        <f t="shared" si="152"/>
        <v>135.69561422441356</v>
      </c>
      <c r="AJ224" s="1">
        <f t="shared" si="130"/>
        <v>764.35751749557426</v>
      </c>
      <c r="AK224" s="1">
        <f t="shared" si="131"/>
        <v>9.1363517205372915</v>
      </c>
      <c r="AL224" s="1">
        <f t="shared" si="132"/>
        <v>-1960.7432191983373</v>
      </c>
      <c r="AM224" s="1">
        <f t="shared" si="133"/>
        <v>-34.988723324982359</v>
      </c>
      <c r="AN224" s="1">
        <f t="shared" si="134"/>
        <v>1841.1471559556051</v>
      </c>
      <c r="AO224" s="1">
        <f t="shared" si="135"/>
        <v>52.710305279841485</v>
      </c>
      <c r="AP224" s="1">
        <f t="shared" si="136"/>
        <v>-795.56294070867909</v>
      </c>
      <c r="AQ224" s="1">
        <f t="shared" si="137"/>
        <v>-38.964220209922573</v>
      </c>
      <c r="AR224" s="1">
        <f t="shared" si="138"/>
        <v>171.81422772916676</v>
      </c>
      <c r="AS224" s="1">
        <f t="shared" si="139"/>
        <v>15.239484227059281</v>
      </c>
      <c r="AT224" s="1">
        <f t="shared" si="140"/>
        <v>-22.092854055283009</v>
      </c>
      <c r="AU224" s="1">
        <f t="shared" si="141"/>
        <v>-1.35909994817244</v>
      </c>
      <c r="AV224" s="1">
        <f t="shared" si="142"/>
        <v>1.7731578947365201</v>
      </c>
      <c r="AW224" s="1">
        <f t="shared" si="143"/>
        <v>2.4671428571437541</v>
      </c>
      <c r="AX224" s="1">
        <f t="shared" si="153"/>
        <v>448.25396825416755</v>
      </c>
      <c r="AY224">
        <f t="shared" si="148"/>
        <v>2.4723664694521568</v>
      </c>
      <c r="AZ224">
        <f t="shared" si="144"/>
        <v>2.9742393985689852</v>
      </c>
      <c r="BA224">
        <f t="shared" si="145"/>
        <v>16.873992367873878</v>
      </c>
      <c r="BB224">
        <f t="shared" si="146"/>
        <v>-3.7251448987360876</v>
      </c>
      <c r="BC224">
        <f t="shared" si="147"/>
        <v>8.7022237899467978</v>
      </c>
      <c r="BD224">
        <f t="shared" si="149"/>
        <v>12.427368688682886</v>
      </c>
      <c r="BE224" s="1">
        <f t="shared" si="150"/>
        <v>-0.4728571428562458</v>
      </c>
      <c r="BF224" s="1">
        <f t="shared" si="151"/>
        <v>-0.61063026400986109</v>
      </c>
    </row>
    <row r="225" spans="17:58">
      <c r="Q225" s="1">
        <f t="shared" si="116"/>
        <v>18</v>
      </c>
      <c r="R225" s="1">
        <f t="shared" si="117"/>
        <v>12</v>
      </c>
      <c r="S225" s="1">
        <v>38</v>
      </c>
      <c r="T225" s="1">
        <v>26</v>
      </c>
      <c r="U225" s="1">
        <v>3.18</v>
      </c>
      <c r="V225" s="1">
        <v>0.28999999999999998</v>
      </c>
      <c r="W225" s="1">
        <f t="shared" si="118"/>
        <v>31.937952930283448</v>
      </c>
      <c r="X225" s="1">
        <f t="shared" si="119"/>
        <v>12.830256860172977</v>
      </c>
      <c r="Y225" s="1">
        <f t="shared" si="120"/>
        <v>-86.877948310997525</v>
      </c>
      <c r="Z225" s="1">
        <f t="shared" si="121"/>
        <v>-28.987977414267213</v>
      </c>
      <c r="AA225" s="1">
        <f t="shared" si="122"/>
        <v>79.547865453447031</v>
      </c>
      <c r="AB225" s="1">
        <f t="shared" si="123"/>
        <v>24.451199915715851</v>
      </c>
      <c r="AC225" s="1">
        <f t="shared" si="124"/>
        <v>-24.262394345554238</v>
      </c>
      <c r="AD225" s="1">
        <f t="shared" si="125"/>
        <v>-13.51884711879743</v>
      </c>
      <c r="AE225" s="1">
        <f t="shared" si="126"/>
        <v>-0.64799981797131789</v>
      </c>
      <c r="AF225" s="1">
        <f t="shared" si="127"/>
        <v>4.2116857097876634</v>
      </c>
      <c r="AG225" s="1">
        <f t="shared" si="128"/>
        <v>0.73224197286830595</v>
      </c>
      <c r="AH225" s="1">
        <f t="shared" si="129"/>
        <v>-0.58396416531245887</v>
      </c>
      <c r="AI225" s="1">
        <f t="shared" si="152"/>
        <v>301.36695355602029</v>
      </c>
      <c r="AJ225" s="1">
        <f t="shared" si="130"/>
        <v>764.35751749557426</v>
      </c>
      <c r="AK225" s="1">
        <f t="shared" si="131"/>
        <v>9.1363517205372915</v>
      </c>
      <c r="AL225" s="1">
        <f t="shared" si="132"/>
        <v>-1960.7432191983373</v>
      </c>
      <c r="AM225" s="1">
        <f t="shared" si="133"/>
        <v>-34.988723324982359</v>
      </c>
      <c r="AN225" s="1">
        <f t="shared" si="134"/>
        <v>1841.1471559556051</v>
      </c>
      <c r="AO225" s="1">
        <f t="shared" si="135"/>
        <v>52.710305279841485</v>
      </c>
      <c r="AP225" s="1">
        <f t="shared" si="136"/>
        <v>-795.56294070867909</v>
      </c>
      <c r="AQ225" s="1">
        <f t="shared" si="137"/>
        <v>-38.964220209922573</v>
      </c>
      <c r="AR225" s="1">
        <f t="shared" si="138"/>
        <v>171.81422772916676</v>
      </c>
      <c r="AS225" s="1">
        <f t="shared" si="139"/>
        <v>15.239484227059281</v>
      </c>
      <c r="AT225" s="1">
        <f t="shared" si="140"/>
        <v>-22.092854055283009</v>
      </c>
      <c r="AU225" s="1">
        <f t="shared" si="141"/>
        <v>-1.35909994817244</v>
      </c>
      <c r="AV225" s="1">
        <f t="shared" si="142"/>
        <v>1.7731578947365201</v>
      </c>
      <c r="AW225" s="1">
        <f t="shared" si="143"/>
        <v>2.4671428571437541</v>
      </c>
      <c r="AX225" s="1">
        <f t="shared" si="153"/>
        <v>750.73891625646695</v>
      </c>
      <c r="AY225">
        <f t="shared" si="148"/>
        <v>2.5353122142893021</v>
      </c>
      <c r="AZ225">
        <f t="shared" si="144"/>
        <v>3.1931958912663032</v>
      </c>
      <c r="BA225">
        <f t="shared" si="145"/>
        <v>20.602672037013953</v>
      </c>
      <c r="BB225">
        <f t="shared" si="146"/>
        <v>-13.316633442178174</v>
      </c>
      <c r="BC225">
        <f t="shared" si="147"/>
        <v>5.2106738121798841</v>
      </c>
      <c r="BD225">
        <f t="shared" si="149"/>
        <v>18.527307254358057</v>
      </c>
      <c r="BE225" s="1">
        <f t="shared" si="150"/>
        <v>-0.71285714285624602</v>
      </c>
      <c r="BF225" s="1">
        <f t="shared" si="151"/>
        <v>-0.8739641653124588</v>
      </c>
    </row>
    <row r="226" spans="17:58"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>
        <f>COUNTIF(AI11:AI225, "&lt;100")</f>
        <v>160</v>
      </c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>
        <f>COUNTIF(AX11:AX225, "&lt;100")</f>
        <v>105</v>
      </c>
      <c r="BA226" s="1">
        <f>COUNTIF(BA11:BA225, "&lt;50")</f>
        <v>185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3F4A-2212-4633-9331-0F1CD4D570A6}">
  <dimension ref="C2:AJ231"/>
  <sheetViews>
    <sheetView topLeftCell="D1" zoomScale="85" zoomScaleNormal="85" workbookViewId="0">
      <pane ySplit="10" topLeftCell="A11" activePane="bottomLeft" state="frozen"/>
      <selection activeCell="D1" sqref="D1"/>
      <selection pane="bottomLeft" activeCell="W126" sqref="E126:W126"/>
    </sheetView>
  </sheetViews>
  <sheetFormatPr defaultRowHeight="14.5"/>
  <cols>
    <col min="6" max="6" width="23.08984375" customWidth="1"/>
    <col min="7" max="7" width="26.453125" customWidth="1"/>
    <col min="14" max="14" width="10.6328125" bestFit="1" customWidth="1"/>
    <col min="15" max="15" width="14.36328125" bestFit="1" customWidth="1"/>
    <col min="16" max="16" width="16.453125" bestFit="1" customWidth="1"/>
    <col min="17" max="18" width="12.453125" bestFit="1" customWidth="1"/>
    <col min="19" max="19" width="18.1796875" bestFit="1" customWidth="1"/>
    <col min="20" max="20" width="13.36328125" bestFit="1" customWidth="1"/>
    <col min="21" max="21" width="19.08984375" bestFit="1" customWidth="1"/>
    <col min="22" max="22" width="15.6328125" bestFit="1" customWidth="1"/>
    <col min="23" max="23" width="17" bestFit="1" customWidth="1"/>
    <col min="24" max="24" width="42.6328125" customWidth="1"/>
  </cols>
  <sheetData>
    <row r="2" spans="3:30">
      <c r="P2" s="3"/>
    </row>
    <row r="3" spans="3:30">
      <c r="P3" s="3"/>
    </row>
    <row r="4" spans="3:30">
      <c r="P4" s="3"/>
    </row>
    <row r="5" spans="3:30">
      <c r="C5" t="s">
        <v>14</v>
      </c>
      <c r="D5">
        <v>1.1014999999999999</v>
      </c>
      <c r="P5" s="3"/>
    </row>
    <row r="6" spans="3:30">
      <c r="C6" t="s">
        <v>15</v>
      </c>
      <c r="D6">
        <v>-3.9399999999999998E-2</v>
      </c>
      <c r="P6" s="3"/>
    </row>
    <row r="7" spans="3:30">
      <c r="C7" t="s">
        <v>16</v>
      </c>
      <c r="D7">
        <v>-0.10589999999999999</v>
      </c>
      <c r="P7" s="3"/>
    </row>
    <row r="8" spans="3:30">
      <c r="C8" t="s">
        <v>17</v>
      </c>
      <c r="D8">
        <v>1.0627</v>
      </c>
    </row>
    <row r="10" spans="3:30" ht="29">
      <c r="F10" t="s">
        <v>6</v>
      </c>
      <c r="G10" t="s">
        <v>7</v>
      </c>
      <c r="H10" t="s">
        <v>0</v>
      </c>
      <c r="I10" t="s">
        <v>1</v>
      </c>
      <c r="J10" t="s">
        <v>2</v>
      </c>
      <c r="K10" t="s">
        <v>3</v>
      </c>
      <c r="L10" s="2" t="s">
        <v>5</v>
      </c>
      <c r="M10" s="2" t="s">
        <v>4</v>
      </c>
      <c r="N10" t="s">
        <v>8</v>
      </c>
      <c r="O10" t="s">
        <v>18</v>
      </c>
      <c r="P10" t="s">
        <v>19</v>
      </c>
      <c r="Q10" t="s">
        <v>20</v>
      </c>
      <c r="R10" t="s">
        <v>21</v>
      </c>
      <c r="S10" t="s">
        <v>22</v>
      </c>
      <c r="T10" t="s">
        <v>23</v>
      </c>
      <c r="U10" t="s">
        <v>24</v>
      </c>
      <c r="V10" t="s">
        <v>27</v>
      </c>
      <c r="W10" t="s">
        <v>28</v>
      </c>
      <c r="X10" t="s">
        <v>50</v>
      </c>
      <c r="AA10" t="s">
        <v>25</v>
      </c>
      <c r="AB10">
        <f>_xlfn.STDEV.P(U11:U143,U145:U225)</f>
        <v>30.885525049451552</v>
      </c>
      <c r="AC10">
        <f>AVERAGE(U11:U143,U145:U225)</f>
        <v>31.30516785407988</v>
      </c>
      <c r="AD10">
        <f>COUNTIF(U11:U225,"&lt;34.59697905")</f>
        <v>142</v>
      </c>
    </row>
    <row r="11" spans="3:30">
      <c r="F11">
        <f>H11-20</f>
        <v>-18</v>
      </c>
      <c r="G11">
        <f>I11-14</f>
        <v>-12</v>
      </c>
      <c r="H11">
        <v>2</v>
      </c>
      <c r="I11">
        <v>2</v>
      </c>
      <c r="J11">
        <v>-0.25</v>
      </c>
      <c r="K11">
        <v>1.68</v>
      </c>
      <c r="L11">
        <v>1.7</v>
      </c>
      <c r="M11" s="1">
        <f>SQRT(J11*J11+K11*K11)</f>
        <v>1.6984993376507391</v>
      </c>
      <c r="N11" s="1">
        <f>K11/J11</f>
        <v>-6.72</v>
      </c>
      <c r="O11">
        <f>1.16323*SIN(0.40547*($D$7*F11+$D$8*G11)+2.14085)+0.55023-(-0.0931*($D$7*F11+$D$8*G11)-0.1265)</f>
        <v>-1.2330226276142926</v>
      </c>
      <c r="P11" s="3">
        <f t="shared" ref="P11:P74" si="0">(1.1374957 * SIN(0.222722 * ($D$5 * F11 + $D$6 * G11) + 6.60815) + 0.368331)</f>
        <v>1.2184263805467881</v>
      </c>
      <c r="Q11">
        <f t="shared" ref="Q11:Q74" si="1">ATAN(K11/J11)</f>
        <v>-1.4230708619195982</v>
      </c>
      <c r="R11">
        <f t="shared" ref="R11:R74" si="2">ATAN(P11/O11)</f>
        <v>-0.77944410335562164</v>
      </c>
      <c r="S11">
        <f>ABS((R11-Q11)/Q11)*100</f>
        <v>45.228018912268382</v>
      </c>
      <c r="T11">
        <f t="shared" ref="T11:T74" si="3">SQRT(O11*O11+P11*P11)</f>
        <v>1.7334669437347807</v>
      </c>
      <c r="U11">
        <f>ABS((T11-M11)/M11)*100</f>
        <v>2.058735338243149</v>
      </c>
      <c r="V11">
        <f>DEGREES(Q11)</f>
        <v>-81.535954336037321</v>
      </c>
      <c r="W11">
        <f>DEGREES(R11)</f>
        <v>-44.658857488635846</v>
      </c>
      <c r="X11">
        <f>ABS(W11-V11)</f>
        <v>36.877096847401475</v>
      </c>
      <c r="Y11">
        <f>IF(AND(AND(V11&gt;=0,V11&lt;=90),AND(W11&gt;=0,AND(W11&lt;=90,ABS(V11-W11)&lt;=30))),1,0)</f>
        <v>0</v>
      </c>
      <c r="Z11">
        <f>IF(AND(AND(V11&gt;=-90,V11&lt;=0),AND(W11&gt;=-90,AND(W11&lt;=0,ABS(W11-V11)&lt;=30))),1,0)</f>
        <v>0</v>
      </c>
      <c r="AA11" t="s">
        <v>26</v>
      </c>
      <c r="AB11">
        <f>_xlfn.STDEV.P(S11:S12,S14:S225)</f>
        <v>335.84482417474646</v>
      </c>
      <c r="AC11">
        <f>AVERAGE(S11:S12,S14:S225)</f>
        <v>153.13506704347162</v>
      </c>
    </row>
    <row r="12" spans="3:30">
      <c r="F12">
        <f t="shared" ref="F12:F75" si="4">H12-20</f>
        <v>-16</v>
      </c>
      <c r="G12">
        <f t="shared" ref="G12:G75" si="5">I12-14</f>
        <v>-12</v>
      </c>
      <c r="H12">
        <v>4</v>
      </c>
      <c r="I12">
        <v>2</v>
      </c>
      <c r="J12">
        <v>-0.7</v>
      </c>
      <c r="K12">
        <v>1</v>
      </c>
      <c r="L12">
        <v>1.22</v>
      </c>
      <c r="M12" s="1">
        <f t="shared" ref="M12:M75" si="6">SQRT(J12*J12+K12*K12)</f>
        <v>1.2206555615733703</v>
      </c>
      <c r="N12" s="1">
        <f t="shared" ref="N12:N75" si="7">K12/J12</f>
        <v>-1.4285714285714286</v>
      </c>
      <c r="O12">
        <f t="shared" ref="O12:O75" si="8">1.16323*SIN(0.40547*($D$7*F12+$D$8*G12)+2.14085)+0.55023-(-0.0931*($D$7*F12+$D$8*G12)-0.1265)</f>
        <v>-1.1862106130229695</v>
      </c>
      <c r="P12" s="3">
        <f t="shared" si="0"/>
        <v>0.76199822745749901</v>
      </c>
      <c r="Q12">
        <f t="shared" si="1"/>
        <v>-0.96007036240568799</v>
      </c>
      <c r="R12">
        <f t="shared" si="2"/>
        <v>-0.57099994072256166</v>
      </c>
      <c r="S12">
        <f t="shared" ref="S12:S75" si="9">ABS((R12-Q12)/Q12)*100</f>
        <v>40.525198664420437</v>
      </c>
      <c r="T12">
        <f t="shared" si="3"/>
        <v>1.4098712413184047</v>
      </c>
      <c r="U12">
        <f t="shared" ref="U12:U74" si="10">ABS((T12-M12)/M12)*100</f>
        <v>15.501152470984023</v>
      </c>
      <c r="V12">
        <f t="shared" ref="V12:W75" si="11">DEGREES(Q12)</f>
        <v>-55.007979801441337</v>
      </c>
      <c r="W12">
        <f>DEGREES(R12)</f>
        <v>-32.715886705622971</v>
      </c>
      <c r="X12">
        <f t="shared" ref="X12:X75" si="12">ABS(W12-V12)</f>
        <v>22.292093095818366</v>
      </c>
      <c r="Y12">
        <f t="shared" ref="Y12:Y75" si="13">IF(AND(AND(V12&gt;=0,V12&lt;=90),AND(W12&gt;=0,AND(W12&lt;=90,ABS(V12-W12)&lt;=30))),1,0)</f>
        <v>0</v>
      </c>
      <c r="Z12">
        <f t="shared" ref="Z12:Z75" si="14">IF(AND(AND(V12&gt;=-90,V12&lt;=0),AND(W12&gt;=-90,AND(W12&lt;=0,ABS(W12-V12)&lt;=30))),1,0)</f>
        <v>1</v>
      </c>
    </row>
    <row r="13" spans="3:30">
      <c r="F13">
        <f t="shared" si="4"/>
        <v>-14</v>
      </c>
      <c r="G13">
        <f t="shared" si="5"/>
        <v>-12</v>
      </c>
      <c r="H13">
        <v>6</v>
      </c>
      <c r="I13">
        <v>2</v>
      </c>
      <c r="J13">
        <v>-1</v>
      </c>
      <c r="K13">
        <v>0</v>
      </c>
      <c r="L13">
        <v>1</v>
      </c>
      <c r="M13" s="1">
        <f t="shared" si="6"/>
        <v>1</v>
      </c>
      <c r="N13" s="1">
        <f t="shared" si="7"/>
        <v>0</v>
      </c>
      <c r="O13">
        <f t="shared" si="8"/>
        <v>-1.1332556453493243</v>
      </c>
      <c r="P13" s="3">
        <f t="shared" si="0"/>
        <v>0.21268324607412878</v>
      </c>
      <c r="Q13">
        <f t="shared" si="1"/>
        <v>0</v>
      </c>
      <c r="R13">
        <f t="shared" si="2"/>
        <v>-0.1855165689349958</v>
      </c>
      <c r="T13">
        <f t="shared" si="3"/>
        <v>1.1530405547407003</v>
      </c>
      <c r="U13">
        <f t="shared" si="10"/>
        <v>15.304055474070033</v>
      </c>
      <c r="W13">
        <f>DEGREES(R13)</f>
        <v>-10.629316429723056</v>
      </c>
      <c r="Y13">
        <f t="shared" si="13"/>
        <v>0</v>
      </c>
      <c r="Z13">
        <f t="shared" si="14"/>
        <v>1</v>
      </c>
    </row>
    <row r="14" spans="3:30">
      <c r="F14">
        <f t="shared" si="4"/>
        <v>-12</v>
      </c>
      <c r="G14">
        <f t="shared" si="5"/>
        <v>-12</v>
      </c>
      <c r="H14">
        <v>8</v>
      </c>
      <c r="I14">
        <v>2</v>
      </c>
      <c r="J14">
        <v>-0.99</v>
      </c>
      <c r="K14">
        <v>-0.7</v>
      </c>
      <c r="L14">
        <v>1.22</v>
      </c>
      <c r="M14" s="1">
        <f t="shared" si="6"/>
        <v>1.2124768039018314</v>
      </c>
      <c r="N14" s="1">
        <f t="shared" si="7"/>
        <v>0.70707070707070707</v>
      </c>
      <c r="O14">
        <f t="shared" si="8"/>
        <v>-1.0746933717403517</v>
      </c>
      <c r="P14" s="3">
        <f t="shared" si="0"/>
        <v>-0.29990623421369317</v>
      </c>
      <c r="Q14">
        <f t="shared" si="1"/>
        <v>0.61545565885085241</v>
      </c>
      <c r="R14">
        <f t="shared" si="2"/>
        <v>0.27213881595147649</v>
      </c>
      <c r="S14">
        <f t="shared" si="9"/>
        <v>55.782547119706351</v>
      </c>
      <c r="T14">
        <f t="shared" si="3"/>
        <v>1.1157551669532544</v>
      </c>
      <c r="U14">
        <f t="shared" si="10"/>
        <v>7.9771948327028079</v>
      </c>
      <c r="V14">
        <f t="shared" si="11"/>
        <v>35.263011729597252</v>
      </c>
      <c r="W14">
        <f t="shared" si="11"/>
        <v>15.592405595707087</v>
      </c>
      <c r="X14">
        <f t="shared" si="12"/>
        <v>19.670606133890168</v>
      </c>
      <c r="Y14">
        <f t="shared" si="13"/>
        <v>1</v>
      </c>
      <c r="Z14">
        <f t="shared" si="14"/>
        <v>0</v>
      </c>
    </row>
    <row r="15" spans="3:30">
      <c r="F15">
        <f t="shared" si="4"/>
        <v>-10</v>
      </c>
      <c r="G15">
        <f t="shared" si="5"/>
        <v>-12</v>
      </c>
      <c r="H15">
        <v>10</v>
      </c>
      <c r="I15">
        <v>2</v>
      </c>
      <c r="J15">
        <v>-0.83</v>
      </c>
      <c r="K15">
        <v>-1.1000000000000001</v>
      </c>
      <c r="L15">
        <v>1.38</v>
      </c>
      <c r="M15" s="1">
        <f t="shared" si="6"/>
        <v>1.3780058055030102</v>
      </c>
      <c r="N15" s="1">
        <f t="shared" si="7"/>
        <v>1.3253012048192774</v>
      </c>
      <c r="O15">
        <f t="shared" si="8"/>
        <v>-1.0111007685133262</v>
      </c>
      <c r="P15" s="3">
        <f t="shared" si="0"/>
        <v>-0.65482336357964499</v>
      </c>
      <c r="Q15">
        <f t="shared" si="1"/>
        <v>0.92439246853471269</v>
      </c>
      <c r="R15">
        <f t="shared" si="2"/>
        <v>0.5747102426002707</v>
      </c>
      <c r="S15">
        <f t="shared" si="9"/>
        <v>37.828329182380259</v>
      </c>
      <c r="T15">
        <f t="shared" si="3"/>
        <v>1.2046237593448001</v>
      </c>
      <c r="U15">
        <f t="shared" si="10"/>
        <v>12.582098382010868</v>
      </c>
      <c r="V15">
        <f t="shared" si="11"/>
        <v>52.963787060718786</v>
      </c>
      <c r="W15">
        <f t="shared" si="11"/>
        <v>32.928471343935165</v>
      </c>
      <c r="X15">
        <f t="shared" si="12"/>
        <v>20.035315716783622</v>
      </c>
      <c r="Y15">
        <f t="shared" si="13"/>
        <v>1</v>
      </c>
      <c r="Z15">
        <f t="shared" si="14"/>
        <v>0</v>
      </c>
    </row>
    <row r="16" spans="3:30">
      <c r="F16">
        <f t="shared" si="4"/>
        <v>-8</v>
      </c>
      <c r="G16">
        <f t="shared" si="5"/>
        <v>-12</v>
      </c>
      <c r="H16">
        <v>12</v>
      </c>
      <c r="I16">
        <v>2</v>
      </c>
      <c r="J16">
        <v>-1.08</v>
      </c>
      <c r="K16">
        <v>-1.1200000000000001</v>
      </c>
      <c r="L16">
        <v>1.55</v>
      </c>
      <c r="M16" s="1">
        <f t="shared" si="6"/>
        <v>1.5558920271021381</v>
      </c>
      <c r="N16" s="1">
        <f t="shared" si="7"/>
        <v>1.037037037037037</v>
      </c>
      <c r="O16">
        <f t="shared" si="8"/>
        <v>-0.94309188849815451</v>
      </c>
      <c r="P16" s="3">
        <f t="shared" si="0"/>
        <v>-0.7683245023335199</v>
      </c>
      <c r="Q16">
        <f t="shared" si="1"/>
        <v>0.80357797847042656</v>
      </c>
      <c r="R16">
        <f t="shared" si="2"/>
        <v>0.68363236464297117</v>
      </c>
      <c r="S16">
        <f t="shared" si="9"/>
        <v>14.926443611081316</v>
      </c>
      <c r="T16">
        <f t="shared" si="3"/>
        <v>1.2164476359618059</v>
      </c>
      <c r="U16">
        <f t="shared" si="10"/>
        <v>21.816706122760344</v>
      </c>
      <c r="V16">
        <f t="shared" si="11"/>
        <v>46.041626676009976</v>
      </c>
      <c r="W16">
        <f t="shared" si="11"/>
        <v>39.169249232590772</v>
      </c>
      <c r="X16">
        <f t="shared" si="12"/>
        <v>6.8723774434192038</v>
      </c>
      <c r="Y16">
        <f t="shared" si="13"/>
        <v>1</v>
      </c>
      <c r="Z16">
        <f t="shared" si="14"/>
        <v>0</v>
      </c>
    </row>
    <row r="17" spans="4:26">
      <c r="F17">
        <f t="shared" si="4"/>
        <v>-6</v>
      </c>
      <c r="G17">
        <f t="shared" si="5"/>
        <v>-12</v>
      </c>
      <c r="H17">
        <v>14</v>
      </c>
      <c r="I17">
        <v>2</v>
      </c>
      <c r="J17">
        <v>-0.77</v>
      </c>
      <c r="K17">
        <v>-1.1599999999999999</v>
      </c>
      <c r="L17">
        <v>1.39</v>
      </c>
      <c r="M17" s="1">
        <f t="shared" si="6"/>
        <v>1.3923002549737611</v>
      </c>
      <c r="N17" s="1">
        <f t="shared" si="7"/>
        <v>1.5064935064935063</v>
      </c>
      <c r="O17">
        <f t="shared" si="8"/>
        <v>-0.8713133351038409</v>
      </c>
      <c r="P17" s="3">
        <f t="shared" si="0"/>
        <v>-0.61362875521333704</v>
      </c>
      <c r="Q17">
        <f t="shared" si="1"/>
        <v>0.98478575248492428</v>
      </c>
      <c r="R17">
        <f t="shared" si="2"/>
        <v>0.61357748509467203</v>
      </c>
      <c r="S17">
        <f t="shared" si="9"/>
        <v>37.694317414074789</v>
      </c>
      <c r="T17">
        <f t="shared" si="3"/>
        <v>1.065705014135923</v>
      </c>
      <c r="U17">
        <f t="shared" si="10"/>
        <v>23.457242047549077</v>
      </c>
      <c r="V17">
        <f t="shared" si="11"/>
        <v>56.424067342001081</v>
      </c>
      <c r="W17">
        <f t="shared" si="11"/>
        <v>35.155400300175884</v>
      </c>
      <c r="X17">
        <f t="shared" si="12"/>
        <v>21.268667041825196</v>
      </c>
      <c r="Y17">
        <f t="shared" si="13"/>
        <v>1</v>
      </c>
      <c r="Z17">
        <f t="shared" si="14"/>
        <v>0</v>
      </c>
    </row>
    <row r="18" spans="4:26">
      <c r="F18">
        <f t="shared" si="4"/>
        <v>-4</v>
      </c>
      <c r="G18">
        <f t="shared" si="5"/>
        <v>-12</v>
      </c>
      <c r="H18">
        <v>16</v>
      </c>
      <c r="I18">
        <v>2</v>
      </c>
      <c r="J18">
        <v>-0.65</v>
      </c>
      <c r="K18">
        <v>-0.92</v>
      </c>
      <c r="L18">
        <v>1.1200000000000001</v>
      </c>
      <c r="M18" s="1">
        <f t="shared" si="6"/>
        <v>1.1264546151532249</v>
      </c>
      <c r="N18" s="1">
        <f t="shared" si="7"/>
        <v>1.4153846153846155</v>
      </c>
      <c r="O18">
        <f t="shared" si="8"/>
        <v>-0.79643949646788315</v>
      </c>
      <c r="P18" s="3">
        <f t="shared" si="0"/>
        <v>-0.22723699477935616</v>
      </c>
      <c r="Q18">
        <f t="shared" si="1"/>
        <v>0.95570675373820402</v>
      </c>
      <c r="R18">
        <f t="shared" si="2"/>
        <v>0.27793146748023706</v>
      </c>
      <c r="S18">
        <f t="shared" si="9"/>
        <v>70.918750297293528</v>
      </c>
      <c r="T18">
        <f t="shared" si="3"/>
        <v>0.82822250834565492</v>
      </c>
      <c r="U18">
        <f t="shared" si="10"/>
        <v>26.475288289089498</v>
      </c>
      <c r="V18">
        <f t="shared" si="11"/>
        <v>54.757963441347805</v>
      </c>
      <c r="W18">
        <f t="shared" si="11"/>
        <v>15.924300080495073</v>
      </c>
      <c r="X18">
        <f t="shared" si="12"/>
        <v>38.833663360852732</v>
      </c>
      <c r="Y18">
        <f t="shared" si="13"/>
        <v>0</v>
      </c>
      <c r="Z18">
        <f t="shared" si="14"/>
        <v>0</v>
      </c>
    </row>
    <row r="19" spans="4:26">
      <c r="F19">
        <f t="shared" si="4"/>
        <v>-2</v>
      </c>
      <c r="G19">
        <f t="shared" si="5"/>
        <v>-12</v>
      </c>
      <c r="H19">
        <v>18</v>
      </c>
      <c r="I19">
        <v>2</v>
      </c>
      <c r="J19">
        <v>-0.66</v>
      </c>
      <c r="K19">
        <v>-0.56000000000000005</v>
      </c>
      <c r="L19">
        <v>0.87</v>
      </c>
      <c r="M19" s="1">
        <f t="shared" si="6"/>
        <v>0.86556340033529611</v>
      </c>
      <c r="N19" s="1">
        <f t="shared" si="7"/>
        <v>0.84848484848484851</v>
      </c>
      <c r="O19">
        <f t="shared" si="8"/>
        <v>-0.71916757481573468</v>
      </c>
      <c r="P19" s="3">
        <f t="shared" si="0"/>
        <v>0.29968061644948796</v>
      </c>
      <c r="Q19">
        <f t="shared" si="1"/>
        <v>0.7036137827794523</v>
      </c>
      <c r="R19">
        <f t="shared" si="2"/>
        <v>-0.39482365424225901</v>
      </c>
      <c r="S19">
        <f t="shared" si="9"/>
        <v>156.11368962708573</v>
      </c>
      <c r="T19">
        <f t="shared" si="3"/>
        <v>0.77910876810743857</v>
      </c>
      <c r="U19">
        <f t="shared" si="10"/>
        <v>9.9882495256115646</v>
      </c>
      <c r="V19">
        <f t="shared" si="11"/>
        <v>40.314100160497297</v>
      </c>
      <c r="W19">
        <f t="shared" si="11"/>
        <v>-22.621729040013921</v>
      </c>
      <c r="X19">
        <f t="shared" si="12"/>
        <v>62.935829200511222</v>
      </c>
      <c r="Y19">
        <f t="shared" si="13"/>
        <v>0</v>
      </c>
      <c r="Z19">
        <f t="shared" si="14"/>
        <v>0</v>
      </c>
    </row>
    <row r="20" spans="4:26">
      <c r="F20">
        <f t="shared" si="4"/>
        <v>0</v>
      </c>
      <c r="G20">
        <f t="shared" si="5"/>
        <v>-12</v>
      </c>
      <c r="H20">
        <v>20</v>
      </c>
      <c r="I20">
        <v>2</v>
      </c>
      <c r="J20">
        <v>-0.68</v>
      </c>
      <c r="K20">
        <v>-0.38</v>
      </c>
      <c r="L20">
        <v>0.78</v>
      </c>
      <c r="M20" s="1">
        <f t="shared" si="6"/>
        <v>0.77897368376601794</v>
      </c>
      <c r="N20" s="1">
        <f t="shared" si="7"/>
        <v>0.55882352941176472</v>
      </c>
      <c r="O20">
        <f t="shared" si="8"/>
        <v>-0.64021244766691532</v>
      </c>
      <c r="P20" s="3">
        <f t="shared" si="0"/>
        <v>0.84279646808143316</v>
      </c>
      <c r="Q20">
        <f t="shared" si="1"/>
        <v>0.50959226480892583</v>
      </c>
      <c r="R20">
        <f t="shared" si="2"/>
        <v>-0.92116123015178186</v>
      </c>
      <c r="S20">
        <f t="shared" si="9"/>
        <v>280.7643666838577</v>
      </c>
      <c r="T20">
        <f t="shared" si="3"/>
        <v>1.0583845542893193</v>
      </c>
      <c r="U20">
        <f t="shared" si="10"/>
        <v>35.86910268553163</v>
      </c>
      <c r="V20">
        <f t="shared" si="11"/>
        <v>29.197486046064476</v>
      </c>
      <c r="W20">
        <f t="shared" si="11"/>
        <v>-52.778650738776172</v>
      </c>
      <c r="X20">
        <f t="shared" si="12"/>
        <v>81.976136784840648</v>
      </c>
      <c r="Y20">
        <f t="shared" si="13"/>
        <v>0</v>
      </c>
      <c r="Z20">
        <f t="shared" si="14"/>
        <v>0</v>
      </c>
    </row>
    <row r="21" spans="4:26">
      <c r="F21">
        <f t="shared" si="4"/>
        <v>2</v>
      </c>
      <c r="G21">
        <f t="shared" si="5"/>
        <v>-12</v>
      </c>
      <c r="H21">
        <v>22</v>
      </c>
      <c r="I21">
        <v>2</v>
      </c>
      <c r="J21">
        <v>-0.82</v>
      </c>
      <c r="K21">
        <v>0.87</v>
      </c>
      <c r="L21">
        <v>1.19</v>
      </c>
      <c r="M21" s="1">
        <f t="shared" si="6"/>
        <v>1.1955333537798098</v>
      </c>
      <c r="N21" s="1">
        <f t="shared" si="7"/>
        <v>-1.0609756097560976</v>
      </c>
      <c r="O21">
        <f t="shared" si="8"/>
        <v>-0.56030139876371654</v>
      </c>
      <c r="P21" s="3">
        <f t="shared" si="0"/>
        <v>1.2739609318628153</v>
      </c>
      <c r="Q21">
        <f t="shared" si="1"/>
        <v>-0.81497533440269176</v>
      </c>
      <c r="R21">
        <f t="shared" si="2"/>
        <v>-1.1564482238499636</v>
      </c>
      <c r="S21">
        <f t="shared" si="9"/>
        <v>41.899782120098479</v>
      </c>
      <c r="T21">
        <f t="shared" si="3"/>
        <v>1.391730618104434</v>
      </c>
      <c r="U21">
        <f t="shared" si="10"/>
        <v>16.410856602563616</v>
      </c>
      <c r="V21">
        <f t="shared" si="11"/>
        <v>-46.694647068537165</v>
      </c>
      <c r="W21">
        <f t="shared" si="11"/>
        <v>-66.259602452003179</v>
      </c>
      <c r="X21">
        <f t="shared" si="12"/>
        <v>19.564955383466014</v>
      </c>
      <c r="Y21">
        <f t="shared" si="13"/>
        <v>0</v>
      </c>
      <c r="Z21">
        <f t="shared" si="14"/>
        <v>1</v>
      </c>
    </row>
    <row r="22" spans="4:26">
      <c r="F22">
        <f t="shared" si="4"/>
        <v>4</v>
      </c>
      <c r="G22">
        <f t="shared" si="5"/>
        <v>-12</v>
      </c>
      <c r="H22">
        <v>24</v>
      </c>
      <c r="I22">
        <v>2</v>
      </c>
      <c r="J22">
        <v>-1</v>
      </c>
      <c r="K22">
        <v>1.54</v>
      </c>
      <c r="L22">
        <v>1.83</v>
      </c>
      <c r="M22" s="1">
        <f t="shared" si="6"/>
        <v>1.8361917111238684</v>
      </c>
      <c r="N22" s="1">
        <f t="shared" si="7"/>
        <v>-1.54</v>
      </c>
      <c r="O22">
        <f t="shared" si="8"/>
        <v>-0.48016875755869048</v>
      </c>
      <c r="P22" s="3">
        <f t="shared" si="0"/>
        <v>1.4914396069586173</v>
      </c>
      <c r="Q22">
        <f t="shared" si="1"/>
        <v>-0.99487772717654355</v>
      </c>
      <c r="R22">
        <f t="shared" si="2"/>
        <v>-1.2593256528744701</v>
      </c>
      <c r="S22">
        <f t="shared" si="9"/>
        <v>26.580947434457901</v>
      </c>
      <c r="T22">
        <f t="shared" si="3"/>
        <v>1.5668293260404373</v>
      </c>
      <c r="U22">
        <f t="shared" si="10"/>
        <v>14.66962210163577</v>
      </c>
      <c r="V22">
        <f t="shared" si="11"/>
        <v>-57.00229489878371</v>
      </c>
      <c r="W22">
        <f t="shared" si="11"/>
        <v>-72.154044942264079</v>
      </c>
      <c r="X22">
        <f t="shared" si="12"/>
        <v>15.151750043480369</v>
      </c>
      <c r="Y22">
        <f t="shared" si="13"/>
        <v>0</v>
      </c>
      <c r="Z22">
        <f t="shared" si="14"/>
        <v>1</v>
      </c>
    </row>
    <row r="23" spans="4:26">
      <c r="F23">
        <f t="shared" si="4"/>
        <v>6</v>
      </c>
      <c r="G23">
        <f t="shared" si="5"/>
        <v>-12</v>
      </c>
      <c r="H23">
        <v>26</v>
      </c>
      <c r="I23">
        <v>2</v>
      </c>
      <c r="J23">
        <v>-1.1499999999999999</v>
      </c>
      <c r="K23">
        <v>1.92</v>
      </c>
      <c r="L23">
        <v>2.2400000000000002</v>
      </c>
      <c r="M23" s="1">
        <f t="shared" si="6"/>
        <v>2.2380571931923456</v>
      </c>
      <c r="N23" s="1">
        <f t="shared" si="7"/>
        <v>-1.6695652173913045</v>
      </c>
      <c r="O23">
        <f t="shared" si="8"/>
        <v>-0.40055048677107341</v>
      </c>
      <c r="P23" s="3">
        <f t="shared" si="0"/>
        <v>1.4439178221382281</v>
      </c>
      <c r="Q23">
        <f t="shared" si="1"/>
        <v>-1.0311431098992321</v>
      </c>
      <c r="R23">
        <f t="shared" si="2"/>
        <v>-1.3001952862639108</v>
      </c>
      <c r="S23">
        <f t="shared" si="9"/>
        <v>26.092612536679965</v>
      </c>
      <c r="T23">
        <f t="shared" si="3"/>
        <v>1.4984456511802313</v>
      </c>
      <c r="U23">
        <f t="shared" si="10"/>
        <v>33.047034913220372</v>
      </c>
      <c r="V23">
        <f t="shared" si="11"/>
        <v>-59.080148271220416</v>
      </c>
      <c r="W23">
        <f t="shared" si="11"/>
        <v>-74.495702445725982</v>
      </c>
      <c r="X23">
        <f t="shared" si="12"/>
        <v>15.415554174505566</v>
      </c>
      <c r="Y23">
        <f t="shared" si="13"/>
        <v>0</v>
      </c>
      <c r="Z23">
        <f t="shared" si="14"/>
        <v>1</v>
      </c>
    </row>
    <row r="24" spans="4:26">
      <c r="F24">
        <f t="shared" si="4"/>
        <v>8</v>
      </c>
      <c r="G24">
        <f t="shared" si="5"/>
        <v>-12</v>
      </c>
      <c r="H24">
        <v>28</v>
      </c>
      <c r="I24">
        <v>2</v>
      </c>
      <c r="J24">
        <v>-1.45</v>
      </c>
      <c r="K24">
        <v>1.42</v>
      </c>
      <c r="L24">
        <v>2.0299999999999998</v>
      </c>
      <c r="M24" s="1">
        <f t="shared" si="6"/>
        <v>2.0295073293782409</v>
      </c>
      <c r="N24" s="1">
        <f t="shared" si="7"/>
        <v>-0.97931034482758617</v>
      </c>
      <c r="O24">
        <f t="shared" si="8"/>
        <v>-0.32217875790506789</v>
      </c>
      <c r="P24" s="3">
        <f t="shared" si="0"/>
        <v>1.1426084687956006</v>
      </c>
      <c r="Q24">
        <f t="shared" si="1"/>
        <v>-0.77494558241223943</v>
      </c>
      <c r="R24">
        <f t="shared" si="2"/>
        <v>-1.2959638482609854</v>
      </c>
      <c r="S24">
        <f t="shared" si="9"/>
        <v>67.232884175805978</v>
      </c>
      <c r="T24">
        <f t="shared" si="3"/>
        <v>1.1871618529116741</v>
      </c>
      <c r="U24">
        <f t="shared" si="10"/>
        <v>41.504924090351892</v>
      </c>
      <c r="V24">
        <f t="shared" si="11"/>
        <v>-44.40111122452884</v>
      </c>
      <c r="W24">
        <f t="shared" si="11"/>
        <v>-74.253258906887098</v>
      </c>
      <c r="X24">
        <f t="shared" si="12"/>
        <v>29.852147682358257</v>
      </c>
      <c r="Y24">
        <f t="shared" si="13"/>
        <v>0</v>
      </c>
      <c r="Z24">
        <f t="shared" si="14"/>
        <v>1</v>
      </c>
    </row>
    <row r="25" spans="4:26">
      <c r="D25">
        <f>F25+0.1*O25</f>
        <v>9.9754223445288375</v>
      </c>
      <c r="E25">
        <f>G25+0.1*P25</f>
        <v>-11.934139371056785</v>
      </c>
      <c r="F25">
        <f t="shared" si="4"/>
        <v>10</v>
      </c>
      <c r="G25">
        <f t="shared" si="5"/>
        <v>-12</v>
      </c>
      <c r="H25">
        <v>30</v>
      </c>
      <c r="I25">
        <v>2</v>
      </c>
      <c r="J25">
        <v>-1.6</v>
      </c>
      <c r="K25">
        <v>0.85</v>
      </c>
      <c r="L25">
        <v>1.81</v>
      </c>
      <c r="M25" s="1">
        <f t="shared" si="6"/>
        <v>1.8117670931993441</v>
      </c>
      <c r="N25" s="1">
        <f t="shared" si="7"/>
        <v>-0.53125</v>
      </c>
      <c r="O25">
        <f t="shared" si="8"/>
        <v>-0.2457765547116213</v>
      </c>
      <c r="P25" s="3">
        <f t="shared" si="0"/>
        <v>0.65860628943215094</v>
      </c>
      <c r="Q25">
        <f t="shared" si="1"/>
        <v>-0.48833395105640554</v>
      </c>
      <c r="R25">
        <f t="shared" si="2"/>
        <v>-1.213625079526057</v>
      </c>
      <c r="S25">
        <f t="shared" si="9"/>
        <v>148.5235926973007</v>
      </c>
      <c r="T25">
        <f t="shared" si="3"/>
        <v>0.70297109423183313</v>
      </c>
      <c r="U25">
        <f t="shared" si="10"/>
        <v>61.19969852248073</v>
      </c>
      <c r="V25">
        <f t="shared" si="11"/>
        <v>-27.979474388480146</v>
      </c>
      <c r="W25">
        <f t="shared" si="11"/>
        <v>-69.535594968071962</v>
      </c>
      <c r="X25">
        <f t="shared" si="12"/>
        <v>41.55612057959182</v>
      </c>
      <c r="Y25">
        <f t="shared" si="13"/>
        <v>0</v>
      </c>
      <c r="Z25">
        <f t="shared" si="14"/>
        <v>0</v>
      </c>
    </row>
    <row r="26" spans="4:26">
      <c r="F26">
        <f t="shared" si="4"/>
        <v>12</v>
      </c>
      <c r="G26">
        <f t="shared" si="5"/>
        <v>-12</v>
      </c>
      <c r="H26">
        <v>32</v>
      </c>
      <c r="I26">
        <v>2</v>
      </c>
      <c r="J26">
        <v>-1.76</v>
      </c>
      <c r="K26">
        <v>0.23</v>
      </c>
      <c r="L26">
        <v>1.77</v>
      </c>
      <c r="M26" s="1">
        <f t="shared" si="6"/>
        <v>1.7749647883831385</v>
      </c>
      <c r="N26" s="1">
        <f t="shared" si="7"/>
        <v>-0.13068181818181818</v>
      </c>
      <c r="O26">
        <f t="shared" si="8"/>
        <v>-0.17205234436940975</v>
      </c>
      <c r="P26" s="3">
        <f t="shared" si="0"/>
        <v>0.10611288426451887</v>
      </c>
      <c r="Q26">
        <f t="shared" si="1"/>
        <v>-0.12994543246325579</v>
      </c>
      <c r="R26">
        <f t="shared" si="2"/>
        <v>-0.55264304181815438</v>
      </c>
      <c r="S26">
        <f t="shared" si="9"/>
        <v>325.2885471556865</v>
      </c>
      <c r="T26">
        <f t="shared" si="3"/>
        <v>0.20214339813593998</v>
      </c>
      <c r="U26">
        <f t="shared" si="10"/>
        <v>88.611413620206093</v>
      </c>
      <c r="V26">
        <f t="shared" si="11"/>
        <v>-7.4453248471468338</v>
      </c>
      <c r="W26">
        <f t="shared" si="11"/>
        <v>-31.664113873452106</v>
      </c>
      <c r="X26">
        <f t="shared" si="12"/>
        <v>24.218789026305274</v>
      </c>
      <c r="Y26">
        <f t="shared" si="13"/>
        <v>0</v>
      </c>
      <c r="Z26">
        <f t="shared" si="14"/>
        <v>1</v>
      </c>
    </row>
    <row r="27" spans="4:26">
      <c r="F27">
        <f t="shared" si="4"/>
        <v>14</v>
      </c>
      <c r="G27">
        <f t="shared" si="5"/>
        <v>-12</v>
      </c>
      <c r="H27">
        <v>34</v>
      </c>
      <c r="I27">
        <v>2</v>
      </c>
      <c r="J27">
        <v>-1.76</v>
      </c>
      <c r="K27">
        <v>-0.34</v>
      </c>
      <c r="L27">
        <v>1.79</v>
      </c>
      <c r="M27" s="1">
        <f t="shared" si="6"/>
        <v>1.7925400971805345</v>
      </c>
      <c r="N27" s="1">
        <f t="shared" si="7"/>
        <v>0.1931818181818182</v>
      </c>
      <c r="O27">
        <f t="shared" si="8"/>
        <v>-0.10169485566154957</v>
      </c>
      <c r="P27" s="3">
        <f t="shared" si="0"/>
        <v>-0.38450945978068901</v>
      </c>
      <c r="Q27">
        <f t="shared" si="1"/>
        <v>0.19083110272126194</v>
      </c>
      <c r="R27">
        <f t="shared" si="2"/>
        <v>1.3122370393312117</v>
      </c>
      <c r="S27">
        <f t="shared" si="9"/>
        <v>587.64316750185901</v>
      </c>
      <c r="T27">
        <f t="shared" si="3"/>
        <v>0.39773027082290419</v>
      </c>
      <c r="U27">
        <f t="shared" si="10"/>
        <v>77.811917766944816</v>
      </c>
      <c r="V27">
        <f t="shared" si="11"/>
        <v>10.933816785755788</v>
      </c>
      <c r="W27">
        <f t="shared" si="11"/>
        <v>75.185644074421049</v>
      </c>
      <c r="X27">
        <f t="shared" si="12"/>
        <v>64.251827288665254</v>
      </c>
      <c r="Y27">
        <f t="shared" si="13"/>
        <v>0</v>
      </c>
      <c r="Z27">
        <f t="shared" si="14"/>
        <v>0</v>
      </c>
    </row>
    <row r="28" spans="4:26">
      <c r="F28">
        <f t="shared" si="4"/>
        <v>16</v>
      </c>
      <c r="G28">
        <f t="shared" si="5"/>
        <v>-12</v>
      </c>
      <c r="H28">
        <v>36</v>
      </c>
      <c r="I28">
        <v>2</v>
      </c>
      <c r="J28">
        <v>-1.74</v>
      </c>
      <c r="K28">
        <v>-0.82</v>
      </c>
      <c r="L28">
        <v>1.92</v>
      </c>
      <c r="M28" s="1">
        <f t="shared" si="6"/>
        <v>1.9235384061671346</v>
      </c>
      <c r="N28" s="1">
        <f t="shared" si="7"/>
        <v>0.47126436781609193</v>
      </c>
      <c r="O28">
        <f t="shared" si="8"/>
        <v>-3.536800263600437E-2</v>
      </c>
      <c r="P28" s="3">
        <f t="shared" si="0"/>
        <v>-0.69749709704036622</v>
      </c>
      <c r="Q28">
        <f t="shared" si="1"/>
        <v>0.4403959861903432</v>
      </c>
      <c r="R28">
        <f t="shared" si="2"/>
        <v>1.5201326943578246</v>
      </c>
      <c r="S28">
        <f t="shared" si="9"/>
        <v>245.17405744493078</v>
      </c>
      <c r="T28">
        <f t="shared" si="3"/>
        <v>0.69839322447328944</v>
      </c>
      <c r="U28">
        <f t="shared" si="10"/>
        <v>63.69226513834387</v>
      </c>
      <c r="V28">
        <f t="shared" si="11"/>
        <v>25.232831323208352</v>
      </c>
      <c r="W28">
        <f t="shared" si="11"/>
        <v>87.097187686553681</v>
      </c>
      <c r="X28">
        <f t="shared" si="12"/>
        <v>61.86435636334533</v>
      </c>
      <c r="Y28">
        <f t="shared" si="13"/>
        <v>0</v>
      </c>
      <c r="Z28">
        <f t="shared" si="14"/>
        <v>0</v>
      </c>
    </row>
    <row r="29" spans="4:26">
      <c r="F29">
        <f t="shared" si="4"/>
        <v>18</v>
      </c>
      <c r="G29">
        <f t="shared" si="5"/>
        <v>-12</v>
      </c>
      <c r="H29">
        <v>38</v>
      </c>
      <c r="I29">
        <v>2</v>
      </c>
      <c r="J29">
        <v>-1.65</v>
      </c>
      <c r="K29">
        <v>-1.2</v>
      </c>
      <c r="L29">
        <v>2.04</v>
      </c>
      <c r="M29" s="1">
        <f t="shared" si="6"/>
        <v>2.0402205763103165</v>
      </c>
      <c r="N29" s="1">
        <f t="shared" si="7"/>
        <v>0.72727272727272729</v>
      </c>
      <c r="O29">
        <f t="shared" si="8"/>
        <v>2.6294008834697014E-2</v>
      </c>
      <c r="P29" s="3">
        <f t="shared" si="0"/>
        <v>-0.75899976289361981</v>
      </c>
      <c r="Q29">
        <f t="shared" si="1"/>
        <v>0.62879628641543295</v>
      </c>
      <c r="R29">
        <f t="shared" si="2"/>
        <v>-1.5361672018658892</v>
      </c>
      <c r="S29">
        <f t="shared" si="9"/>
        <v>344.30284259836969</v>
      </c>
      <c r="T29">
        <f t="shared" si="3"/>
        <v>0.75945507765316189</v>
      </c>
      <c r="U29">
        <f t="shared" si="10"/>
        <v>62.775834805733808</v>
      </c>
      <c r="V29">
        <f t="shared" si="11"/>
        <v>36.027373385103608</v>
      </c>
      <c r="W29">
        <f t="shared" si="11"/>
        <v>-88.015897293336607</v>
      </c>
      <c r="X29">
        <f t="shared" si="12"/>
        <v>124.04327067844022</v>
      </c>
      <c r="Y29">
        <f t="shared" si="13"/>
        <v>0</v>
      </c>
      <c r="Z29">
        <f t="shared" si="14"/>
        <v>0</v>
      </c>
    </row>
    <row r="30" spans="4:26">
      <c r="F30">
        <f>H30-20</f>
        <v>-18</v>
      </c>
      <c r="G30">
        <f t="shared" si="5"/>
        <v>-10</v>
      </c>
      <c r="H30">
        <v>2</v>
      </c>
      <c r="I30">
        <v>4</v>
      </c>
      <c r="J30">
        <v>-0.14000000000000001</v>
      </c>
      <c r="K30">
        <v>1.81</v>
      </c>
      <c r="L30">
        <v>1.81</v>
      </c>
      <c r="M30" s="1">
        <f t="shared" si="6"/>
        <v>1.8154062906137569</v>
      </c>
      <c r="N30" s="1">
        <f t="shared" si="7"/>
        <v>-12.928571428571427</v>
      </c>
      <c r="O30">
        <f t="shared" si="8"/>
        <v>-1.2805134227953265</v>
      </c>
      <c r="P30" s="3">
        <f t="shared" si="0"/>
        <v>1.2315594506980432</v>
      </c>
      <c r="Q30">
        <f t="shared" si="1"/>
        <v>-1.4936019598426071</v>
      </c>
      <c r="R30">
        <f t="shared" si="2"/>
        <v>-0.76591314882081385</v>
      </c>
      <c r="S30">
        <f t="shared" si="9"/>
        <v>48.72039744099397</v>
      </c>
      <c r="T30">
        <f t="shared" si="3"/>
        <v>1.7766410179219292</v>
      </c>
      <c r="U30">
        <f t="shared" si="10"/>
        <v>2.1353496951209676</v>
      </c>
      <c r="V30">
        <f t="shared" si="11"/>
        <v>-85.57708857144965</v>
      </c>
      <c r="W30">
        <f t="shared" si="11"/>
        <v>-43.883590901007956</v>
      </c>
      <c r="X30">
        <f t="shared" si="12"/>
        <v>41.693497670441694</v>
      </c>
      <c r="Y30">
        <f t="shared" si="13"/>
        <v>0</v>
      </c>
      <c r="Z30">
        <f t="shared" si="14"/>
        <v>0</v>
      </c>
    </row>
    <row r="31" spans="4:26">
      <c r="F31">
        <f t="shared" si="4"/>
        <v>-16</v>
      </c>
      <c r="G31">
        <f t="shared" si="5"/>
        <v>-10</v>
      </c>
      <c r="H31">
        <v>4</v>
      </c>
      <c r="I31">
        <v>4</v>
      </c>
      <c r="J31">
        <v>-0.49</v>
      </c>
      <c r="K31">
        <v>1.34</v>
      </c>
      <c r="L31">
        <v>1.43</v>
      </c>
      <c r="M31" s="1">
        <f t="shared" si="6"/>
        <v>1.4267795905464866</v>
      </c>
      <c r="N31" s="1">
        <f t="shared" si="7"/>
        <v>-2.7346938775510208</v>
      </c>
      <c r="O31">
        <f t="shared" si="8"/>
        <v>-1.3134437795582361</v>
      </c>
      <c r="P31" s="3">
        <f t="shared" si="0"/>
        <v>0.78066658104431574</v>
      </c>
      <c r="Q31">
        <f t="shared" si="1"/>
        <v>-1.2202289179577397</v>
      </c>
      <c r="R31">
        <f t="shared" si="2"/>
        <v>-0.53626669829598872</v>
      </c>
      <c r="S31">
        <f t="shared" si="9"/>
        <v>56.051959562348173</v>
      </c>
      <c r="T31">
        <f t="shared" si="3"/>
        <v>1.5279315667986069</v>
      </c>
      <c r="U31">
        <f t="shared" si="10"/>
        <v>7.0895306410555605</v>
      </c>
      <c r="V31">
        <f t="shared" si="11"/>
        <v>-69.913967038793672</v>
      </c>
      <c r="W31">
        <f t="shared" si="11"/>
        <v>-30.72581850577561</v>
      </c>
      <c r="X31">
        <f t="shared" si="12"/>
        <v>39.188148533018065</v>
      </c>
      <c r="Y31">
        <f t="shared" si="13"/>
        <v>0</v>
      </c>
      <c r="Z31">
        <f t="shared" si="14"/>
        <v>0</v>
      </c>
    </row>
    <row r="32" spans="4:26">
      <c r="F32">
        <f t="shared" si="4"/>
        <v>-14</v>
      </c>
      <c r="G32">
        <f t="shared" si="5"/>
        <v>-10</v>
      </c>
      <c r="H32">
        <v>6</v>
      </c>
      <c r="I32">
        <v>4</v>
      </c>
      <c r="J32">
        <v>-0.67</v>
      </c>
      <c r="K32">
        <v>0.19</v>
      </c>
      <c r="L32">
        <v>0.7</v>
      </c>
      <c r="M32" s="1">
        <f t="shared" si="6"/>
        <v>0.69641941385920603</v>
      </c>
      <c r="N32" s="1">
        <f t="shared" si="7"/>
        <v>-0.28358208955223879</v>
      </c>
      <c r="O32">
        <f t="shared" si="8"/>
        <v>-1.3378349451552884</v>
      </c>
      <c r="P32" s="3">
        <f t="shared" si="0"/>
        <v>0.2324820354658042</v>
      </c>
      <c r="Q32">
        <f t="shared" si="1"/>
        <v>-0.27632727497506515</v>
      </c>
      <c r="R32">
        <f t="shared" si="2"/>
        <v>-0.17205665215105423</v>
      </c>
      <c r="S32">
        <f t="shared" si="9"/>
        <v>37.734466434201963</v>
      </c>
      <c r="T32">
        <f t="shared" si="3"/>
        <v>1.3578844712614462</v>
      </c>
      <c r="U32">
        <f t="shared" si="10"/>
        <v>94.980846920497754</v>
      </c>
      <c r="V32">
        <f t="shared" si="11"/>
        <v>-15.832386620422204</v>
      </c>
      <c r="W32">
        <f t="shared" si="11"/>
        <v>-9.8581200054059046</v>
      </c>
      <c r="X32">
        <f t="shared" si="12"/>
        <v>5.9742666150162993</v>
      </c>
      <c r="Y32">
        <f t="shared" si="13"/>
        <v>0</v>
      </c>
      <c r="Z32">
        <f t="shared" si="14"/>
        <v>1</v>
      </c>
    </row>
    <row r="33" spans="6:26">
      <c r="F33">
        <f t="shared" si="4"/>
        <v>-12</v>
      </c>
      <c r="G33">
        <f t="shared" si="5"/>
        <v>-10</v>
      </c>
      <c r="H33">
        <v>8</v>
      </c>
      <c r="I33">
        <v>4</v>
      </c>
      <c r="J33">
        <v>-0.62</v>
      </c>
      <c r="K33">
        <v>-0.54</v>
      </c>
      <c r="L33">
        <v>0.82</v>
      </c>
      <c r="M33" s="1">
        <f t="shared" si="6"/>
        <v>0.82219219164377866</v>
      </c>
      <c r="N33" s="1">
        <f t="shared" si="7"/>
        <v>0.87096774193548399</v>
      </c>
      <c r="O33">
        <f t="shared" si="8"/>
        <v>-1.3536524798594529</v>
      </c>
      <c r="P33" s="3">
        <f t="shared" si="0"/>
        <v>-0.28364858597959169</v>
      </c>
      <c r="Q33">
        <f t="shared" si="1"/>
        <v>0.71654167409640379</v>
      </c>
      <c r="R33">
        <f t="shared" si="2"/>
        <v>0.20655458696278919</v>
      </c>
      <c r="S33">
        <f t="shared" si="9"/>
        <v>71.17340212999261</v>
      </c>
      <c r="T33">
        <f t="shared" si="3"/>
        <v>1.3830515379254196</v>
      </c>
      <c r="U33">
        <f t="shared" si="10"/>
        <v>68.215114663195166</v>
      </c>
      <c r="V33">
        <f t="shared" si="11"/>
        <v>41.05481377096244</v>
      </c>
      <c r="W33">
        <f t="shared" si="11"/>
        <v>11.834706072035758</v>
      </c>
      <c r="X33">
        <f t="shared" si="12"/>
        <v>29.220107698926682</v>
      </c>
      <c r="Y33">
        <f t="shared" si="13"/>
        <v>1</v>
      </c>
      <c r="Z33">
        <f t="shared" si="14"/>
        <v>0</v>
      </c>
    </row>
    <row r="34" spans="6:26">
      <c r="F34">
        <f t="shared" si="4"/>
        <v>-10</v>
      </c>
      <c r="G34">
        <f t="shared" si="5"/>
        <v>-10</v>
      </c>
      <c r="H34">
        <v>10</v>
      </c>
      <c r="I34">
        <v>4</v>
      </c>
      <c r="J34">
        <v>-0.76</v>
      </c>
      <c r="K34">
        <v>-0.92</v>
      </c>
      <c r="L34">
        <v>1.2</v>
      </c>
      <c r="M34" s="1">
        <f t="shared" si="6"/>
        <v>1.1933147112141038</v>
      </c>
      <c r="N34" s="1">
        <f t="shared" si="7"/>
        <v>1.2105263157894737</v>
      </c>
      <c r="O34">
        <f t="shared" si="8"/>
        <v>-1.3609251366881614</v>
      </c>
      <c r="P34" s="3">
        <f t="shared" si="0"/>
        <v>-0.64594289180059383</v>
      </c>
      <c r="Q34">
        <f t="shared" si="1"/>
        <v>0.88034986974020457</v>
      </c>
      <c r="R34">
        <f t="shared" si="2"/>
        <v>0.44315060072552914</v>
      </c>
      <c r="S34">
        <f t="shared" si="9"/>
        <v>49.661990538340739</v>
      </c>
      <c r="T34">
        <f t="shared" si="3"/>
        <v>1.5064393274000134</v>
      </c>
      <c r="U34">
        <f t="shared" si="10"/>
        <v>26.239902453505319</v>
      </c>
      <c r="V34">
        <f t="shared" si="11"/>
        <v>50.440332031005504</v>
      </c>
      <c r="W34">
        <f t="shared" si="11"/>
        <v>25.390659110259897</v>
      </c>
      <c r="X34">
        <f t="shared" si="12"/>
        <v>25.049672920745607</v>
      </c>
      <c r="Y34">
        <f t="shared" si="13"/>
        <v>1</v>
      </c>
      <c r="Z34">
        <f t="shared" si="14"/>
        <v>0</v>
      </c>
    </row>
    <row r="35" spans="6:26">
      <c r="F35">
        <f t="shared" si="4"/>
        <v>-8</v>
      </c>
      <c r="G35">
        <f t="shared" si="5"/>
        <v>-10</v>
      </c>
      <c r="H35">
        <v>12</v>
      </c>
      <c r="I35">
        <v>4</v>
      </c>
      <c r="J35">
        <v>-0.75</v>
      </c>
      <c r="K35">
        <v>-0.94</v>
      </c>
      <c r="L35">
        <v>1.2</v>
      </c>
      <c r="M35" s="1">
        <f t="shared" si="6"/>
        <v>1.202538980657176</v>
      </c>
      <c r="N35" s="1">
        <f t="shared" si="7"/>
        <v>1.2533333333333332</v>
      </c>
      <c r="O35">
        <f t="shared" si="8"/>
        <v>-1.3597446494765131</v>
      </c>
      <c r="P35" s="3">
        <f t="shared" si="0"/>
        <v>-0.7689165779212368</v>
      </c>
      <c r="Q35">
        <f t="shared" si="1"/>
        <v>0.89735408513990522</v>
      </c>
      <c r="R35">
        <f t="shared" si="2"/>
        <v>0.51465487109722774</v>
      </c>
      <c r="S35">
        <f t="shared" si="9"/>
        <v>42.647514551963219</v>
      </c>
      <c r="T35">
        <f t="shared" si="3"/>
        <v>1.5620941762845513</v>
      </c>
      <c r="U35">
        <f t="shared" si="10"/>
        <v>29.899670730913169</v>
      </c>
      <c r="V35">
        <f t="shared" si="11"/>
        <v>51.414601807339714</v>
      </c>
      <c r="W35">
        <f t="shared" si="11"/>
        <v>29.487552019720564</v>
      </c>
      <c r="X35">
        <f t="shared" si="12"/>
        <v>21.927049787619151</v>
      </c>
      <c r="Y35">
        <f t="shared" si="13"/>
        <v>1</v>
      </c>
      <c r="Z35">
        <f t="shared" si="14"/>
        <v>0</v>
      </c>
    </row>
    <row r="36" spans="6:26">
      <c r="F36">
        <f t="shared" si="4"/>
        <v>-6</v>
      </c>
      <c r="G36">
        <f t="shared" si="5"/>
        <v>-10</v>
      </c>
      <c r="H36">
        <v>14</v>
      </c>
      <c r="I36">
        <v>4</v>
      </c>
      <c r="J36">
        <v>-0.83</v>
      </c>
      <c r="K36">
        <v>-1</v>
      </c>
      <c r="L36">
        <v>1.31</v>
      </c>
      <c r="M36" s="1">
        <f t="shared" si="6"/>
        <v>1.299576854210631</v>
      </c>
      <c r="N36" s="1">
        <f t="shared" si="7"/>
        <v>1.2048192771084338</v>
      </c>
      <c r="O36">
        <f t="shared" si="8"/>
        <v>-1.3502650567445083</v>
      </c>
      <c r="P36" s="3">
        <f t="shared" si="0"/>
        <v>-0.62355367635975334</v>
      </c>
      <c r="Q36">
        <f t="shared" si="1"/>
        <v>0.8780284913977745</v>
      </c>
      <c r="R36">
        <f t="shared" si="2"/>
        <v>0.43262414102622254</v>
      </c>
      <c r="S36">
        <f t="shared" si="9"/>
        <v>50.727778737850748</v>
      </c>
      <c r="T36">
        <f t="shared" si="3"/>
        <v>1.4872911318121327</v>
      </c>
      <c r="U36">
        <f t="shared" si="10"/>
        <v>14.444261375793758</v>
      </c>
      <c r="V36">
        <f t="shared" si="11"/>
        <v>50.30732684933119</v>
      </c>
      <c r="W36">
        <f t="shared" si="11"/>
        <v>24.787537396275081</v>
      </c>
      <c r="X36">
        <f t="shared" si="12"/>
        <v>25.519789453056109</v>
      </c>
      <c r="Y36">
        <f t="shared" si="13"/>
        <v>1</v>
      </c>
      <c r="Z36">
        <f t="shared" si="14"/>
        <v>0</v>
      </c>
    </row>
    <row r="37" spans="6:26">
      <c r="F37">
        <f t="shared" si="4"/>
        <v>-4</v>
      </c>
      <c r="G37">
        <f t="shared" si="5"/>
        <v>-10</v>
      </c>
      <c r="H37">
        <v>16</v>
      </c>
      <c r="I37">
        <v>4</v>
      </c>
      <c r="J37">
        <v>-0.78</v>
      </c>
      <c r="K37">
        <v>-1.04</v>
      </c>
      <c r="L37">
        <v>1.3</v>
      </c>
      <c r="M37" s="1">
        <f t="shared" si="6"/>
        <v>1.3</v>
      </c>
      <c r="N37" s="1">
        <f t="shared" si="7"/>
        <v>1.3333333333333333</v>
      </c>
      <c r="O37">
        <f t="shared" si="8"/>
        <v>-1.3327015663417976</v>
      </c>
      <c r="P37" s="3">
        <f t="shared" si="0"/>
        <v>-0.24415294996941722</v>
      </c>
      <c r="Q37">
        <f t="shared" si="1"/>
        <v>0.92729521800161219</v>
      </c>
      <c r="R37">
        <f t="shared" si="2"/>
        <v>0.18119224245818982</v>
      </c>
      <c r="S37">
        <f t="shared" si="9"/>
        <v>80.460134060793266</v>
      </c>
      <c r="T37">
        <f t="shared" si="3"/>
        <v>1.3548815918406485</v>
      </c>
      <c r="U37">
        <f t="shared" si="10"/>
        <v>4.2216609108191108</v>
      </c>
      <c r="V37">
        <f t="shared" si="11"/>
        <v>53.13010235415598</v>
      </c>
      <c r="W37">
        <f t="shared" si="11"/>
        <v>10.381550773365397</v>
      </c>
      <c r="X37">
        <f t="shared" si="12"/>
        <v>42.748551580790583</v>
      </c>
      <c r="Y37">
        <f t="shared" si="13"/>
        <v>0</v>
      </c>
      <c r="Z37">
        <f t="shared" si="14"/>
        <v>0</v>
      </c>
    </row>
    <row r="38" spans="6:26">
      <c r="F38">
        <f t="shared" si="4"/>
        <v>-2</v>
      </c>
      <c r="G38">
        <f t="shared" si="5"/>
        <v>-10</v>
      </c>
      <c r="H38">
        <v>18</v>
      </c>
      <c r="I38">
        <v>4</v>
      </c>
      <c r="J38">
        <v>-0.77</v>
      </c>
      <c r="K38">
        <v>-0.79</v>
      </c>
      <c r="L38">
        <v>1.1000000000000001</v>
      </c>
      <c r="M38" s="1">
        <f t="shared" si="6"/>
        <v>1.103177229641729</v>
      </c>
      <c r="N38" s="1">
        <f t="shared" si="7"/>
        <v>1.025974025974026</v>
      </c>
      <c r="O38">
        <f t="shared" si="8"/>
        <v>-1.3073289692381984</v>
      </c>
      <c r="P38" s="3">
        <f t="shared" si="0"/>
        <v>0.27976499178864123</v>
      </c>
      <c r="Q38">
        <f t="shared" si="1"/>
        <v>0.79821797387034887</v>
      </c>
      <c r="R38">
        <f t="shared" si="2"/>
        <v>-0.21081765409007044</v>
      </c>
      <c r="S38">
        <f t="shared" si="9"/>
        <v>126.41103821151398</v>
      </c>
      <c r="T38">
        <f t="shared" si="3"/>
        <v>1.3369283767053151</v>
      </c>
      <c r="U38">
        <f t="shared" si="10"/>
        <v>21.188902452192536</v>
      </c>
      <c r="V38">
        <f t="shared" si="11"/>
        <v>45.734521034254819</v>
      </c>
      <c r="W38">
        <f t="shared" si="11"/>
        <v>-12.078961826209934</v>
      </c>
      <c r="X38">
        <f t="shared" si="12"/>
        <v>57.813482860464752</v>
      </c>
      <c r="Y38">
        <f t="shared" si="13"/>
        <v>0</v>
      </c>
      <c r="Z38">
        <f t="shared" si="14"/>
        <v>0</v>
      </c>
    </row>
    <row r="39" spans="6:26">
      <c r="F39">
        <f t="shared" si="4"/>
        <v>0</v>
      </c>
      <c r="G39">
        <f t="shared" si="5"/>
        <v>-10</v>
      </c>
      <c r="H39">
        <v>20</v>
      </c>
      <c r="I39">
        <v>4</v>
      </c>
      <c r="J39">
        <v>-0.94</v>
      </c>
      <c r="K39">
        <v>-0.56000000000000005</v>
      </c>
      <c r="L39">
        <v>1.0900000000000001</v>
      </c>
      <c r="M39" s="1">
        <f t="shared" si="6"/>
        <v>1.0941663493271945</v>
      </c>
      <c r="N39" s="1">
        <f t="shared" si="7"/>
        <v>0.59574468085106391</v>
      </c>
      <c r="O39">
        <f t="shared" si="8"/>
        <v>-1.2744796141512755</v>
      </c>
      <c r="P39" s="3">
        <f t="shared" si="0"/>
        <v>0.82458031850442626</v>
      </c>
      <c r="Q39">
        <f t="shared" si="1"/>
        <v>0.53728471430077185</v>
      </c>
      <c r="R39">
        <f t="shared" si="2"/>
        <v>-0.57425894533444277</v>
      </c>
      <c r="S39">
        <f t="shared" si="9"/>
        <v>206.88168303499751</v>
      </c>
      <c r="T39">
        <f t="shared" si="3"/>
        <v>1.5179693635090417</v>
      </c>
      <c r="U39">
        <f t="shared" si="10"/>
        <v>38.732959978383967</v>
      </c>
      <c r="V39">
        <f t="shared" si="11"/>
        <v>30.784146526326452</v>
      </c>
      <c r="W39">
        <f t="shared" si="11"/>
        <v>-32.90261391529743</v>
      </c>
      <c r="X39">
        <f t="shared" si="12"/>
        <v>63.686760441623882</v>
      </c>
      <c r="Y39">
        <f t="shared" si="13"/>
        <v>0</v>
      </c>
      <c r="Z39">
        <f t="shared" si="14"/>
        <v>0</v>
      </c>
    </row>
    <row r="40" spans="6:26">
      <c r="F40">
        <f t="shared" si="4"/>
        <v>2</v>
      </c>
      <c r="G40">
        <f t="shared" si="5"/>
        <v>-10</v>
      </c>
      <c r="H40">
        <v>22</v>
      </c>
      <c r="I40">
        <v>4</v>
      </c>
      <c r="J40">
        <v>-1.02</v>
      </c>
      <c r="K40">
        <v>0.43</v>
      </c>
      <c r="L40">
        <v>1.1000000000000001</v>
      </c>
      <c r="M40" s="1">
        <f t="shared" si="6"/>
        <v>1.1069326989478629</v>
      </c>
      <c r="N40" s="1">
        <f t="shared" si="7"/>
        <v>-0.42156862745098039</v>
      </c>
      <c r="O40">
        <f t="shared" si="8"/>
        <v>-1.2345409579391853</v>
      </c>
      <c r="P40" s="3">
        <f t="shared" si="0"/>
        <v>1.2617424062627294</v>
      </c>
      <c r="Q40">
        <f t="shared" si="1"/>
        <v>-0.39896065773302414</v>
      </c>
      <c r="R40">
        <f t="shared" si="2"/>
        <v>-0.79629451120749706</v>
      </c>
      <c r="S40">
        <f t="shared" si="9"/>
        <v>99.59223942836995</v>
      </c>
      <c r="T40">
        <f t="shared" si="3"/>
        <v>1.7652436875941699</v>
      </c>
      <c r="U40">
        <f t="shared" si="10"/>
        <v>59.47163628574981</v>
      </c>
      <c r="V40">
        <f t="shared" si="11"/>
        <v>-22.858761879865654</v>
      </c>
      <c r="W40">
        <f t="shared" si="11"/>
        <v>-45.624314741622413</v>
      </c>
      <c r="X40">
        <f t="shared" si="12"/>
        <v>22.76555286175676</v>
      </c>
      <c r="Y40">
        <f t="shared" si="13"/>
        <v>0</v>
      </c>
      <c r="Z40">
        <f t="shared" si="14"/>
        <v>1</v>
      </c>
    </row>
    <row r="41" spans="6:26">
      <c r="F41">
        <f t="shared" si="4"/>
        <v>4</v>
      </c>
      <c r="G41">
        <f t="shared" si="5"/>
        <v>-10</v>
      </c>
      <c r="H41">
        <v>24</v>
      </c>
      <c r="I41">
        <v>4</v>
      </c>
      <c r="J41">
        <v>-1.19</v>
      </c>
      <c r="K41">
        <v>1.26</v>
      </c>
      <c r="L41">
        <v>1.74</v>
      </c>
      <c r="M41" s="1">
        <f t="shared" si="6"/>
        <v>1.7331185764395927</v>
      </c>
      <c r="N41" s="1">
        <f t="shared" si="7"/>
        <v>-1.0588235294117647</v>
      </c>
      <c r="O41">
        <f t="shared" si="8"/>
        <v>-1.1879527098138425</v>
      </c>
      <c r="P41" s="3">
        <f t="shared" si="0"/>
        <v>1.4881016989154665</v>
      </c>
      <c r="Q41">
        <f t="shared" si="1"/>
        <v>-0.8139618212362083</v>
      </c>
      <c r="R41">
        <f t="shared" si="2"/>
        <v>-0.89709236873445197</v>
      </c>
      <c r="S41">
        <f t="shared" si="9"/>
        <v>10.213076993216802</v>
      </c>
      <c r="T41">
        <f t="shared" si="3"/>
        <v>1.904121400297037</v>
      </c>
      <c r="U41">
        <f t="shared" si="10"/>
        <v>9.8667700053588696</v>
      </c>
      <c r="V41">
        <f t="shared" si="11"/>
        <v>-46.636577041616718</v>
      </c>
      <c r="W41">
        <f t="shared" si="11"/>
        <v>-51.399606561877903</v>
      </c>
      <c r="X41">
        <f t="shared" si="12"/>
        <v>4.7630295202611848</v>
      </c>
      <c r="Y41">
        <f t="shared" si="13"/>
        <v>0</v>
      </c>
      <c r="Z41">
        <f t="shared" si="14"/>
        <v>1</v>
      </c>
    </row>
    <row r="42" spans="6:26">
      <c r="F42">
        <f t="shared" si="4"/>
        <v>6</v>
      </c>
      <c r="G42">
        <f t="shared" si="5"/>
        <v>-10</v>
      </c>
      <c r="H42">
        <v>26</v>
      </c>
      <c r="I42">
        <v>4</v>
      </c>
      <c r="J42">
        <v>-1.55</v>
      </c>
      <c r="K42">
        <v>1.94</v>
      </c>
      <c r="L42">
        <v>2.48</v>
      </c>
      <c r="M42" s="1">
        <f t="shared" si="6"/>
        <v>2.4831633051412467</v>
      </c>
      <c r="N42" s="1">
        <f t="shared" si="7"/>
        <v>-1.2516129032258063</v>
      </c>
      <c r="O42">
        <f t="shared" si="8"/>
        <v>-1.1352035904232491</v>
      </c>
      <c r="P42" s="3">
        <f t="shared" si="0"/>
        <v>1.4502481199236297</v>
      </c>
      <c r="Q42">
        <f t="shared" si="1"/>
        <v>-0.89668431530602866</v>
      </c>
      <c r="R42">
        <f t="shared" si="2"/>
        <v>-0.90665318530944272</v>
      </c>
      <c r="S42">
        <f t="shared" si="9"/>
        <v>1.1117480068792993</v>
      </c>
      <c r="T42">
        <f t="shared" si="3"/>
        <v>1.8417130072440326</v>
      </c>
      <c r="U42">
        <f t="shared" si="10"/>
        <v>25.831981995269025</v>
      </c>
      <c r="V42">
        <f t="shared" si="11"/>
        <v>-51.376226822613404</v>
      </c>
      <c r="W42">
        <f t="shared" si="11"/>
        <v>-51.947401000323602</v>
      </c>
      <c r="X42">
        <f t="shared" si="12"/>
        <v>0.57117417771019774</v>
      </c>
      <c r="Y42">
        <f t="shared" si="13"/>
        <v>0</v>
      </c>
      <c r="Z42">
        <f t="shared" si="14"/>
        <v>1</v>
      </c>
    </row>
    <row r="43" spans="6:26">
      <c r="F43">
        <f t="shared" si="4"/>
        <v>8</v>
      </c>
      <c r="G43">
        <f t="shared" si="5"/>
        <v>-10</v>
      </c>
      <c r="H43">
        <v>28</v>
      </c>
      <c r="I43">
        <v>4</v>
      </c>
      <c r="J43">
        <v>-1.49</v>
      </c>
      <c r="K43">
        <v>1.88</v>
      </c>
      <c r="L43">
        <v>2.4</v>
      </c>
      <c r="M43" s="1">
        <f t="shared" si="6"/>
        <v>2.3988538930080758</v>
      </c>
      <c r="N43" s="1">
        <f t="shared" si="7"/>
        <v>-1.261744966442953</v>
      </c>
      <c r="O43">
        <f t="shared" si="8"/>
        <v>-1.07682772969047</v>
      </c>
      <c r="P43" s="3">
        <f t="shared" si="0"/>
        <v>1.1571133218274612</v>
      </c>
      <c r="Q43">
        <f t="shared" si="1"/>
        <v>-0.90061264468841429</v>
      </c>
      <c r="R43">
        <f t="shared" si="2"/>
        <v>-0.82132169545355305</v>
      </c>
      <c r="S43">
        <f t="shared" si="9"/>
        <v>8.80411236756437</v>
      </c>
      <c r="T43">
        <f t="shared" si="3"/>
        <v>1.5806546741717222</v>
      </c>
      <c r="U43">
        <f t="shared" si="10"/>
        <v>34.107922171548402</v>
      </c>
      <c r="V43">
        <f t="shared" si="11"/>
        <v>-51.601303516761334</v>
      </c>
      <c r="W43">
        <f t="shared" si="11"/>
        <v>-47.058266772017724</v>
      </c>
      <c r="X43">
        <f t="shared" si="12"/>
        <v>4.5430367447436097</v>
      </c>
      <c r="Y43">
        <f t="shared" si="13"/>
        <v>0</v>
      </c>
      <c r="Z43">
        <f t="shared" si="14"/>
        <v>1</v>
      </c>
    </row>
    <row r="44" spans="6:26">
      <c r="F44">
        <f t="shared" si="4"/>
        <v>10</v>
      </c>
      <c r="G44">
        <f t="shared" si="5"/>
        <v>-10</v>
      </c>
      <c r="H44">
        <v>30</v>
      </c>
      <c r="I44">
        <v>4</v>
      </c>
      <c r="J44">
        <v>-1.8</v>
      </c>
      <c r="K44">
        <v>0.81</v>
      </c>
      <c r="L44">
        <v>1.97</v>
      </c>
      <c r="M44" s="1">
        <f t="shared" si="6"/>
        <v>1.973854097951518</v>
      </c>
      <c r="N44" s="1">
        <f t="shared" si="7"/>
        <v>-0.45</v>
      </c>
      <c r="O44">
        <f t="shared" si="8"/>
        <v>-1.0134007299593288</v>
      </c>
      <c r="P44" s="3">
        <f t="shared" si="0"/>
        <v>0.67786323909814927</v>
      </c>
      <c r="Q44">
        <f t="shared" si="1"/>
        <v>-0.42285392613294071</v>
      </c>
      <c r="R44">
        <f t="shared" si="2"/>
        <v>-0.58954681695333577</v>
      </c>
      <c r="S44">
        <f t="shared" si="9"/>
        <v>39.420915951951841</v>
      </c>
      <c r="T44">
        <f t="shared" si="3"/>
        <v>1.2192127010504505</v>
      </c>
      <c r="U44">
        <f t="shared" si="10"/>
        <v>38.231873251637012</v>
      </c>
      <c r="V44">
        <f t="shared" si="11"/>
        <v>-24.22774531795417</v>
      </c>
      <c r="W44">
        <f t="shared" si="11"/>
        <v>-33.77854443679783</v>
      </c>
      <c r="X44">
        <f t="shared" si="12"/>
        <v>9.5507991188436598</v>
      </c>
      <c r="Y44">
        <f t="shared" si="13"/>
        <v>0</v>
      </c>
      <c r="Z44">
        <f t="shared" si="14"/>
        <v>1</v>
      </c>
    </row>
    <row r="45" spans="6:26">
      <c r="F45">
        <f t="shared" si="4"/>
        <v>12</v>
      </c>
      <c r="G45">
        <f t="shared" si="5"/>
        <v>-10</v>
      </c>
      <c r="H45">
        <v>32</v>
      </c>
      <c r="I45">
        <v>4</v>
      </c>
      <c r="J45">
        <v>-1.74</v>
      </c>
      <c r="K45">
        <v>0.27</v>
      </c>
      <c r="L45">
        <v>1.76</v>
      </c>
      <c r="M45" s="1">
        <f t="shared" si="6"/>
        <v>1.7608236708995026</v>
      </c>
      <c r="N45" s="1">
        <f t="shared" si="7"/>
        <v>-0.15517241379310345</v>
      </c>
      <c r="O45">
        <f t="shared" si="8"/>
        <v>-0.94553542346374975</v>
      </c>
      <c r="P45" s="3">
        <f t="shared" si="0"/>
        <v>0.12557820212516077</v>
      </c>
      <c r="Q45">
        <f t="shared" si="1"/>
        <v>-0.15394466445834992</v>
      </c>
      <c r="R45">
        <f t="shared" si="2"/>
        <v>-0.1320390119853623</v>
      </c>
      <c r="S45">
        <f t="shared" si="9"/>
        <v>14.229562648411399</v>
      </c>
      <c r="T45">
        <f t="shared" si="3"/>
        <v>0.95383810045193751</v>
      </c>
      <c r="U45">
        <f t="shared" si="10"/>
        <v>45.830004661132421</v>
      </c>
      <c r="V45">
        <f t="shared" si="11"/>
        <v>-8.8203795520210573</v>
      </c>
      <c r="W45">
        <f t="shared" si="11"/>
        <v>-7.5652781178385524</v>
      </c>
      <c r="X45">
        <f t="shared" si="12"/>
        <v>1.2551014341825049</v>
      </c>
      <c r="Y45">
        <f t="shared" si="13"/>
        <v>0</v>
      </c>
      <c r="Z45">
        <f t="shared" si="14"/>
        <v>1</v>
      </c>
    </row>
    <row r="46" spans="6:26">
      <c r="F46">
        <f t="shared" si="4"/>
        <v>14</v>
      </c>
      <c r="G46">
        <f t="shared" si="5"/>
        <v>-10</v>
      </c>
      <c r="H46">
        <v>34</v>
      </c>
      <c r="I46">
        <v>4</v>
      </c>
      <c r="J46">
        <v>-1.76</v>
      </c>
      <c r="K46">
        <v>-0.44</v>
      </c>
      <c r="L46">
        <v>1.81</v>
      </c>
      <c r="M46" s="1">
        <f t="shared" si="6"/>
        <v>1.8141664752717706</v>
      </c>
      <c r="N46" s="1">
        <f t="shared" si="7"/>
        <v>0.25</v>
      </c>
      <c r="O46">
        <f t="shared" si="8"/>
        <v>-0.87387735539075007</v>
      </c>
      <c r="P46" s="3">
        <f t="shared" si="0"/>
        <v>-0.36942866719404815</v>
      </c>
      <c r="Q46">
        <f t="shared" si="1"/>
        <v>0.24497866312686414</v>
      </c>
      <c r="R46">
        <f t="shared" si="2"/>
        <v>0.39996043695861366</v>
      </c>
      <c r="S46">
        <f t="shared" si="9"/>
        <v>63.263376431885817</v>
      </c>
      <c r="T46">
        <f t="shared" si="3"/>
        <v>0.94875664551533023</v>
      </c>
      <c r="U46">
        <f t="shared" si="10"/>
        <v>47.702889539219271</v>
      </c>
      <c r="V46">
        <f t="shared" si="11"/>
        <v>14.036243467926479</v>
      </c>
      <c r="W46">
        <f t="shared" si="11"/>
        <v>22.916045009936791</v>
      </c>
      <c r="X46">
        <f t="shared" si="12"/>
        <v>8.8798015420103127</v>
      </c>
      <c r="Y46">
        <f t="shared" si="13"/>
        <v>1</v>
      </c>
      <c r="Z46">
        <f t="shared" si="14"/>
        <v>0</v>
      </c>
    </row>
    <row r="47" spans="6:26">
      <c r="F47">
        <f t="shared" si="4"/>
        <v>16</v>
      </c>
      <c r="G47">
        <f t="shared" si="5"/>
        <v>-10</v>
      </c>
      <c r="H47">
        <v>36</v>
      </c>
      <c r="I47">
        <v>4</v>
      </c>
      <c r="J47">
        <v>-1.64</v>
      </c>
      <c r="K47">
        <v>-1.1000000000000001</v>
      </c>
      <c r="L47">
        <v>1.97</v>
      </c>
      <c r="M47" s="1">
        <f t="shared" si="6"/>
        <v>1.9747404892795406</v>
      </c>
      <c r="N47" s="1">
        <f t="shared" si="7"/>
        <v>0.67073170731707321</v>
      </c>
      <c r="O47">
        <f t="shared" si="8"/>
        <v>-0.79910002582955153</v>
      </c>
      <c r="P47" s="3">
        <f t="shared" si="0"/>
        <v>-0.6903591828082758</v>
      </c>
      <c r="Q47">
        <f t="shared" si="1"/>
        <v>0.59081158492361574</v>
      </c>
      <c r="R47">
        <f t="shared" si="2"/>
        <v>0.71252053020157879</v>
      </c>
      <c r="S47">
        <f t="shared" si="9"/>
        <v>20.60029768943993</v>
      </c>
      <c r="T47">
        <f t="shared" si="3"/>
        <v>1.0560097786329916</v>
      </c>
      <c r="U47">
        <f t="shared" si="10"/>
        <v>46.524123834708853</v>
      </c>
      <c r="V47">
        <f t="shared" si="11"/>
        <v>33.851010303558198</v>
      </c>
      <c r="W47">
        <f t="shared" si="11"/>
        <v>40.824419196974176</v>
      </c>
      <c r="X47">
        <f t="shared" si="12"/>
        <v>6.9734088934159786</v>
      </c>
      <c r="Y47">
        <f t="shared" si="13"/>
        <v>1</v>
      </c>
      <c r="Z47">
        <f t="shared" si="14"/>
        <v>0</v>
      </c>
    </row>
    <row r="48" spans="6:26">
      <c r="F48">
        <f t="shared" si="4"/>
        <v>18</v>
      </c>
      <c r="G48">
        <f t="shared" si="5"/>
        <v>-10</v>
      </c>
      <c r="H48">
        <v>38</v>
      </c>
      <c r="I48">
        <v>4</v>
      </c>
      <c r="J48">
        <v>-1.61</v>
      </c>
      <c r="K48">
        <v>-1.35</v>
      </c>
      <c r="L48">
        <v>2.11</v>
      </c>
      <c r="M48" s="1">
        <f t="shared" si="6"/>
        <v>2.1010949526377907</v>
      </c>
      <c r="N48" s="1">
        <f t="shared" si="7"/>
        <v>0.83850931677018636</v>
      </c>
      <c r="O48">
        <f t="shared" si="8"/>
        <v>-0.72189992567649086</v>
      </c>
      <c r="P48" s="3">
        <f t="shared" si="0"/>
        <v>-0.76148893684460983</v>
      </c>
      <c r="Q48">
        <f t="shared" si="1"/>
        <v>0.69778518937597833</v>
      </c>
      <c r="R48">
        <f t="shared" si="2"/>
        <v>0.81208005170346254</v>
      </c>
      <c r="S48">
        <f t="shared" si="9"/>
        <v>16.379662977613048</v>
      </c>
      <c r="T48">
        <f t="shared" si="3"/>
        <v>1.0492878078146421</v>
      </c>
      <c r="U48">
        <f t="shared" si="10"/>
        <v>50.059952954656893</v>
      </c>
      <c r="V48">
        <f t="shared" si="11"/>
        <v>39.980146357980445</v>
      </c>
      <c r="W48">
        <f t="shared" si="11"/>
        <v>46.528759589374083</v>
      </c>
      <c r="X48">
        <f t="shared" si="12"/>
        <v>6.548613231393638</v>
      </c>
      <c r="Y48">
        <f t="shared" si="13"/>
        <v>1</v>
      </c>
      <c r="Z48">
        <f t="shared" si="14"/>
        <v>0</v>
      </c>
    </row>
    <row r="49" spans="6:26">
      <c r="F49">
        <f>H49-20</f>
        <v>-18</v>
      </c>
      <c r="G49">
        <f t="shared" si="5"/>
        <v>-8</v>
      </c>
      <c r="H49">
        <v>2</v>
      </c>
      <c r="I49">
        <v>6</v>
      </c>
      <c r="J49">
        <v>0.22</v>
      </c>
      <c r="K49">
        <v>2.16</v>
      </c>
      <c r="L49">
        <v>2.17</v>
      </c>
      <c r="M49" s="1">
        <f t="shared" si="6"/>
        <v>2.1711747972008149</v>
      </c>
      <c r="N49" s="1">
        <f t="shared" si="7"/>
        <v>9.8181818181818183</v>
      </c>
      <c r="O49">
        <f t="shared" si="8"/>
        <v>-0.52874908580464841</v>
      </c>
      <c r="P49" s="3">
        <f t="shared" si="0"/>
        <v>1.2444266361973737</v>
      </c>
      <c r="Q49">
        <f t="shared" si="1"/>
        <v>1.4692944957889433</v>
      </c>
      <c r="R49">
        <f t="shared" si="2"/>
        <v>-1.1690156872019217</v>
      </c>
      <c r="S49">
        <f t="shared" si="9"/>
        <v>179.56306176551857</v>
      </c>
      <c r="T49">
        <f t="shared" si="3"/>
        <v>1.3520995705260623</v>
      </c>
      <c r="U49">
        <f t="shared" si="10"/>
        <v>37.724978556804572</v>
      </c>
      <c r="V49">
        <f t="shared" si="11"/>
        <v>84.18437347050876</v>
      </c>
      <c r="W49">
        <f t="shared" si="11"/>
        <v>-66.979665061255716</v>
      </c>
      <c r="X49">
        <f t="shared" si="12"/>
        <v>151.16403853176448</v>
      </c>
      <c r="Y49">
        <f t="shared" si="13"/>
        <v>0</v>
      </c>
      <c r="Z49">
        <f t="shared" si="14"/>
        <v>0</v>
      </c>
    </row>
    <row r="50" spans="6:26">
      <c r="F50">
        <f t="shared" si="4"/>
        <v>-16</v>
      </c>
      <c r="G50">
        <f t="shared" si="5"/>
        <v>-8</v>
      </c>
      <c r="H50">
        <v>4</v>
      </c>
      <c r="I50">
        <v>6</v>
      </c>
      <c r="J50">
        <v>-0.67</v>
      </c>
      <c r="K50">
        <v>0.19</v>
      </c>
      <c r="L50">
        <v>0.7</v>
      </c>
      <c r="M50" s="1">
        <f t="shared" si="6"/>
        <v>0.69641941385920603</v>
      </c>
      <c r="N50" s="1">
        <f t="shared" si="7"/>
        <v>-0.28358208955223879</v>
      </c>
      <c r="O50">
        <f t="shared" si="8"/>
        <v>-0.63220218606530121</v>
      </c>
      <c r="P50" s="3">
        <f t="shared" si="0"/>
        <v>0.79920793035740489</v>
      </c>
      <c r="Q50">
        <f t="shared" si="1"/>
        <v>-0.27632727497506515</v>
      </c>
      <c r="R50">
        <f t="shared" si="2"/>
        <v>-0.90154523338732007</v>
      </c>
      <c r="S50">
        <f t="shared" si="9"/>
        <v>226.25995152620112</v>
      </c>
      <c r="T50">
        <f t="shared" si="3"/>
        <v>1.0190254756442119</v>
      </c>
      <c r="U50">
        <f t="shared" si="10"/>
        <v>46.323530815616607</v>
      </c>
      <c r="V50">
        <f t="shared" si="11"/>
        <v>-15.832386620422204</v>
      </c>
      <c r="W50">
        <f t="shared" si="11"/>
        <v>-51.654736913230238</v>
      </c>
      <c r="X50">
        <f t="shared" si="12"/>
        <v>35.822350292808032</v>
      </c>
      <c r="Y50">
        <f t="shared" si="13"/>
        <v>0</v>
      </c>
      <c r="Z50">
        <f t="shared" si="14"/>
        <v>0</v>
      </c>
    </row>
    <row r="51" spans="6:26">
      <c r="F51">
        <f t="shared" si="4"/>
        <v>-14</v>
      </c>
      <c r="G51">
        <f t="shared" si="5"/>
        <v>-8</v>
      </c>
      <c r="H51">
        <v>6</v>
      </c>
      <c r="I51">
        <v>6</v>
      </c>
      <c r="J51">
        <v>-0.56000000000000005</v>
      </c>
      <c r="K51">
        <v>0.56000000000000005</v>
      </c>
      <c r="L51">
        <v>0.78</v>
      </c>
      <c r="M51" s="1">
        <f t="shared" si="6"/>
        <v>0.79195959492893331</v>
      </c>
      <c r="N51" s="1">
        <f t="shared" si="7"/>
        <v>-1</v>
      </c>
      <c r="O51">
        <f t="shared" si="8"/>
        <v>-0.73067879554164683</v>
      </c>
      <c r="P51" s="3">
        <f t="shared" si="0"/>
        <v>0.2523226679577853</v>
      </c>
      <c r="Q51">
        <f t="shared" si="1"/>
        <v>-0.78539816339744828</v>
      </c>
      <c r="R51">
        <f t="shared" si="2"/>
        <v>-0.33250519157587932</v>
      </c>
      <c r="S51">
        <f t="shared" si="9"/>
        <v>57.664124125584934</v>
      </c>
      <c r="T51">
        <f t="shared" si="3"/>
        <v>0.77301890728463196</v>
      </c>
      <c r="U51">
        <f t="shared" si="10"/>
        <v>2.3916229774324527</v>
      </c>
      <c r="V51">
        <f t="shared" si="11"/>
        <v>-45</v>
      </c>
      <c r="W51">
        <f t="shared" si="11"/>
        <v>-19.051144143486781</v>
      </c>
      <c r="X51">
        <f t="shared" si="12"/>
        <v>25.948855856513219</v>
      </c>
      <c r="Y51">
        <f t="shared" si="13"/>
        <v>0</v>
      </c>
      <c r="Z51">
        <f t="shared" si="14"/>
        <v>1</v>
      </c>
    </row>
    <row r="52" spans="6:26">
      <c r="F52">
        <f t="shared" si="4"/>
        <v>-12</v>
      </c>
      <c r="G52">
        <f t="shared" si="5"/>
        <v>-8</v>
      </c>
      <c r="H52">
        <v>8</v>
      </c>
      <c r="I52">
        <v>6</v>
      </c>
      <c r="J52">
        <v>-0.42</v>
      </c>
      <c r="K52">
        <v>-0.56999999999999995</v>
      </c>
      <c r="L52">
        <v>0.71</v>
      </c>
      <c r="M52" s="1">
        <f t="shared" si="6"/>
        <v>0.70802542327235674</v>
      </c>
      <c r="N52" s="1">
        <f t="shared" si="7"/>
        <v>1.357142857142857</v>
      </c>
      <c r="O52">
        <f t="shared" si="8"/>
        <v>-0.82359842084726931</v>
      </c>
      <c r="P52" s="3">
        <f t="shared" si="0"/>
        <v>-0.26719012026184635</v>
      </c>
      <c r="Q52">
        <f t="shared" si="1"/>
        <v>0.93576959140458282</v>
      </c>
      <c r="R52">
        <f t="shared" si="2"/>
        <v>0.31370537455630093</v>
      </c>
      <c r="S52">
        <f t="shared" si="9"/>
        <v>66.476216214139683</v>
      </c>
      <c r="T52">
        <f t="shared" si="3"/>
        <v>0.86585502203755549</v>
      </c>
      <c r="U52">
        <f t="shared" si="10"/>
        <v>22.29151575316898</v>
      </c>
      <c r="V52">
        <f t="shared" si="11"/>
        <v>53.615648184164115</v>
      </c>
      <c r="W52">
        <f t="shared" si="11"/>
        <v>17.973993972646724</v>
      </c>
      <c r="X52">
        <f t="shared" si="12"/>
        <v>35.641654211517391</v>
      </c>
      <c r="Y52">
        <f t="shared" si="13"/>
        <v>0</v>
      </c>
      <c r="Z52">
        <f t="shared" si="14"/>
        <v>0</v>
      </c>
    </row>
    <row r="53" spans="6:26">
      <c r="F53">
        <f t="shared" si="4"/>
        <v>-10</v>
      </c>
      <c r="G53">
        <f t="shared" si="5"/>
        <v>-8</v>
      </c>
      <c r="H53">
        <v>10</v>
      </c>
      <c r="I53">
        <v>6</v>
      </c>
      <c r="J53">
        <v>-0.39</v>
      </c>
      <c r="K53">
        <v>-0.77</v>
      </c>
      <c r="L53">
        <v>0.86</v>
      </c>
      <c r="M53" s="1">
        <f t="shared" si="6"/>
        <v>0.86313382508160341</v>
      </c>
      <c r="N53" s="1">
        <f t="shared" si="7"/>
        <v>1.9743589743589742</v>
      </c>
      <c r="O53">
        <f t="shared" si="8"/>
        <v>-0.91042152686478095</v>
      </c>
      <c r="P53" s="3">
        <f t="shared" si="0"/>
        <v>-0.63675001157339906</v>
      </c>
      <c r="Q53">
        <f t="shared" si="1"/>
        <v>1.1019674170098519</v>
      </c>
      <c r="R53">
        <f t="shared" si="2"/>
        <v>0.61032404823299302</v>
      </c>
      <c r="S53">
        <f t="shared" si="9"/>
        <v>44.615054963323239</v>
      </c>
      <c r="T53">
        <f t="shared" si="3"/>
        <v>1.1109986200790363</v>
      </c>
      <c r="U53">
        <f t="shared" si="10"/>
        <v>28.716844108617678</v>
      </c>
      <c r="V53">
        <f t="shared" si="11"/>
        <v>63.138082155597317</v>
      </c>
      <c r="W53">
        <f t="shared" si="11"/>
        <v>34.968992099089391</v>
      </c>
      <c r="X53">
        <f t="shared" si="12"/>
        <v>28.169090056507926</v>
      </c>
      <c r="Y53">
        <f t="shared" si="13"/>
        <v>1</v>
      </c>
      <c r="Z53">
        <f t="shared" si="14"/>
        <v>0</v>
      </c>
    </row>
    <row r="54" spans="6:26">
      <c r="F54">
        <f t="shared" si="4"/>
        <v>-8</v>
      </c>
      <c r="G54">
        <f t="shared" si="5"/>
        <v>-8</v>
      </c>
      <c r="H54">
        <v>12</v>
      </c>
      <c r="I54">
        <v>6</v>
      </c>
      <c r="J54">
        <v>-0.51</v>
      </c>
      <c r="K54">
        <v>-0.93</v>
      </c>
      <c r="L54">
        <v>1.06</v>
      </c>
      <c r="M54" s="1">
        <f t="shared" si="6"/>
        <v>1.0606601717798212</v>
      </c>
      <c r="N54" s="1">
        <f t="shared" si="7"/>
        <v>1.8235294117647058</v>
      </c>
      <c r="O54">
        <f t="shared" si="8"/>
        <v>-0.99065351343962404</v>
      </c>
      <c r="P54" s="3">
        <f t="shared" si="0"/>
        <v>-0.76915836769972068</v>
      </c>
      <c r="Q54">
        <f t="shared" si="1"/>
        <v>1.0691922726057761</v>
      </c>
      <c r="R54">
        <f t="shared" si="2"/>
        <v>0.66019356813829977</v>
      </c>
      <c r="S54">
        <f t="shared" si="9"/>
        <v>38.253054660663359</v>
      </c>
      <c r="T54">
        <f t="shared" si="3"/>
        <v>1.2541925602923858</v>
      </c>
      <c r="U54">
        <f t="shared" si="10"/>
        <v>18.246408572861856</v>
      </c>
      <c r="V54">
        <f t="shared" si="11"/>
        <v>61.260204708311953</v>
      </c>
      <c r="W54">
        <f t="shared" si="11"/>
        <v>37.826305116007113</v>
      </c>
      <c r="X54">
        <f t="shared" si="12"/>
        <v>23.43389959230484</v>
      </c>
      <c r="Y54">
        <f t="shared" si="13"/>
        <v>1</v>
      </c>
      <c r="Z54">
        <f t="shared" si="14"/>
        <v>0</v>
      </c>
    </row>
    <row r="55" spans="6:26">
      <c r="F55">
        <f t="shared" si="4"/>
        <v>-6</v>
      </c>
      <c r="G55">
        <f t="shared" si="5"/>
        <v>-8</v>
      </c>
      <c r="H55">
        <v>14</v>
      </c>
      <c r="I55">
        <v>6</v>
      </c>
      <c r="J55">
        <v>-0.56999999999999995</v>
      </c>
      <c r="K55">
        <v>-0.86</v>
      </c>
      <c r="L55">
        <v>1.04</v>
      </c>
      <c r="M55" s="1">
        <f t="shared" si="6"/>
        <v>1.0317460927960909</v>
      </c>
      <c r="N55" s="1">
        <f t="shared" si="7"/>
        <v>1.5087719298245614</v>
      </c>
      <c r="O55">
        <f t="shared" si="8"/>
        <v>-1.0638483608765388</v>
      </c>
      <c r="P55" s="3">
        <f t="shared" si="0"/>
        <v>-0.63317308520324622</v>
      </c>
      <c r="Q55">
        <f t="shared" si="1"/>
        <v>0.98548188881521648</v>
      </c>
      <c r="R55">
        <f t="shared" si="2"/>
        <v>0.53686216569783651</v>
      </c>
      <c r="S55">
        <f t="shared" si="9"/>
        <v>45.52287852359494</v>
      </c>
      <c r="T55">
        <f t="shared" si="3"/>
        <v>1.2380151415735978</v>
      </c>
      <c r="U55">
        <f t="shared" si="10"/>
        <v>19.992229698540079</v>
      </c>
      <c r="V55">
        <f t="shared" si="11"/>
        <v>56.463953015692553</v>
      </c>
      <c r="W55">
        <f t="shared" si="11"/>
        <v>30.759936274739108</v>
      </c>
      <c r="X55">
        <f t="shared" si="12"/>
        <v>25.704016740953445</v>
      </c>
      <c r="Y55">
        <f t="shared" si="13"/>
        <v>1</v>
      </c>
      <c r="Z55">
        <f t="shared" si="14"/>
        <v>0</v>
      </c>
    </row>
    <row r="56" spans="6:26">
      <c r="F56">
        <f t="shared" si="4"/>
        <v>-4</v>
      </c>
      <c r="G56">
        <f t="shared" si="5"/>
        <v>-8</v>
      </c>
      <c r="H56">
        <v>16</v>
      </c>
      <c r="I56">
        <v>6</v>
      </c>
      <c r="J56">
        <v>-0.72</v>
      </c>
      <c r="K56">
        <v>-0.96</v>
      </c>
      <c r="L56">
        <v>1.2</v>
      </c>
      <c r="M56" s="1">
        <f t="shared" si="6"/>
        <v>1.2</v>
      </c>
      <c r="N56" s="1">
        <f t="shared" si="7"/>
        <v>1.3333333333333333</v>
      </c>
      <c r="O56">
        <f t="shared" si="8"/>
        <v>-1.129611917369242</v>
      </c>
      <c r="P56" s="3">
        <f t="shared" si="0"/>
        <v>-0.260880252802487</v>
      </c>
      <c r="Q56">
        <f t="shared" si="1"/>
        <v>0.92729521800161219</v>
      </c>
      <c r="R56">
        <f t="shared" si="2"/>
        <v>0.22696742850770299</v>
      </c>
      <c r="S56">
        <f t="shared" si="9"/>
        <v>75.523714120209291</v>
      </c>
      <c r="T56">
        <f t="shared" si="3"/>
        <v>1.1593453282628541</v>
      </c>
      <c r="U56">
        <f t="shared" si="10"/>
        <v>3.3878893114288231</v>
      </c>
      <c r="V56">
        <f t="shared" si="11"/>
        <v>53.13010235415598</v>
      </c>
      <c r="W56">
        <f t="shared" si="11"/>
        <v>13.004275740428625</v>
      </c>
      <c r="X56">
        <f t="shared" si="12"/>
        <v>40.125826613727355</v>
      </c>
      <c r="Y56">
        <f t="shared" si="13"/>
        <v>0</v>
      </c>
      <c r="Z56">
        <f t="shared" si="14"/>
        <v>0</v>
      </c>
    </row>
    <row r="57" spans="6:26">
      <c r="F57">
        <f t="shared" si="4"/>
        <v>-2</v>
      </c>
      <c r="G57">
        <f t="shared" si="5"/>
        <v>-8</v>
      </c>
      <c r="H57">
        <v>18</v>
      </c>
      <c r="I57">
        <v>6</v>
      </c>
      <c r="J57">
        <v>-0.63</v>
      </c>
      <c r="K57">
        <v>-0.82</v>
      </c>
      <c r="L57">
        <v>1.03</v>
      </c>
      <c r="M57" s="1">
        <f t="shared" si="6"/>
        <v>1.0340696301506973</v>
      </c>
      <c r="N57" s="1">
        <f t="shared" si="7"/>
        <v>1.3015873015873014</v>
      </c>
      <c r="O57">
        <f t="shared" si="8"/>
        <v>-1.187604804133001</v>
      </c>
      <c r="P57" s="3">
        <f t="shared" si="0"/>
        <v>0.25987664651397041</v>
      </c>
      <c r="Q57">
        <f t="shared" si="1"/>
        <v>0.91569032312654142</v>
      </c>
      <c r="R57">
        <f t="shared" si="2"/>
        <v>-0.21542849033622108</v>
      </c>
      <c r="S57">
        <f t="shared" si="9"/>
        <v>123.52634781600183</v>
      </c>
      <c r="T57">
        <f t="shared" si="3"/>
        <v>1.2157059850980132</v>
      </c>
      <c r="U57">
        <f t="shared" si="10"/>
        <v>17.565195771279505</v>
      </c>
      <c r="V57">
        <f t="shared" si="11"/>
        <v>52.465190856121424</v>
      </c>
      <c r="W57">
        <f t="shared" si="11"/>
        <v>-12.343143283140309</v>
      </c>
      <c r="X57">
        <f t="shared" si="12"/>
        <v>64.808334139261731</v>
      </c>
      <c r="Y57">
        <f t="shared" si="13"/>
        <v>0</v>
      </c>
      <c r="Z57">
        <f t="shared" si="14"/>
        <v>0</v>
      </c>
    </row>
    <row r="58" spans="6:26">
      <c r="F58">
        <f t="shared" si="4"/>
        <v>0</v>
      </c>
      <c r="G58">
        <f t="shared" si="5"/>
        <v>-8</v>
      </c>
      <c r="H58">
        <v>20</v>
      </c>
      <c r="I58">
        <v>6</v>
      </c>
      <c r="J58">
        <v>-0.96</v>
      </c>
      <c r="K58">
        <v>-0.16</v>
      </c>
      <c r="L58">
        <v>0.97</v>
      </c>
      <c r="M58" s="1">
        <f t="shared" si="6"/>
        <v>0.97324200484771517</v>
      </c>
      <c r="N58" s="1">
        <f t="shared" si="7"/>
        <v>0.16666666666666669</v>
      </c>
      <c r="O58">
        <f t="shared" si="8"/>
        <v>-1.2375449168275499</v>
      </c>
      <c r="P58" s="3">
        <f t="shared" si="0"/>
        <v>0.80622363869913205</v>
      </c>
      <c r="Q58">
        <f t="shared" si="1"/>
        <v>0.16514867741462685</v>
      </c>
      <c r="R58">
        <f t="shared" si="2"/>
        <v>-0.57740806127659439</v>
      </c>
      <c r="S58">
        <f t="shared" si="9"/>
        <v>449.62923731259303</v>
      </c>
      <c r="T58">
        <f t="shared" si="3"/>
        <v>1.476994914264425</v>
      </c>
      <c r="U58">
        <f t="shared" si="10"/>
        <v>51.760292600146549</v>
      </c>
      <c r="V58">
        <f t="shared" si="11"/>
        <v>9.4623222080256184</v>
      </c>
      <c r="W58">
        <f t="shared" si="11"/>
        <v>-33.083044967980079</v>
      </c>
      <c r="X58">
        <f t="shared" si="12"/>
        <v>42.545367176005698</v>
      </c>
      <c r="Y58">
        <f t="shared" si="13"/>
        <v>0</v>
      </c>
      <c r="Z58">
        <f t="shared" si="14"/>
        <v>0</v>
      </c>
    </row>
    <row r="59" spans="6:26">
      <c r="F59">
        <f t="shared" si="4"/>
        <v>2</v>
      </c>
      <c r="G59">
        <f t="shared" si="5"/>
        <v>-8</v>
      </c>
      <c r="H59">
        <v>22</v>
      </c>
      <c r="I59">
        <v>6</v>
      </c>
      <c r="J59">
        <v>-1.41</v>
      </c>
      <c r="K59">
        <v>0.98</v>
      </c>
      <c r="L59">
        <v>1.71</v>
      </c>
      <c r="M59" s="1">
        <f t="shared" si="6"/>
        <v>1.7171196813268432</v>
      </c>
      <c r="N59" s="1">
        <f t="shared" si="7"/>
        <v>-0.69503546099290781</v>
      </c>
      <c r="O59">
        <f t="shared" si="8"/>
        <v>-1.2792095048333876</v>
      </c>
      <c r="P59" s="3">
        <f t="shared" si="0"/>
        <v>1.2492486993006455</v>
      </c>
      <c r="Q59">
        <f t="shared" si="1"/>
        <v>-0.60738628214913237</v>
      </c>
      <c r="R59">
        <f t="shared" si="2"/>
        <v>-0.77354928120323563</v>
      </c>
      <c r="S59">
        <f t="shared" si="9"/>
        <v>27.357054964455884</v>
      </c>
      <c r="T59">
        <f t="shared" si="3"/>
        <v>1.78801545573869</v>
      </c>
      <c r="U59">
        <f t="shared" si="10"/>
        <v>4.128761389367142</v>
      </c>
      <c r="V59">
        <f t="shared" si="11"/>
        <v>-34.800670501287499</v>
      </c>
      <c r="W59">
        <f t="shared" si="11"/>
        <v>-44.321109058323906</v>
      </c>
      <c r="X59">
        <f t="shared" si="12"/>
        <v>9.5204385570364067</v>
      </c>
      <c r="Y59">
        <f t="shared" si="13"/>
        <v>0</v>
      </c>
      <c r="Z59">
        <f t="shared" si="14"/>
        <v>1</v>
      </c>
    </row>
    <row r="60" spans="6:26">
      <c r="F60">
        <f t="shared" si="4"/>
        <v>4</v>
      </c>
      <c r="G60">
        <f t="shared" si="5"/>
        <v>-8</v>
      </c>
      <c r="H60">
        <v>24</v>
      </c>
      <c r="I60">
        <v>6</v>
      </c>
      <c r="J60">
        <v>-1.39</v>
      </c>
      <c r="K60">
        <v>1.86</v>
      </c>
      <c r="L60">
        <v>2.3199999999999998</v>
      </c>
      <c r="M60" s="1">
        <f t="shared" si="6"/>
        <v>2.3220034453032148</v>
      </c>
      <c r="N60" s="1">
        <f t="shared" si="7"/>
        <v>-1.3381294964028778</v>
      </c>
      <c r="O60">
        <f t="shared" si="8"/>
        <v>-1.3124368130559494</v>
      </c>
      <c r="P60" s="3">
        <f t="shared" si="0"/>
        <v>1.484418888150129</v>
      </c>
      <c r="Q60">
        <f t="shared" si="1"/>
        <v>-0.92901786918304918</v>
      </c>
      <c r="R60">
        <f t="shared" si="2"/>
        <v>-0.84681205792181202</v>
      </c>
      <c r="S60">
        <f t="shared" si="9"/>
        <v>8.8486792329975881</v>
      </c>
      <c r="T60">
        <f t="shared" si="3"/>
        <v>1.9814110688500057</v>
      </c>
      <c r="U60">
        <f t="shared" si="10"/>
        <v>14.668039237501363</v>
      </c>
      <c r="V60">
        <f t="shared" si="11"/>
        <v>-53.228802996425543</v>
      </c>
      <c r="W60">
        <f t="shared" si="11"/>
        <v>-48.518756959707638</v>
      </c>
      <c r="X60">
        <f t="shared" si="12"/>
        <v>4.7100460367179053</v>
      </c>
      <c r="Y60">
        <f t="shared" si="13"/>
        <v>0</v>
      </c>
      <c r="Z60">
        <f t="shared" si="14"/>
        <v>1</v>
      </c>
    </row>
    <row r="61" spans="6:26">
      <c r="F61">
        <f t="shared" si="4"/>
        <v>6</v>
      </c>
      <c r="G61">
        <f t="shared" si="5"/>
        <v>-8</v>
      </c>
      <c r="H61">
        <v>26</v>
      </c>
      <c r="I61">
        <v>6</v>
      </c>
      <c r="J61">
        <v>-1.3</v>
      </c>
      <c r="K61">
        <v>2.14</v>
      </c>
      <c r="L61">
        <v>2.5099999999999998</v>
      </c>
      <c r="M61" s="1">
        <f t="shared" si="6"/>
        <v>2.5039169315294787</v>
      </c>
      <c r="N61" s="1">
        <f t="shared" si="7"/>
        <v>-1.6461538461538463</v>
      </c>
      <c r="O61">
        <f t="shared" si="8"/>
        <v>-1.3371272741565881</v>
      </c>
      <c r="P61" s="3">
        <f t="shared" si="0"/>
        <v>1.4562451743403633</v>
      </c>
      <c r="Q61">
        <f t="shared" si="1"/>
        <v>-1.0248974293076074</v>
      </c>
      <c r="R61">
        <f t="shared" si="2"/>
        <v>-0.82801538633105376</v>
      </c>
      <c r="S61">
        <f t="shared" si="9"/>
        <v>19.209926510359359</v>
      </c>
      <c r="T61">
        <f t="shared" si="3"/>
        <v>1.9770076770420044</v>
      </c>
      <c r="U61">
        <f t="shared" si="10"/>
        <v>21.043399956787702</v>
      </c>
      <c r="V61">
        <f t="shared" si="11"/>
        <v>-58.722297133133551</v>
      </c>
      <c r="W61">
        <f t="shared" si="11"/>
        <v>-47.441787008663738</v>
      </c>
      <c r="X61">
        <f t="shared" si="12"/>
        <v>11.280510124469814</v>
      </c>
      <c r="Y61">
        <f t="shared" si="13"/>
        <v>0</v>
      </c>
      <c r="Z61">
        <f t="shared" si="14"/>
        <v>1</v>
      </c>
    </row>
    <row r="62" spans="6:26">
      <c r="F62">
        <f t="shared" si="4"/>
        <v>8</v>
      </c>
      <c r="G62">
        <f t="shared" si="5"/>
        <v>-8</v>
      </c>
      <c r="H62">
        <v>28</v>
      </c>
      <c r="I62">
        <v>6</v>
      </c>
      <c r="J62">
        <v>-1.46</v>
      </c>
      <c r="K62">
        <v>1.68</v>
      </c>
      <c r="L62">
        <v>2.23</v>
      </c>
      <c r="M62" s="1">
        <f t="shared" si="6"/>
        <v>2.2257582977493309</v>
      </c>
      <c r="N62" s="1">
        <f t="shared" si="7"/>
        <v>-1.1506849315068493</v>
      </c>
      <c r="O62">
        <f t="shared" si="8"/>
        <v>-1.3532442424229087</v>
      </c>
      <c r="P62" s="3">
        <f t="shared" si="0"/>
        <v>1.171375220502439</v>
      </c>
      <c r="Q62">
        <f t="shared" si="1"/>
        <v>-0.85534754843823013</v>
      </c>
      <c r="R62">
        <f t="shared" si="2"/>
        <v>-0.71348419878392277</v>
      </c>
      <c r="S62">
        <f t="shared" si="9"/>
        <v>16.585462823075147</v>
      </c>
      <c r="T62">
        <f t="shared" si="3"/>
        <v>1.7898016333822835</v>
      </c>
      <c r="U62">
        <f t="shared" si="10"/>
        <v>19.586882583247395</v>
      </c>
      <c r="V62">
        <f t="shared" si="11"/>
        <v>-49.007804542372334</v>
      </c>
      <c r="W62">
        <f t="shared" si="11"/>
        <v>-40.879633339591841</v>
      </c>
      <c r="X62">
        <f t="shared" si="12"/>
        <v>8.1281712027804929</v>
      </c>
      <c r="Y62">
        <f t="shared" si="13"/>
        <v>0</v>
      </c>
      <c r="Z62">
        <f t="shared" si="14"/>
        <v>1</v>
      </c>
    </row>
    <row r="63" spans="6:26">
      <c r="F63">
        <f t="shared" si="4"/>
        <v>10</v>
      </c>
      <c r="G63">
        <f t="shared" si="5"/>
        <v>-8</v>
      </c>
      <c r="H63">
        <v>30</v>
      </c>
      <c r="I63">
        <v>6</v>
      </c>
      <c r="J63">
        <v>-1.79</v>
      </c>
      <c r="K63">
        <v>0.63</v>
      </c>
      <c r="L63">
        <v>1.89</v>
      </c>
      <c r="M63" s="1">
        <f t="shared" si="6"/>
        <v>1.8976301009416983</v>
      </c>
      <c r="N63" s="1">
        <f t="shared" si="7"/>
        <v>-0.35195530726256985</v>
      </c>
      <c r="O63">
        <f t="shared" si="8"/>
        <v>-1.3608142638694034</v>
      </c>
      <c r="P63" s="3">
        <f t="shared" si="0"/>
        <v>0.69702484914508345</v>
      </c>
      <c r="Q63">
        <f t="shared" si="1"/>
        <v>-0.33841567811058298</v>
      </c>
      <c r="R63">
        <f t="shared" si="2"/>
        <v>-0.47336909396976051</v>
      </c>
      <c r="S63">
        <f t="shared" si="9"/>
        <v>39.878003469768103</v>
      </c>
      <c r="T63">
        <f t="shared" si="3"/>
        <v>1.5289405158723974</v>
      </c>
      <c r="U63">
        <f t="shared" si="10"/>
        <v>19.428949028914474</v>
      </c>
      <c r="V63">
        <f t="shared" si="11"/>
        <v>-19.389790076794203</v>
      </c>
      <c r="W63">
        <f t="shared" si="11"/>
        <v>-27.122051236398946</v>
      </c>
      <c r="X63">
        <f t="shared" si="12"/>
        <v>7.732261159604743</v>
      </c>
      <c r="Y63">
        <f t="shared" si="13"/>
        <v>0</v>
      </c>
      <c r="Z63">
        <f t="shared" si="14"/>
        <v>1</v>
      </c>
    </row>
    <row r="64" spans="6:26">
      <c r="F64">
        <f t="shared" si="4"/>
        <v>12</v>
      </c>
      <c r="G64">
        <f t="shared" si="5"/>
        <v>-8</v>
      </c>
      <c r="H64">
        <v>32</v>
      </c>
      <c r="I64">
        <v>6</v>
      </c>
      <c r="J64">
        <v>-1.55</v>
      </c>
      <c r="K64">
        <v>0.53</v>
      </c>
      <c r="L64">
        <v>1.64</v>
      </c>
      <c r="M64" s="1">
        <f t="shared" si="6"/>
        <v>1.638108665504215</v>
      </c>
      <c r="N64" s="1">
        <f t="shared" si="7"/>
        <v>-0.34193548387096773</v>
      </c>
      <c r="O64">
        <f t="shared" si="8"/>
        <v>-1.3599268805775804</v>
      </c>
      <c r="P64" s="3">
        <f t="shared" si="0"/>
        <v>0.14511829074100166</v>
      </c>
      <c r="Q64">
        <f t="shared" si="1"/>
        <v>-0.32947240863790356</v>
      </c>
      <c r="R64">
        <f t="shared" si="2"/>
        <v>-0.10630806720473653</v>
      </c>
      <c r="S64">
        <f t="shared" si="9"/>
        <v>67.733848292719685</v>
      </c>
      <c r="T64">
        <f t="shared" si="3"/>
        <v>1.3676477758637486</v>
      </c>
      <c r="U64">
        <f t="shared" si="10"/>
        <v>16.510558507864168</v>
      </c>
      <c r="V64">
        <f t="shared" si="11"/>
        <v>-18.877378480961482</v>
      </c>
      <c r="W64">
        <f t="shared" si="11"/>
        <v>-6.0910035790245214</v>
      </c>
      <c r="X64">
        <f t="shared" si="12"/>
        <v>12.786374901936961</v>
      </c>
      <c r="Y64">
        <f t="shared" si="13"/>
        <v>0</v>
      </c>
      <c r="Z64">
        <f t="shared" si="14"/>
        <v>1</v>
      </c>
    </row>
    <row r="65" spans="6:26">
      <c r="F65">
        <f t="shared" si="4"/>
        <v>14</v>
      </c>
      <c r="G65">
        <f t="shared" si="5"/>
        <v>-8</v>
      </c>
      <c r="H65">
        <v>34</v>
      </c>
      <c r="I65">
        <v>6</v>
      </c>
      <c r="J65">
        <v>-1.56</v>
      </c>
      <c r="K65">
        <v>-0.39</v>
      </c>
      <c r="L65">
        <v>1.61</v>
      </c>
      <c r="M65" s="1">
        <f t="shared" si="6"/>
        <v>1.6080111939908877</v>
      </c>
      <c r="N65" s="1">
        <f t="shared" si="7"/>
        <v>0.25</v>
      </c>
      <c r="O65">
        <f t="shared" si="8"/>
        <v>-1.3507339707177184</v>
      </c>
      <c r="P65" s="3">
        <f t="shared" si="0"/>
        <v>-0.35412063583630943</v>
      </c>
      <c r="Q65">
        <f t="shared" si="1"/>
        <v>0.24497866312686414</v>
      </c>
      <c r="R65">
        <f t="shared" si="2"/>
        <v>0.25639868551974965</v>
      </c>
      <c r="S65">
        <f t="shared" si="9"/>
        <v>4.6616396085774845</v>
      </c>
      <c r="T65">
        <f t="shared" si="3"/>
        <v>1.3963823560815878</v>
      </c>
      <c r="U65">
        <f t="shared" si="10"/>
        <v>13.160905763601241</v>
      </c>
      <c r="V65">
        <f t="shared" si="11"/>
        <v>14.036243467926479</v>
      </c>
      <c r="W65">
        <f t="shared" si="11"/>
        <v>14.690562552983708</v>
      </c>
      <c r="X65">
        <f t="shared" si="12"/>
        <v>0.6543190850572298</v>
      </c>
      <c r="Y65">
        <f t="shared" si="13"/>
        <v>1</v>
      </c>
      <c r="Z65">
        <f t="shared" si="14"/>
        <v>0</v>
      </c>
    </row>
    <row r="66" spans="6:26">
      <c r="F66">
        <f t="shared" si="4"/>
        <v>16</v>
      </c>
      <c r="G66">
        <f t="shared" si="5"/>
        <v>-8</v>
      </c>
      <c r="H66">
        <v>36</v>
      </c>
      <c r="I66">
        <v>6</v>
      </c>
      <c r="J66">
        <v>-1.48</v>
      </c>
      <c r="K66">
        <v>-1.01</v>
      </c>
      <c r="L66">
        <v>1.79</v>
      </c>
      <c r="M66" s="1">
        <f t="shared" si="6"/>
        <v>1.7917868176767011</v>
      </c>
      <c r="N66" s="1">
        <f t="shared" si="7"/>
        <v>0.68243243243243246</v>
      </c>
      <c r="O66">
        <f t="shared" si="8"/>
        <v>-1.3334486291166781</v>
      </c>
      <c r="P66" s="3">
        <f t="shared" si="0"/>
        <v>-0.68289517938099897</v>
      </c>
      <c r="Q66">
        <f t="shared" si="1"/>
        <v>0.59883809278326328</v>
      </c>
      <c r="R66">
        <f t="shared" si="2"/>
        <v>0.47330215488120891</v>
      </c>
      <c r="S66">
        <f t="shared" si="9"/>
        <v>20.963251906469722</v>
      </c>
      <c r="T66">
        <f t="shared" si="3"/>
        <v>1.4981425407867419</v>
      </c>
      <c r="U66">
        <f t="shared" si="10"/>
        <v>16.388348992918118</v>
      </c>
      <c r="V66">
        <f t="shared" si="11"/>
        <v>34.310895328144589</v>
      </c>
      <c r="W66">
        <f t="shared" si="11"/>
        <v>27.118215909140485</v>
      </c>
      <c r="X66">
        <f t="shared" si="12"/>
        <v>7.1926794190041043</v>
      </c>
      <c r="Y66">
        <f t="shared" si="13"/>
        <v>1</v>
      </c>
      <c r="Z66">
        <f t="shared" si="14"/>
        <v>0</v>
      </c>
    </row>
    <row r="67" spans="6:26">
      <c r="F67">
        <f t="shared" si="4"/>
        <v>18</v>
      </c>
      <c r="G67">
        <f t="shared" si="5"/>
        <v>-8</v>
      </c>
      <c r="H67">
        <v>38</v>
      </c>
      <c r="I67">
        <v>6</v>
      </c>
      <c r="J67">
        <v>-1.51</v>
      </c>
      <c r="K67">
        <v>-1.59</v>
      </c>
      <c r="L67">
        <v>2.19</v>
      </c>
      <c r="M67" s="1">
        <f t="shared" si="6"/>
        <v>2.1927608168699111</v>
      </c>
      <c r="N67" s="1">
        <f t="shared" si="7"/>
        <v>1.0529801324503312</v>
      </c>
      <c r="O67">
        <f t="shared" si="8"/>
        <v>-1.3083435966226451</v>
      </c>
      <c r="P67" s="3">
        <f t="shared" si="0"/>
        <v>-0.76363011278835091</v>
      </c>
      <c r="Q67">
        <f t="shared" si="1"/>
        <v>0.81119888849887289</v>
      </c>
      <c r="R67">
        <f t="shared" si="2"/>
        <v>0.52831944943279763</v>
      </c>
      <c r="S67">
        <f t="shared" si="9"/>
        <v>34.871773504219775</v>
      </c>
      <c r="T67">
        <f t="shared" si="3"/>
        <v>1.5148907274059831</v>
      </c>
      <c r="U67">
        <f t="shared" si="10"/>
        <v>30.91400048052499</v>
      </c>
      <c r="V67">
        <f t="shared" si="11"/>
        <v>46.478272656688873</v>
      </c>
      <c r="W67">
        <f t="shared" si="11"/>
        <v>30.27047468717462</v>
      </c>
      <c r="X67">
        <f t="shared" si="12"/>
        <v>16.207797969514253</v>
      </c>
      <c r="Y67">
        <f t="shared" si="13"/>
        <v>1</v>
      </c>
      <c r="Z67">
        <f t="shared" si="14"/>
        <v>0</v>
      </c>
    </row>
    <row r="68" spans="6:26">
      <c r="F68">
        <f>H68-20</f>
        <v>-18</v>
      </c>
      <c r="G68">
        <f t="shared" si="5"/>
        <v>-6</v>
      </c>
      <c r="H68">
        <v>2</v>
      </c>
      <c r="I68">
        <v>8</v>
      </c>
      <c r="J68">
        <v>0.35</v>
      </c>
      <c r="K68">
        <v>2.37</v>
      </c>
      <c r="L68">
        <v>2.4</v>
      </c>
      <c r="M68" s="1">
        <f t="shared" si="6"/>
        <v>2.3957044892891108</v>
      </c>
      <c r="N68" s="1">
        <f t="shared" si="7"/>
        <v>6.7714285714285722</v>
      </c>
      <c r="O68">
        <f t="shared" si="8"/>
        <v>0.6357473554958597</v>
      </c>
      <c r="P68" s="3">
        <f t="shared" si="0"/>
        <v>1.2570239737982807</v>
      </c>
      <c r="Q68">
        <f t="shared" si="1"/>
        <v>1.4241767571213613</v>
      </c>
      <c r="R68">
        <f t="shared" si="2"/>
        <v>1.102554566748291</v>
      </c>
      <c r="S68">
        <f t="shared" si="9"/>
        <v>22.583024808181392</v>
      </c>
      <c r="T68">
        <f t="shared" si="3"/>
        <v>1.4086461481591463</v>
      </c>
      <c r="U68">
        <f t="shared" si="10"/>
        <v>41.201172579630601</v>
      </c>
      <c r="V68">
        <f t="shared" si="11"/>
        <v>81.599317463682112</v>
      </c>
      <c r="W68">
        <f t="shared" si="11"/>
        <v>63.171723357552089</v>
      </c>
      <c r="X68">
        <f t="shared" si="12"/>
        <v>18.427594106130023</v>
      </c>
      <c r="Y68">
        <f t="shared" si="13"/>
        <v>1</v>
      </c>
      <c r="Z68">
        <f t="shared" si="14"/>
        <v>0</v>
      </c>
    </row>
    <row r="69" spans="6:26">
      <c r="F69">
        <f t="shared" si="4"/>
        <v>-16</v>
      </c>
      <c r="G69">
        <f t="shared" si="5"/>
        <v>-6</v>
      </c>
      <c r="H69">
        <v>4</v>
      </c>
      <c r="I69">
        <v>8</v>
      </c>
      <c r="J69">
        <v>0.23</v>
      </c>
      <c r="K69">
        <v>1.49</v>
      </c>
      <c r="L69">
        <v>1.5</v>
      </c>
      <c r="M69" s="1">
        <f t="shared" si="6"/>
        <v>1.5076471735787522</v>
      </c>
      <c r="N69" s="1">
        <f t="shared" si="7"/>
        <v>6.4782608695652169</v>
      </c>
      <c r="O69">
        <f t="shared" si="8"/>
        <v>0.52020431221530794</v>
      </c>
      <c r="P69" s="3">
        <f t="shared" si="0"/>
        <v>0.81761656444017905</v>
      </c>
      <c r="Q69">
        <f t="shared" si="1"/>
        <v>1.417642712007684</v>
      </c>
      <c r="R69">
        <f t="shared" si="2"/>
        <v>1.0041516758522255</v>
      </c>
      <c r="S69">
        <f t="shared" si="9"/>
        <v>29.167506922097957</v>
      </c>
      <c r="T69">
        <f t="shared" si="3"/>
        <v>0.96907655677679205</v>
      </c>
      <c r="U69">
        <f t="shared" si="10"/>
        <v>35.722589889751006</v>
      </c>
      <c r="V69">
        <f t="shared" si="11"/>
        <v>81.224944255520327</v>
      </c>
      <c r="W69">
        <f t="shared" si="11"/>
        <v>57.533653017321228</v>
      </c>
      <c r="X69">
        <f t="shared" si="12"/>
        <v>23.691291238199099</v>
      </c>
      <c r="Y69">
        <f t="shared" si="13"/>
        <v>1</v>
      </c>
      <c r="Z69">
        <f t="shared" si="14"/>
        <v>0</v>
      </c>
    </row>
    <row r="70" spans="6:26">
      <c r="F70">
        <f t="shared" si="4"/>
        <v>-14</v>
      </c>
      <c r="G70">
        <f t="shared" si="5"/>
        <v>-6</v>
      </c>
      <c r="H70">
        <v>6</v>
      </c>
      <c r="I70">
        <v>8</v>
      </c>
      <c r="J70">
        <v>0.44</v>
      </c>
      <c r="K70">
        <v>0.4</v>
      </c>
      <c r="L70">
        <v>0.59</v>
      </c>
      <c r="M70" s="1">
        <f t="shared" si="6"/>
        <v>0.59464274989274024</v>
      </c>
      <c r="N70" s="1">
        <f t="shared" si="7"/>
        <v>0.90909090909090917</v>
      </c>
      <c r="O70">
        <f t="shared" si="8"/>
        <v>0.40260229455455243</v>
      </c>
      <c r="P70" s="3">
        <f t="shared" si="0"/>
        <v>0.27219903239877796</v>
      </c>
      <c r="Q70">
        <f t="shared" si="1"/>
        <v>0.73781506012046494</v>
      </c>
      <c r="R70">
        <f t="shared" si="2"/>
        <v>0.59450432446059431</v>
      </c>
      <c r="S70">
        <f t="shared" si="9"/>
        <v>19.423666363827259</v>
      </c>
      <c r="T70">
        <f t="shared" si="3"/>
        <v>0.48598448619212276</v>
      </c>
      <c r="U70">
        <f t="shared" si="10"/>
        <v>18.272864458570616</v>
      </c>
      <c r="V70">
        <f t="shared" si="11"/>
        <v>42.27368900609374</v>
      </c>
      <c r="W70">
        <f t="shared" si="11"/>
        <v>34.062588693868165</v>
      </c>
      <c r="X70">
        <f t="shared" si="12"/>
        <v>8.2111003122255752</v>
      </c>
      <c r="Y70">
        <f t="shared" si="13"/>
        <v>1</v>
      </c>
      <c r="Z70">
        <f t="shared" si="14"/>
        <v>0</v>
      </c>
    </row>
    <row r="71" spans="6:26">
      <c r="F71">
        <f t="shared" si="4"/>
        <v>-12</v>
      </c>
      <c r="G71">
        <f t="shared" si="5"/>
        <v>-6</v>
      </c>
      <c r="H71">
        <v>8</v>
      </c>
      <c r="I71">
        <v>8</v>
      </c>
      <c r="J71">
        <v>0.41</v>
      </c>
      <c r="K71">
        <v>-0.73</v>
      </c>
      <c r="L71">
        <v>0.84</v>
      </c>
      <c r="M71" s="1">
        <f t="shared" si="6"/>
        <v>0.83725742755737909</v>
      </c>
      <c r="N71" s="1">
        <f t="shared" si="7"/>
        <v>-1.7804878048780488</v>
      </c>
      <c r="O71">
        <f t="shared" si="8"/>
        <v>0.28366276150107139</v>
      </c>
      <c r="P71" s="3">
        <f t="shared" si="0"/>
        <v>-0.25053590646407192</v>
      </c>
      <c r="Q71">
        <f t="shared" si="1"/>
        <v>-1.0590574844795386</v>
      </c>
      <c r="R71">
        <f t="shared" si="2"/>
        <v>-0.72346523202486201</v>
      </c>
      <c r="S71">
        <f t="shared" si="9"/>
        <v>31.68782217894428</v>
      </c>
      <c r="T71">
        <f t="shared" si="3"/>
        <v>0.37846109798787497</v>
      </c>
      <c r="U71">
        <f t="shared" si="10"/>
        <v>54.797522777194082</v>
      </c>
      <c r="V71">
        <f t="shared" si="11"/>
        <v>-60.679524122419252</v>
      </c>
      <c r="W71">
        <f t="shared" si="11"/>
        <v>-41.451504419477438</v>
      </c>
      <c r="X71">
        <f t="shared" si="12"/>
        <v>19.228019702941815</v>
      </c>
      <c r="Y71">
        <f t="shared" si="13"/>
        <v>0</v>
      </c>
      <c r="Z71">
        <f t="shared" si="14"/>
        <v>1</v>
      </c>
    </row>
    <row r="72" spans="6:26">
      <c r="F72">
        <f t="shared" si="4"/>
        <v>-10</v>
      </c>
      <c r="G72">
        <f t="shared" si="5"/>
        <v>-6</v>
      </c>
      <c r="H72">
        <v>10</v>
      </c>
      <c r="I72">
        <v>8</v>
      </c>
      <c r="J72">
        <v>0.43</v>
      </c>
      <c r="K72">
        <v>-0.89</v>
      </c>
      <c r="L72">
        <v>0.99</v>
      </c>
      <c r="M72" s="1">
        <f t="shared" si="6"/>
        <v>0.98843310345212543</v>
      </c>
      <c r="N72" s="1">
        <f t="shared" si="7"/>
        <v>-2.0697674418604652</v>
      </c>
      <c r="O72">
        <f t="shared" si="8"/>
        <v>0.1641170303240298</v>
      </c>
      <c r="P72" s="3">
        <f t="shared" si="0"/>
        <v>-0.62724755441474356</v>
      </c>
      <c r="Q72">
        <f t="shared" si="1"/>
        <v>-1.1207225447124596</v>
      </c>
      <c r="R72">
        <f t="shared" si="2"/>
        <v>-1.3148867879626192</v>
      </c>
      <c r="S72">
        <f t="shared" si="9"/>
        <v>17.324916337787755</v>
      </c>
      <c r="T72">
        <f t="shared" si="3"/>
        <v>0.64836247127795366</v>
      </c>
      <c r="U72">
        <f t="shared" si="10"/>
        <v>34.4050225540269</v>
      </c>
      <c r="V72">
        <f t="shared" si="11"/>
        <v>-64.212671817185623</v>
      </c>
      <c r="W72">
        <f t="shared" si="11"/>
        <v>-75.337463487771259</v>
      </c>
      <c r="X72">
        <f t="shared" si="12"/>
        <v>11.124791670585637</v>
      </c>
      <c r="Y72">
        <f t="shared" si="13"/>
        <v>0</v>
      </c>
      <c r="Z72">
        <f t="shared" si="14"/>
        <v>1</v>
      </c>
    </row>
    <row r="73" spans="6:26">
      <c r="F73">
        <f t="shared" si="4"/>
        <v>-8</v>
      </c>
      <c r="G73">
        <f t="shared" si="5"/>
        <v>-6</v>
      </c>
      <c r="H73">
        <v>12</v>
      </c>
      <c r="I73">
        <v>8</v>
      </c>
      <c r="J73">
        <v>0.33</v>
      </c>
      <c r="K73">
        <v>-0.73</v>
      </c>
      <c r="L73">
        <v>0.8</v>
      </c>
      <c r="M73" s="1">
        <f t="shared" si="6"/>
        <v>0.80112421009478918</v>
      </c>
      <c r="N73" s="1">
        <f t="shared" si="7"/>
        <v>-2.2121212121212119</v>
      </c>
      <c r="O73">
        <f t="shared" si="8"/>
        <v>4.4700886332282919E-2</v>
      </c>
      <c r="P73" s="3">
        <f t="shared" si="0"/>
        <v>-0.76904979719483757</v>
      </c>
      <c r="Q73">
        <f t="shared" si="1"/>
        <v>-1.146234946430539</v>
      </c>
      <c r="R73">
        <f t="shared" si="2"/>
        <v>-1.5127368256888936</v>
      </c>
      <c r="S73">
        <f t="shared" si="9"/>
        <v>31.974411563673634</v>
      </c>
      <c r="T73">
        <f t="shared" si="3"/>
        <v>0.77034781742036007</v>
      </c>
      <c r="U73">
        <f t="shared" si="10"/>
        <v>3.8416505563834651</v>
      </c>
      <c r="V73">
        <f t="shared" si="11"/>
        <v>-65.67442476087389</v>
      </c>
      <c r="W73">
        <f t="shared" si="11"/>
        <v>-86.673435625990891</v>
      </c>
      <c r="X73">
        <f t="shared" si="12"/>
        <v>20.999010865117</v>
      </c>
      <c r="Y73">
        <f t="shared" si="13"/>
        <v>0</v>
      </c>
      <c r="Z73">
        <f t="shared" si="14"/>
        <v>1</v>
      </c>
    </row>
    <row r="74" spans="6:26">
      <c r="F74">
        <f t="shared" si="4"/>
        <v>-6</v>
      </c>
      <c r="G74">
        <f t="shared" si="5"/>
        <v>-6</v>
      </c>
      <c r="H74">
        <v>14</v>
      </c>
      <c r="I74">
        <v>8</v>
      </c>
      <c r="J74">
        <v>0.37</v>
      </c>
      <c r="K74">
        <v>-1.1399999999999999</v>
      </c>
      <c r="L74">
        <v>1.2</v>
      </c>
      <c r="M74" s="1">
        <f t="shared" si="6"/>
        <v>1.1985407794480754</v>
      </c>
      <c r="N74" s="1">
        <f t="shared" si="7"/>
        <v>-3.0810810810810807</v>
      </c>
      <c r="O74">
        <f t="shared" si="8"/>
        <v>-7.3850840299724496E-2</v>
      </c>
      <c r="P74" s="3">
        <f t="shared" si="0"/>
        <v>-0.64248401885123507</v>
      </c>
      <c r="Q74">
        <f t="shared" si="1"/>
        <v>-1.2569611743669877</v>
      </c>
      <c r="R74">
        <f t="shared" si="2"/>
        <v>1.4563527917411778</v>
      </c>
      <c r="S74">
        <f t="shared" si="9"/>
        <v>215.86298936199077</v>
      </c>
      <c r="T74">
        <f t="shared" si="3"/>
        <v>0.64671451282015435</v>
      </c>
      <c r="U74">
        <f t="shared" si="10"/>
        <v>46.041509483059514</v>
      </c>
      <c r="V74">
        <f t="shared" si="11"/>
        <v>-72.018570303035958</v>
      </c>
      <c r="W74">
        <f t="shared" si="11"/>
        <v>83.442868448864417</v>
      </c>
      <c r="X74">
        <f t="shared" si="12"/>
        <v>155.46143875190037</v>
      </c>
      <c r="Y74">
        <f t="shared" si="13"/>
        <v>0</v>
      </c>
      <c r="Z74">
        <f t="shared" si="14"/>
        <v>0</v>
      </c>
    </row>
    <row r="75" spans="6:26">
      <c r="F75">
        <f t="shared" si="4"/>
        <v>-4</v>
      </c>
      <c r="G75">
        <f t="shared" si="5"/>
        <v>-6</v>
      </c>
      <c r="H75">
        <v>16</v>
      </c>
      <c r="I75">
        <v>8</v>
      </c>
      <c r="J75">
        <v>0.08</v>
      </c>
      <c r="K75">
        <v>-0.68</v>
      </c>
      <c r="L75">
        <v>0.68</v>
      </c>
      <c r="M75" s="1">
        <f t="shared" si="6"/>
        <v>0.68468971074494767</v>
      </c>
      <c r="N75" s="1">
        <f t="shared" si="7"/>
        <v>-8.5</v>
      </c>
      <c r="O75">
        <f t="shared" si="8"/>
        <v>-0.1908096906661505</v>
      </c>
      <c r="P75" s="3">
        <f t="shared" ref="P75:P138" si="15">(1.1374957 * SIN(0.222722 * ($D$5 * F75 + $D$6 * G75) + 6.60815) + 0.368331)</f>
        <v>-0.27741375106991478</v>
      </c>
      <c r="Q75">
        <f t="shared" ref="Q75:Q138" si="16">ATAN(K75/J75)</f>
        <v>-1.4536875822280324</v>
      </c>
      <c r="R75">
        <f t="shared" ref="R75:R138" si="17">ATAN(P75/O75)</f>
        <v>0.96829425283539583</v>
      </c>
      <c r="S75">
        <f t="shared" si="9"/>
        <v>166.60951532318342</v>
      </c>
      <c r="T75">
        <f t="shared" ref="T75:T138" si="18">SQRT(O75*O75+P75*P75)</f>
        <v>0.33669975844183897</v>
      </c>
      <c r="U75">
        <f t="shared" ref="U75:U138" si="19">ABS((T75-M75)/M75)*100</f>
        <v>50.82447521001783</v>
      </c>
      <c r="V75">
        <f t="shared" si="11"/>
        <v>-83.290163192243071</v>
      </c>
      <c r="W75">
        <f t="shared" si="11"/>
        <v>55.479174014241629</v>
      </c>
      <c r="X75">
        <f t="shared" si="12"/>
        <v>138.76933720648469</v>
      </c>
      <c r="Y75">
        <f t="shared" si="13"/>
        <v>0</v>
      </c>
      <c r="Z75">
        <f t="shared" si="14"/>
        <v>0</v>
      </c>
    </row>
    <row r="76" spans="6:26">
      <c r="F76">
        <f t="shared" ref="F76:F86" si="20">H76-20</f>
        <v>-2</v>
      </c>
      <c r="G76">
        <f t="shared" ref="G76:G139" si="21">I76-14</f>
        <v>-6</v>
      </c>
      <c r="H76">
        <v>18</v>
      </c>
      <c r="I76">
        <v>8</v>
      </c>
      <c r="J76">
        <v>-0.14000000000000001</v>
      </c>
      <c r="K76">
        <v>0.3</v>
      </c>
      <c r="L76">
        <v>0.33</v>
      </c>
      <c r="M76" s="1">
        <f t="shared" ref="M76:M139" si="22">SQRT(J76*J76+K76*K76)</f>
        <v>0.33105890714493696</v>
      </c>
      <c r="N76" s="1">
        <f t="shared" ref="N76:N139" si="23">K76/J76</f>
        <v>-2.1428571428571428</v>
      </c>
      <c r="O76">
        <f t="shared" ref="O76:O139" si="24">1.16323*SIN(0.40547*($D$7*F76+$D$8*G76)+2.14085)+0.55023-(-0.0931*($D$7*F76+$D$8*G76)-0.1265)</f>
        <v>-0.30545894630392056</v>
      </c>
      <c r="P76" s="3">
        <f t="shared" si="15"/>
        <v>0.24002170647287796</v>
      </c>
      <c r="Q76">
        <f t="shared" si="16"/>
        <v>-1.1341691669813552</v>
      </c>
      <c r="R76">
        <f t="shared" si="17"/>
        <v>-0.66600617444535026</v>
      </c>
      <c r="S76">
        <f t="shared" ref="S76:S139" si="25">ABS((R76-Q76)/Q76)*100</f>
        <v>41.278056763087896</v>
      </c>
      <c r="T76">
        <f t="shared" si="18"/>
        <v>0.38847855469157344</v>
      </c>
      <c r="U76">
        <f t="shared" si="19"/>
        <v>17.344238837077494</v>
      </c>
      <c r="V76">
        <f t="shared" ref="V76:W139" si="26">DEGREES(Q76)</f>
        <v>-64.98310652189997</v>
      </c>
      <c r="W76">
        <f t="shared" si="26"/>
        <v>-38.159342925372229</v>
      </c>
      <c r="X76">
        <f t="shared" ref="X76:X139" si="27">ABS(W76-V76)</f>
        <v>26.823763596527741</v>
      </c>
      <c r="Y76">
        <f t="shared" ref="Y76:Y139" si="28">IF(AND(AND(V76&gt;=0,V76&lt;=90),AND(W76&gt;=0,AND(W76&lt;=90,ABS(V76-W76)&lt;=30))),1,0)</f>
        <v>0</v>
      </c>
      <c r="Z76">
        <f t="shared" ref="Z76:Z139" si="29">IF(AND(AND(V76&gt;=-90,V76&lt;=0),AND(W76&gt;=-90,AND(W76&lt;=0,ABS(W76-V76)&lt;=30))),1,0)</f>
        <v>1</v>
      </c>
    </row>
    <row r="77" spans="6:26">
      <c r="F77">
        <f t="shared" si="20"/>
        <v>0</v>
      </c>
      <c r="G77">
        <f t="shared" si="21"/>
        <v>-6</v>
      </c>
      <c r="H77">
        <v>20</v>
      </c>
      <c r="I77">
        <v>8</v>
      </c>
      <c r="J77">
        <v>-0.67</v>
      </c>
      <c r="K77">
        <v>0.35</v>
      </c>
      <c r="L77">
        <v>0.76</v>
      </c>
      <c r="M77" s="1">
        <f t="shared" si="22"/>
        <v>0.75591004755857027</v>
      </c>
      <c r="N77" s="1">
        <f t="shared" si="23"/>
        <v>-0.52238805970149249</v>
      </c>
      <c r="O77">
        <f t="shared" si="24"/>
        <v>-0.41709891183286657</v>
      </c>
      <c r="P77" s="3">
        <f t="shared" si="15"/>
        <v>0.78773208274173001</v>
      </c>
      <c r="Q77">
        <f t="shared" si="16"/>
        <v>-0.48139722405730367</v>
      </c>
      <c r="R77">
        <f t="shared" si="17"/>
        <v>-1.0838333600701595</v>
      </c>
      <c r="S77">
        <f t="shared" si="25"/>
        <v>125.14325091769622</v>
      </c>
      <c r="T77">
        <f t="shared" si="18"/>
        <v>0.89134355690316469</v>
      </c>
      <c r="U77">
        <f t="shared" si="19"/>
        <v>17.916617166555206</v>
      </c>
      <c r="V77">
        <f t="shared" si="26"/>
        <v>-27.582029207797159</v>
      </c>
      <c r="W77">
        <f t="shared" si="26"/>
        <v>-62.099077227503024</v>
      </c>
      <c r="X77">
        <f t="shared" si="27"/>
        <v>34.517048019705868</v>
      </c>
      <c r="Y77">
        <f t="shared" si="28"/>
        <v>0</v>
      </c>
      <c r="Z77">
        <f t="shared" si="29"/>
        <v>0</v>
      </c>
    </row>
    <row r="78" spans="6:26">
      <c r="F78">
        <f t="shared" si="20"/>
        <v>2</v>
      </c>
      <c r="G78">
        <f t="shared" si="21"/>
        <v>-6</v>
      </c>
      <c r="H78">
        <v>22</v>
      </c>
      <c r="I78">
        <v>8</v>
      </c>
      <c r="J78">
        <v>-1.05</v>
      </c>
      <c r="K78">
        <v>0.9</v>
      </c>
      <c r="L78">
        <v>1.39</v>
      </c>
      <c r="M78" s="1">
        <f t="shared" si="22"/>
        <v>1.3829316685939332</v>
      </c>
      <c r="N78" s="1">
        <f t="shared" si="23"/>
        <v>-0.8571428571428571</v>
      </c>
      <c r="O78">
        <f t="shared" si="24"/>
        <v>-0.52505207212564731</v>
      </c>
      <c r="P78" s="3">
        <f t="shared" si="15"/>
        <v>1.2364836591872252</v>
      </c>
      <c r="Q78">
        <f t="shared" si="16"/>
        <v>-0.70862627212767026</v>
      </c>
      <c r="R78">
        <f t="shared" si="17"/>
        <v>-1.1692363627255289</v>
      </c>
      <c r="S78">
        <f t="shared" si="25"/>
        <v>65.000425289746019</v>
      </c>
      <c r="T78">
        <f t="shared" si="18"/>
        <v>1.343343410256836</v>
      </c>
      <c r="U78">
        <f t="shared" si="19"/>
        <v>2.8626330017699106</v>
      </c>
      <c r="V78">
        <f t="shared" si="26"/>
        <v>-40.601294645004472</v>
      </c>
      <c r="W78">
        <f t="shared" si="26"/>
        <v>-66.992308837400245</v>
      </c>
      <c r="X78">
        <f t="shared" si="27"/>
        <v>26.391014192395772</v>
      </c>
      <c r="Y78">
        <f t="shared" si="28"/>
        <v>0</v>
      </c>
      <c r="Z78">
        <f t="shared" si="29"/>
        <v>1</v>
      </c>
    </row>
    <row r="79" spans="6:26">
      <c r="F79">
        <f t="shared" si="20"/>
        <v>4</v>
      </c>
      <c r="G79">
        <f t="shared" si="21"/>
        <v>-6</v>
      </c>
      <c r="H79">
        <v>24</v>
      </c>
      <c r="I79">
        <v>8</v>
      </c>
      <c r="J79">
        <v>-1.18</v>
      </c>
      <c r="K79">
        <v>1.76</v>
      </c>
      <c r="L79">
        <v>2.12</v>
      </c>
      <c r="M79" s="1">
        <f t="shared" si="22"/>
        <v>2.118962010041709</v>
      </c>
      <c r="N79" s="1">
        <f t="shared" si="23"/>
        <v>-1.4915254237288136</v>
      </c>
      <c r="O79">
        <f t="shared" si="24"/>
        <v>-0.62866808599605262</v>
      </c>
      <c r="P79" s="3">
        <f t="shared" si="15"/>
        <v>1.4803923090122173</v>
      </c>
      <c r="Q79">
        <f t="shared" si="16"/>
        <v>-0.98017592818001154</v>
      </c>
      <c r="R79">
        <f t="shared" si="17"/>
        <v>-1.1692110147278603</v>
      </c>
      <c r="S79">
        <f t="shared" si="25"/>
        <v>19.285832381014362</v>
      </c>
      <c r="T79">
        <f t="shared" si="18"/>
        <v>1.6083485166258165</v>
      </c>
      <c r="U79">
        <f t="shared" si="19"/>
        <v>24.097340631691729</v>
      </c>
      <c r="V79">
        <f t="shared" si="26"/>
        <v>-56.159943865032758</v>
      </c>
      <c r="W79">
        <f t="shared" si="26"/>
        <v>-66.990856504114731</v>
      </c>
      <c r="X79">
        <f t="shared" si="27"/>
        <v>10.830912639081973</v>
      </c>
      <c r="Y79">
        <f t="shared" si="28"/>
        <v>0</v>
      </c>
      <c r="Z79">
        <f t="shared" si="29"/>
        <v>1</v>
      </c>
    </row>
    <row r="80" spans="6:26">
      <c r="F80">
        <f t="shared" si="20"/>
        <v>6</v>
      </c>
      <c r="G80">
        <f t="shared" si="21"/>
        <v>-6</v>
      </c>
      <c r="H80">
        <v>26</v>
      </c>
      <c r="I80">
        <v>8</v>
      </c>
      <c r="J80">
        <v>-1.22</v>
      </c>
      <c r="K80">
        <v>1.92</v>
      </c>
      <c r="L80">
        <v>2.2799999999999998</v>
      </c>
      <c r="M80" s="1">
        <f t="shared" si="22"/>
        <v>2.2748186740925087</v>
      </c>
      <c r="N80" s="1">
        <f t="shared" si="23"/>
        <v>-1.5737704918032787</v>
      </c>
      <c r="O80">
        <f t="shared" si="24"/>
        <v>-0.72732857959924668</v>
      </c>
      <c r="P80" s="3">
        <f t="shared" si="15"/>
        <v>1.4619071382241882</v>
      </c>
      <c r="Q80">
        <f t="shared" si="16"/>
        <v>-1.0047414180026351</v>
      </c>
      <c r="R80">
        <f t="shared" si="17"/>
        <v>-1.1091343890709784</v>
      </c>
      <c r="S80">
        <f t="shared" si="25"/>
        <v>10.390033614407001</v>
      </c>
      <c r="T80">
        <f t="shared" si="18"/>
        <v>1.6328439433983559</v>
      </c>
      <c r="U80">
        <f t="shared" si="19"/>
        <v>28.220918792582673</v>
      </c>
      <c r="V80">
        <f t="shared" si="26"/>
        <v>-57.567442753540661</v>
      </c>
      <c r="W80">
        <f t="shared" si="26"/>
        <v>-63.548719406588042</v>
      </c>
      <c r="X80">
        <f t="shared" si="27"/>
        <v>5.9812766530473809</v>
      </c>
      <c r="Y80">
        <f t="shared" si="28"/>
        <v>0</v>
      </c>
      <c r="Z80">
        <f t="shared" si="29"/>
        <v>1</v>
      </c>
    </row>
    <row r="81" spans="6:26">
      <c r="F81">
        <f t="shared" si="20"/>
        <v>8</v>
      </c>
      <c r="G81">
        <f t="shared" si="21"/>
        <v>-6</v>
      </c>
      <c r="H81">
        <v>28</v>
      </c>
      <c r="I81">
        <v>8</v>
      </c>
      <c r="J81">
        <v>-0.77</v>
      </c>
      <c r="K81">
        <v>1.62</v>
      </c>
      <c r="L81">
        <v>1.79</v>
      </c>
      <c r="M81" s="1">
        <f t="shared" si="22"/>
        <v>1.7936833611315015</v>
      </c>
      <c r="N81" s="1">
        <f t="shared" si="23"/>
        <v>-2.1038961038961039</v>
      </c>
      <c r="O81">
        <f t="shared" si="24"/>
        <v>-0.82045170421374092</v>
      </c>
      <c r="P81" s="3">
        <f t="shared" si="15"/>
        <v>1.1853897719857502</v>
      </c>
      <c r="Q81">
        <f t="shared" si="16"/>
        <v>-1.1270961963479982</v>
      </c>
      <c r="R81">
        <f t="shared" si="17"/>
        <v>-0.96536729790846532</v>
      </c>
      <c r="S81">
        <f t="shared" si="25"/>
        <v>14.349165489473274</v>
      </c>
      <c r="T81">
        <f t="shared" si="18"/>
        <v>1.4416275214061574</v>
      </c>
      <c r="U81">
        <f t="shared" si="19"/>
        <v>19.627535570339365</v>
      </c>
      <c r="V81">
        <f t="shared" si="26"/>
        <v>-64.577855155988644</v>
      </c>
      <c r="W81">
        <f t="shared" si="26"/>
        <v>-55.311471850103487</v>
      </c>
      <c r="X81">
        <f t="shared" si="27"/>
        <v>9.2663833058851566</v>
      </c>
      <c r="Y81">
        <f t="shared" si="28"/>
        <v>0</v>
      </c>
      <c r="Z81">
        <f t="shared" si="29"/>
        <v>1</v>
      </c>
    </row>
    <row r="82" spans="6:26">
      <c r="F82">
        <f t="shared" si="20"/>
        <v>10</v>
      </c>
      <c r="G82">
        <f t="shared" si="21"/>
        <v>-6</v>
      </c>
      <c r="H82">
        <v>30</v>
      </c>
      <c r="I82">
        <v>8</v>
      </c>
      <c r="J82">
        <v>-0.79</v>
      </c>
      <c r="K82">
        <v>0.9</v>
      </c>
      <c r="L82">
        <v>1.2</v>
      </c>
      <c r="M82" s="1">
        <f t="shared" si="22"/>
        <v>1.1975391434103522</v>
      </c>
      <c r="N82" s="1">
        <f t="shared" si="23"/>
        <v>-1.139240506329114</v>
      </c>
      <c r="O82">
        <f t="shared" si="24"/>
        <v>-0.90749642481155202</v>
      </c>
      <c r="P82" s="3">
        <f t="shared" si="15"/>
        <v>0.71608521756867294</v>
      </c>
      <c r="Q82">
        <f t="shared" si="16"/>
        <v>-0.85039523655705118</v>
      </c>
      <c r="R82">
        <f t="shared" si="17"/>
        <v>-0.66804544695725776</v>
      </c>
      <c r="S82">
        <f t="shared" si="25"/>
        <v>21.442945792836642</v>
      </c>
      <c r="T82">
        <f t="shared" si="18"/>
        <v>1.1559964532238507</v>
      </c>
      <c r="U82">
        <f t="shared" si="19"/>
        <v>3.4690047849455841</v>
      </c>
      <c r="V82">
        <f t="shared" si="26"/>
        <v>-48.724057972748291</v>
      </c>
      <c r="W82">
        <f t="shared" si="26"/>
        <v>-38.276184633581572</v>
      </c>
      <c r="X82">
        <f t="shared" si="27"/>
        <v>10.447873339166719</v>
      </c>
      <c r="Y82">
        <f t="shared" si="28"/>
        <v>0</v>
      </c>
      <c r="Z82">
        <f t="shared" si="29"/>
        <v>1</v>
      </c>
    </row>
    <row r="83" spans="6:26">
      <c r="F83">
        <f t="shared" si="20"/>
        <v>12</v>
      </c>
      <c r="G83">
        <f t="shared" si="21"/>
        <v>-6</v>
      </c>
      <c r="H83">
        <v>32</v>
      </c>
      <c r="I83">
        <v>8</v>
      </c>
      <c r="J83">
        <v>-0.83</v>
      </c>
      <c r="K83">
        <v>0.21</v>
      </c>
      <c r="L83">
        <v>0.86</v>
      </c>
      <c r="M83" s="1">
        <f t="shared" si="22"/>
        <v>0.85615419172015972</v>
      </c>
      <c r="N83" s="1">
        <f t="shared" si="23"/>
        <v>-0.25301204819277107</v>
      </c>
      <c r="O83">
        <f t="shared" si="24"/>
        <v>-0.98796650780723128</v>
      </c>
      <c r="P83" s="3">
        <f t="shared" si="15"/>
        <v>0.16472713153184113</v>
      </c>
      <c r="Q83">
        <f t="shared" si="16"/>
        <v>-0.24781151673870183</v>
      </c>
      <c r="R83">
        <f t="shared" si="17"/>
        <v>-0.16521372126862999</v>
      </c>
      <c r="S83">
        <f t="shared" si="25"/>
        <v>33.330894607761458</v>
      </c>
      <c r="T83">
        <f t="shared" si="18"/>
        <v>1.0016051359750131</v>
      </c>
      <c r="U83">
        <f t="shared" si="19"/>
        <v>16.988872525709141</v>
      </c>
      <c r="V83">
        <f t="shared" si="26"/>
        <v>-14.198554023863169</v>
      </c>
      <c r="W83">
        <f t="shared" si="26"/>
        <v>-9.466048946343264</v>
      </c>
      <c r="X83">
        <f t="shared" si="27"/>
        <v>4.7325050775199049</v>
      </c>
      <c r="Y83">
        <f t="shared" si="28"/>
        <v>0</v>
      </c>
      <c r="Z83">
        <f t="shared" si="29"/>
        <v>1</v>
      </c>
    </row>
    <row r="84" spans="6:26">
      <c r="F84">
        <f t="shared" si="20"/>
        <v>14</v>
      </c>
      <c r="G84">
        <f t="shared" si="21"/>
        <v>-6</v>
      </c>
      <c r="H84">
        <v>34</v>
      </c>
      <c r="I84">
        <v>8</v>
      </c>
      <c r="J84">
        <v>-0.9</v>
      </c>
      <c r="K84">
        <v>-0.36</v>
      </c>
      <c r="L84">
        <v>0.97</v>
      </c>
      <c r="M84" s="1">
        <f t="shared" si="22"/>
        <v>0.96932966528421072</v>
      </c>
      <c r="N84" s="1">
        <f t="shared" si="23"/>
        <v>0.39999999999999997</v>
      </c>
      <c r="O84">
        <f t="shared" si="24"/>
        <v>-1.0614141785936895</v>
      </c>
      <c r="P84" s="3">
        <f t="shared" si="15"/>
        <v>-0.33859008076358793</v>
      </c>
      <c r="Q84">
        <f t="shared" si="16"/>
        <v>0.38050637711236485</v>
      </c>
      <c r="R84">
        <f t="shared" si="17"/>
        <v>0.30879467843196634</v>
      </c>
      <c r="S84">
        <f t="shared" si="25"/>
        <v>18.846385499400391</v>
      </c>
      <c r="T84">
        <f t="shared" si="18"/>
        <v>1.114110991468628</v>
      </c>
      <c r="U84">
        <f t="shared" si="19"/>
        <v>14.936231848631904</v>
      </c>
      <c r="V84">
        <f t="shared" si="26"/>
        <v>21.801409486351812</v>
      </c>
      <c r="W84">
        <f t="shared" si="26"/>
        <v>17.6926318102511</v>
      </c>
      <c r="X84">
        <f t="shared" si="27"/>
        <v>4.1087776761007113</v>
      </c>
      <c r="Y84">
        <f t="shared" si="28"/>
        <v>1</v>
      </c>
      <c r="Z84">
        <f t="shared" si="29"/>
        <v>0</v>
      </c>
    </row>
    <row r="85" spans="6:26">
      <c r="F85">
        <f t="shared" si="20"/>
        <v>16</v>
      </c>
      <c r="G85">
        <f t="shared" si="21"/>
        <v>-6</v>
      </c>
      <c r="H85">
        <v>36</v>
      </c>
      <c r="I85">
        <v>8</v>
      </c>
      <c r="J85">
        <v>-0.68</v>
      </c>
      <c r="K85">
        <v>-0.86</v>
      </c>
      <c r="L85">
        <v>1.1000000000000001</v>
      </c>
      <c r="M85" s="1">
        <f t="shared" si="22"/>
        <v>1.0963576058932596</v>
      </c>
      <c r="N85" s="1">
        <f t="shared" si="23"/>
        <v>1.2647058823529411</v>
      </c>
      <c r="O85">
        <f t="shared" si="24"/>
        <v>-1.1274434219066154</v>
      </c>
      <c r="P85" s="3">
        <f t="shared" si="15"/>
        <v>-0.67510738576055718</v>
      </c>
      <c r="Q85">
        <f t="shared" si="16"/>
        <v>0.90175332860432311</v>
      </c>
      <c r="R85">
        <f t="shared" si="17"/>
        <v>0.53953293579102124</v>
      </c>
      <c r="S85">
        <f t="shared" si="25"/>
        <v>40.168456419664537</v>
      </c>
      <c r="T85">
        <f t="shared" si="18"/>
        <v>1.3141151593026208</v>
      </c>
      <c r="U85">
        <f t="shared" si="19"/>
        <v>19.861909311236346</v>
      </c>
      <c r="V85">
        <f t="shared" si="26"/>
        <v>51.666659890901371</v>
      </c>
      <c r="W85">
        <f t="shared" si="26"/>
        <v>30.912960129128354</v>
      </c>
      <c r="X85">
        <f t="shared" si="27"/>
        <v>20.753699761773017</v>
      </c>
      <c r="Y85">
        <f t="shared" si="28"/>
        <v>1</v>
      </c>
      <c r="Z85">
        <f t="shared" si="29"/>
        <v>0</v>
      </c>
    </row>
    <row r="86" spans="6:26">
      <c r="F86">
        <f t="shared" si="20"/>
        <v>18</v>
      </c>
      <c r="G86">
        <f t="shared" si="21"/>
        <v>-6</v>
      </c>
      <c r="H86">
        <v>38</v>
      </c>
      <c r="I86">
        <v>8</v>
      </c>
      <c r="J86">
        <v>-0.76</v>
      </c>
      <c r="K86">
        <v>-1.52</v>
      </c>
      <c r="L86">
        <v>1.7</v>
      </c>
      <c r="M86" s="1">
        <f t="shared" si="22"/>
        <v>1.6994116628998401</v>
      </c>
      <c r="N86" s="1">
        <f t="shared" si="23"/>
        <v>2</v>
      </c>
      <c r="O86">
        <f t="shared" si="24"/>
        <v>-1.1857129006918394</v>
      </c>
      <c r="P86" s="3">
        <f t="shared" si="15"/>
        <v>-0.76542263121713083</v>
      </c>
      <c r="Q86">
        <f t="shared" si="16"/>
        <v>1.1071487177940904</v>
      </c>
      <c r="R86">
        <f t="shared" si="17"/>
        <v>0.5732320298886735</v>
      </c>
      <c r="S86">
        <f t="shared" si="25"/>
        <v>48.224477825274029</v>
      </c>
      <c r="T86">
        <f t="shared" si="18"/>
        <v>1.4113068012471319</v>
      </c>
      <c r="U86">
        <f t="shared" si="19"/>
        <v>16.953211981674421</v>
      </c>
      <c r="V86">
        <f t="shared" si="26"/>
        <v>63.43494882292201</v>
      </c>
      <c r="W86">
        <f t="shared" si="26"/>
        <v>32.843775994338053</v>
      </c>
      <c r="X86">
        <f t="shared" si="27"/>
        <v>30.591172828583957</v>
      </c>
      <c r="Y86">
        <f t="shared" si="28"/>
        <v>0</v>
      </c>
      <c r="Z86">
        <f t="shared" si="29"/>
        <v>0</v>
      </c>
    </row>
    <row r="87" spans="6:26">
      <c r="F87">
        <f>H87-20</f>
        <v>-18</v>
      </c>
      <c r="G87">
        <f t="shared" si="21"/>
        <v>-4</v>
      </c>
      <c r="H87">
        <v>2</v>
      </c>
      <c r="I87">
        <v>10</v>
      </c>
      <c r="J87">
        <v>0.69</v>
      </c>
      <c r="K87">
        <v>2.5299999999999998</v>
      </c>
      <c r="L87">
        <v>2.62</v>
      </c>
      <c r="M87" s="1">
        <f t="shared" si="22"/>
        <v>2.622403477728017</v>
      </c>
      <c r="N87" s="1">
        <f t="shared" si="23"/>
        <v>3.6666666666666665</v>
      </c>
      <c r="O87">
        <f t="shared" si="24"/>
        <v>1.5384343520076253</v>
      </c>
      <c r="P87" s="3">
        <f t="shared" si="15"/>
        <v>1.2693475833706289</v>
      </c>
      <c r="Q87">
        <f t="shared" si="16"/>
        <v>1.3045442776439713</v>
      </c>
      <c r="R87">
        <f t="shared" si="17"/>
        <v>0.68985389702366307</v>
      </c>
      <c r="S87">
        <f t="shared" si="25"/>
        <v>47.119165761889612</v>
      </c>
      <c r="T87">
        <f t="shared" si="18"/>
        <v>1.9944983185869016</v>
      </c>
      <c r="U87">
        <f t="shared" si="19"/>
        <v>23.943880660390072</v>
      </c>
      <c r="V87">
        <f t="shared" si="26"/>
        <v>74.744881296942225</v>
      </c>
      <c r="W87">
        <f t="shared" si="26"/>
        <v>39.525716780108397</v>
      </c>
      <c r="X87">
        <f t="shared" si="27"/>
        <v>35.219164516833828</v>
      </c>
      <c r="Y87">
        <f t="shared" si="28"/>
        <v>0</v>
      </c>
      <c r="Z87">
        <f t="shared" si="29"/>
        <v>0</v>
      </c>
    </row>
    <row r="88" spans="6:26">
      <c r="F88">
        <f t="shared" ref="F88:F105" si="30">H88-20</f>
        <v>-16</v>
      </c>
      <c r="G88">
        <f t="shared" si="21"/>
        <v>-4</v>
      </c>
      <c r="H88">
        <v>4</v>
      </c>
      <c r="I88">
        <v>10</v>
      </c>
      <c r="J88">
        <v>0.91</v>
      </c>
      <c r="K88">
        <v>1.55</v>
      </c>
      <c r="L88">
        <v>1.8</v>
      </c>
      <c r="M88" s="1">
        <f t="shared" si="22"/>
        <v>1.7973869922751751</v>
      </c>
      <c r="N88" s="1">
        <f t="shared" si="23"/>
        <v>1.7032967032967032</v>
      </c>
      <c r="O88">
        <f t="shared" si="24"/>
        <v>1.4776709402427328</v>
      </c>
      <c r="P88" s="3">
        <f t="shared" si="15"/>
        <v>0.835886813213921</v>
      </c>
      <c r="Q88">
        <f t="shared" si="16"/>
        <v>1.0399185216753972</v>
      </c>
      <c r="R88">
        <f t="shared" si="17"/>
        <v>0.51480077673004532</v>
      </c>
      <c r="S88">
        <f t="shared" si="25"/>
        <v>50.496046949845898</v>
      </c>
      <c r="T88">
        <f t="shared" si="18"/>
        <v>1.6977096842931556</v>
      </c>
      <c r="U88">
        <f t="shared" si="19"/>
        <v>5.5456787219676915</v>
      </c>
      <c r="V88">
        <f t="shared" si="26"/>
        <v>59.582942329484077</v>
      </c>
      <c r="W88">
        <f t="shared" si="26"/>
        <v>29.495911796688198</v>
      </c>
      <c r="X88">
        <f t="shared" si="27"/>
        <v>30.087030532795879</v>
      </c>
      <c r="Y88">
        <f t="shared" si="28"/>
        <v>0</v>
      </c>
      <c r="Z88">
        <f t="shared" si="29"/>
        <v>0</v>
      </c>
    </row>
    <row r="89" spans="6:26">
      <c r="F89">
        <f t="shared" si="30"/>
        <v>-14</v>
      </c>
      <c r="G89">
        <f t="shared" si="21"/>
        <v>-4</v>
      </c>
      <c r="H89">
        <v>6</v>
      </c>
      <c r="I89">
        <v>10</v>
      </c>
      <c r="J89">
        <v>1.1299999999999999</v>
      </c>
      <c r="K89">
        <v>-0.01</v>
      </c>
      <c r="L89">
        <v>1.1299999999999999</v>
      </c>
      <c r="M89" s="1">
        <f t="shared" si="22"/>
        <v>1.1300442469213317</v>
      </c>
      <c r="N89" s="1">
        <f t="shared" si="23"/>
        <v>-8.8495575221238954E-3</v>
      </c>
      <c r="O89">
        <f t="shared" si="24"/>
        <v>1.409249911390255</v>
      </c>
      <c r="P89" s="3">
        <f t="shared" si="15"/>
        <v>0.29210500663161976</v>
      </c>
      <c r="Q89">
        <f t="shared" si="16"/>
        <v>-8.8493265162577269E-3</v>
      </c>
      <c r="R89">
        <f t="shared" si="17"/>
        <v>0.20438272391994899</v>
      </c>
      <c r="S89">
        <f t="shared" si="25"/>
        <v>2409.5850689254485</v>
      </c>
      <c r="T89">
        <f t="shared" si="18"/>
        <v>1.4392048664636665</v>
      </c>
      <c r="U89">
        <f t="shared" si="19"/>
        <v>27.358275605986709</v>
      </c>
      <c r="V89">
        <f t="shared" si="26"/>
        <v>-0.50702906091477562</v>
      </c>
      <c r="W89">
        <f t="shared" si="26"/>
        <v>11.710267486000575</v>
      </c>
      <c r="X89">
        <f t="shared" si="27"/>
        <v>12.21729654691535</v>
      </c>
      <c r="Y89">
        <f t="shared" si="28"/>
        <v>0</v>
      </c>
      <c r="Z89">
        <f t="shared" si="29"/>
        <v>0</v>
      </c>
    </row>
    <row r="90" spans="6:26">
      <c r="F90">
        <f t="shared" si="30"/>
        <v>-12</v>
      </c>
      <c r="G90">
        <f t="shared" si="21"/>
        <v>-4</v>
      </c>
      <c r="H90">
        <v>8</v>
      </c>
      <c r="I90">
        <v>10</v>
      </c>
      <c r="J90">
        <v>1.31</v>
      </c>
      <c r="K90">
        <v>-0.85</v>
      </c>
      <c r="L90">
        <v>1.56</v>
      </c>
      <c r="M90" s="1">
        <f t="shared" si="22"/>
        <v>1.5616017418023074</v>
      </c>
      <c r="N90" s="1">
        <f t="shared" si="23"/>
        <v>-0.64885496183206104</v>
      </c>
      <c r="O90">
        <f t="shared" si="24"/>
        <v>1.3335302313822897</v>
      </c>
      <c r="P90" s="3">
        <f t="shared" si="15"/>
        <v>-0.23369107428262542</v>
      </c>
      <c r="Q90">
        <f t="shared" si="16"/>
        <v>-0.57556985163779284</v>
      </c>
      <c r="R90">
        <f t="shared" si="17"/>
        <v>-0.17348088009422116</v>
      </c>
      <c r="S90">
        <f t="shared" si="25"/>
        <v>69.859283004386242</v>
      </c>
      <c r="T90">
        <f t="shared" si="18"/>
        <v>1.3538516891483612</v>
      </c>
      <c r="U90">
        <f t="shared" si="19"/>
        <v>13.303651442791905</v>
      </c>
      <c r="V90">
        <f t="shared" si="26"/>
        <v>-32.977723313816483</v>
      </c>
      <c r="W90">
        <f t="shared" si="26"/>
        <v>-9.9397222556139671</v>
      </c>
      <c r="X90">
        <f t="shared" si="27"/>
        <v>23.038001058202518</v>
      </c>
      <c r="Y90">
        <f t="shared" si="28"/>
        <v>0</v>
      </c>
      <c r="Z90">
        <f t="shared" si="29"/>
        <v>1</v>
      </c>
    </row>
    <row r="91" spans="6:26">
      <c r="F91">
        <f t="shared" si="30"/>
        <v>-10</v>
      </c>
      <c r="G91">
        <f t="shared" si="21"/>
        <v>-4</v>
      </c>
      <c r="H91">
        <v>10</v>
      </c>
      <c r="I91">
        <v>10</v>
      </c>
      <c r="J91">
        <v>1.46</v>
      </c>
      <c r="K91">
        <v>-1.04</v>
      </c>
      <c r="L91">
        <v>1.8</v>
      </c>
      <c r="M91" s="1">
        <f t="shared" si="22"/>
        <v>1.7925400971805343</v>
      </c>
      <c r="N91" s="1">
        <f t="shared" si="23"/>
        <v>-0.71232876712328774</v>
      </c>
      <c r="O91">
        <f t="shared" si="24"/>
        <v>1.2509246615385756</v>
      </c>
      <c r="P91" s="3">
        <f t="shared" si="15"/>
        <v>-0.61743844719469521</v>
      </c>
      <c r="Q91">
        <f t="shared" si="16"/>
        <v>-0.61895246984890495</v>
      </c>
      <c r="R91">
        <f t="shared" si="17"/>
        <v>-0.45850296485441439</v>
      </c>
      <c r="S91">
        <f t="shared" si="25"/>
        <v>25.922750584331389</v>
      </c>
      <c r="T91">
        <f t="shared" si="18"/>
        <v>1.3950063601717364</v>
      </c>
      <c r="U91">
        <f t="shared" si="19"/>
        <v>22.177118248795335</v>
      </c>
      <c r="V91">
        <f t="shared" si="26"/>
        <v>-35.463364241540596</v>
      </c>
      <c r="W91">
        <f t="shared" si="26"/>
        <v>-26.270284780393059</v>
      </c>
      <c r="X91">
        <f t="shared" si="27"/>
        <v>9.193079461147537</v>
      </c>
      <c r="Y91">
        <f t="shared" si="28"/>
        <v>0</v>
      </c>
      <c r="Z91">
        <f t="shared" si="29"/>
        <v>1</v>
      </c>
    </row>
    <row r="92" spans="6:26">
      <c r="F92">
        <f t="shared" si="30"/>
        <v>-8</v>
      </c>
      <c r="G92">
        <f t="shared" si="21"/>
        <v>-4</v>
      </c>
      <c r="H92">
        <v>12</v>
      </c>
      <c r="I92">
        <v>10</v>
      </c>
      <c r="J92">
        <v>1.61</v>
      </c>
      <c r="K92">
        <v>-0.85</v>
      </c>
      <c r="L92">
        <v>1.82</v>
      </c>
      <c r="M92" s="1">
        <f t="shared" si="22"/>
        <v>1.8206042952822012</v>
      </c>
      <c r="N92" s="1">
        <f t="shared" si="23"/>
        <v>-0.52795031055900621</v>
      </c>
      <c r="O92">
        <f t="shared" si="24"/>
        <v>1.1618967162707676</v>
      </c>
      <c r="P92" s="3">
        <f t="shared" si="15"/>
        <v>-0.76859089984759743</v>
      </c>
      <c r="Q92">
        <f t="shared" si="16"/>
        <v>-0.4857570278533897</v>
      </c>
      <c r="R92">
        <f t="shared" si="17"/>
        <v>-0.58441488403887343</v>
      </c>
      <c r="S92">
        <f t="shared" si="25"/>
        <v>20.31012430668537</v>
      </c>
      <c r="T92">
        <f t="shared" si="18"/>
        <v>1.393102993539721</v>
      </c>
      <c r="U92">
        <f t="shared" si="19"/>
        <v>23.481286013126525</v>
      </c>
      <c r="V92">
        <f t="shared" si="26"/>
        <v>-27.831827564818006</v>
      </c>
      <c r="W92">
        <f t="shared" si="26"/>
        <v>-33.484506340054864</v>
      </c>
      <c r="X92">
        <f t="shared" si="27"/>
        <v>5.6526787752368577</v>
      </c>
      <c r="Y92">
        <f t="shared" si="28"/>
        <v>0</v>
      </c>
      <c r="Z92">
        <f t="shared" si="29"/>
        <v>1</v>
      </c>
    </row>
    <row r="93" spans="6:26">
      <c r="F93">
        <f t="shared" si="30"/>
        <v>-6</v>
      </c>
      <c r="G93">
        <f t="shared" si="21"/>
        <v>-4</v>
      </c>
      <c r="H93">
        <v>14</v>
      </c>
      <c r="I93">
        <v>10</v>
      </c>
      <c r="J93">
        <v>1.39</v>
      </c>
      <c r="K93">
        <v>-0.6</v>
      </c>
      <c r="L93">
        <v>1.51</v>
      </c>
      <c r="M93" s="1">
        <f t="shared" si="22"/>
        <v>1.513968295572929</v>
      </c>
      <c r="N93" s="1">
        <f t="shared" si="23"/>
        <v>-0.43165467625899284</v>
      </c>
      <c r="O93">
        <f t="shared" si="24"/>
        <v>1.0669572467063293</v>
      </c>
      <c r="P93" s="3">
        <f t="shared" si="15"/>
        <v>-0.65148360942517614</v>
      </c>
      <c r="Q93">
        <f t="shared" si="16"/>
        <v>-0.40749368847944767</v>
      </c>
      <c r="R93">
        <f t="shared" si="17"/>
        <v>-0.54817685159143492</v>
      </c>
      <c r="S93">
        <f t="shared" si="25"/>
        <v>34.524010331777873</v>
      </c>
      <c r="T93">
        <f t="shared" si="18"/>
        <v>1.2501314569471509</v>
      </c>
      <c r="U93">
        <f t="shared" si="19"/>
        <v>17.426840403281673</v>
      </c>
      <c r="V93">
        <f t="shared" si="26"/>
        <v>-23.347668528091088</v>
      </c>
      <c r="W93">
        <f t="shared" si="26"/>
        <v>-31.408220022958506</v>
      </c>
      <c r="X93">
        <f t="shared" si="27"/>
        <v>8.0605514948674184</v>
      </c>
      <c r="Y93">
        <f t="shared" si="28"/>
        <v>0</v>
      </c>
      <c r="Z93">
        <f t="shared" si="29"/>
        <v>1</v>
      </c>
    </row>
    <row r="94" spans="6:26">
      <c r="F94">
        <f t="shared" si="30"/>
        <v>-4</v>
      </c>
      <c r="G94">
        <f t="shared" si="21"/>
        <v>-4</v>
      </c>
      <c r="H94">
        <v>16</v>
      </c>
      <c r="I94">
        <v>10</v>
      </c>
      <c r="J94">
        <v>1.34</v>
      </c>
      <c r="K94">
        <v>-0.49</v>
      </c>
      <c r="L94">
        <v>1.42</v>
      </c>
      <c r="M94" s="1">
        <f t="shared" si="22"/>
        <v>1.4267795905464866</v>
      </c>
      <c r="N94" s="1">
        <f t="shared" si="23"/>
        <v>-0.36567164179104472</v>
      </c>
      <c r="O94">
        <f t="shared" si="24"/>
        <v>0.96666067541274714</v>
      </c>
      <c r="P94" s="3">
        <f t="shared" si="15"/>
        <v>-0.29374835225716583</v>
      </c>
      <c r="Q94">
        <f t="shared" si="16"/>
        <v>-0.35056740883715692</v>
      </c>
      <c r="R94">
        <f t="shared" si="17"/>
        <v>-0.29501214764290945</v>
      </c>
      <c r="S94">
        <f t="shared" si="25"/>
        <v>15.847240728545192</v>
      </c>
      <c r="T94">
        <f t="shared" si="18"/>
        <v>1.0103073571162533</v>
      </c>
      <c r="U94">
        <f t="shared" si="19"/>
        <v>29.189668550747612</v>
      </c>
      <c r="V94">
        <f t="shared" si="26"/>
        <v>-20.086032961206332</v>
      </c>
      <c r="W94">
        <f t="shared" si="26"/>
        <v>-16.902950965029028</v>
      </c>
      <c r="X94">
        <f t="shared" si="27"/>
        <v>3.1830819961773038</v>
      </c>
      <c r="Y94">
        <f t="shared" si="28"/>
        <v>0</v>
      </c>
      <c r="Z94">
        <f t="shared" si="29"/>
        <v>1</v>
      </c>
    </row>
    <row r="95" spans="6:26">
      <c r="F95">
        <f t="shared" si="30"/>
        <v>-2</v>
      </c>
      <c r="G95">
        <f t="shared" si="21"/>
        <v>-4</v>
      </c>
      <c r="H95">
        <v>18</v>
      </c>
      <c r="I95">
        <v>10</v>
      </c>
      <c r="J95">
        <v>0.89</v>
      </c>
      <c r="K95">
        <v>0.31</v>
      </c>
      <c r="L95">
        <v>0.94</v>
      </c>
      <c r="M95" s="1">
        <f t="shared" si="22"/>
        <v>0.94244363226667305</v>
      </c>
      <c r="N95" s="1">
        <f t="shared" si="23"/>
        <v>0.34831460674157305</v>
      </c>
      <c r="O95">
        <f t="shared" si="24"/>
        <v>0.86160090997439898</v>
      </c>
      <c r="P95" s="3">
        <f t="shared" si="15"/>
        <v>0.22020628722355312</v>
      </c>
      <c r="Q95">
        <f t="shared" si="16"/>
        <v>0.33517256713673327</v>
      </c>
      <c r="R95">
        <f t="shared" si="17"/>
        <v>0.25022167046854665</v>
      </c>
      <c r="S95">
        <f t="shared" si="25"/>
        <v>25.345420537812391</v>
      </c>
      <c r="T95">
        <f t="shared" si="18"/>
        <v>0.88929575339225275</v>
      </c>
      <c r="U95">
        <f t="shared" si="19"/>
        <v>5.6393695129112631</v>
      </c>
      <c r="V95">
        <f t="shared" si="26"/>
        <v>19.203973505500052</v>
      </c>
      <c r="W95">
        <f t="shared" si="26"/>
        <v>14.336645660560992</v>
      </c>
      <c r="X95">
        <f t="shared" si="27"/>
        <v>4.8673278449390605</v>
      </c>
      <c r="Y95">
        <f t="shared" si="28"/>
        <v>1</v>
      </c>
      <c r="Z95">
        <f t="shared" si="29"/>
        <v>0</v>
      </c>
    </row>
    <row r="96" spans="6:26">
      <c r="F96">
        <f t="shared" si="30"/>
        <v>0</v>
      </c>
      <c r="G96">
        <f t="shared" si="21"/>
        <v>-4</v>
      </c>
      <c r="H96">
        <v>20</v>
      </c>
      <c r="I96">
        <v>10</v>
      </c>
      <c r="J96">
        <v>0.32</v>
      </c>
      <c r="K96">
        <v>1.1499999999999999</v>
      </c>
      <c r="L96">
        <v>1.19</v>
      </c>
      <c r="M96" s="1">
        <f t="shared" si="22"/>
        <v>1.1936917525056459</v>
      </c>
      <c r="N96" s="1">
        <f t="shared" si="23"/>
        <v>3.5937499999999996</v>
      </c>
      <c r="O96">
        <f t="shared" si="24"/>
        <v>0.75240696554142605</v>
      </c>
      <c r="P96" s="3">
        <f t="shared" si="15"/>
        <v>0.76911134625186217</v>
      </c>
      <c r="Q96">
        <f t="shared" si="16"/>
        <v>1.2994010459932608</v>
      </c>
      <c r="R96">
        <f t="shared" si="17"/>
        <v>0.796376479915758</v>
      </c>
      <c r="S96">
        <f t="shared" si="25"/>
        <v>38.712033334788593</v>
      </c>
      <c r="T96">
        <f t="shared" si="18"/>
        <v>1.0759407533542953</v>
      </c>
      <c r="U96">
        <f t="shared" si="19"/>
        <v>9.8644393667110997</v>
      </c>
      <c r="V96">
        <f t="shared" si="26"/>
        <v>74.450195830298412</v>
      </c>
      <c r="W96">
        <f t="shared" si="26"/>
        <v>45.6290112026579</v>
      </c>
      <c r="X96">
        <f t="shared" si="27"/>
        <v>28.821184627640513</v>
      </c>
      <c r="Y96">
        <f t="shared" si="28"/>
        <v>1</v>
      </c>
      <c r="Z96">
        <f t="shared" si="29"/>
        <v>0</v>
      </c>
    </row>
    <row r="97" spans="6:26">
      <c r="F97">
        <f t="shared" si="30"/>
        <v>2</v>
      </c>
      <c r="G97">
        <f t="shared" si="21"/>
        <v>-4</v>
      </c>
      <c r="H97">
        <v>22</v>
      </c>
      <c r="I97">
        <v>10</v>
      </c>
      <c r="J97">
        <v>7.0000000000000007E-2</v>
      </c>
      <c r="K97">
        <v>1.5</v>
      </c>
      <c r="L97">
        <v>1.51</v>
      </c>
      <c r="M97" s="1">
        <f t="shared" si="22"/>
        <v>1.5016324450410627</v>
      </c>
      <c r="N97" s="1">
        <f t="shared" si="23"/>
        <v>21.428571428571427</v>
      </c>
      <c r="O97">
        <f t="shared" si="24"/>
        <v>0.63973832861502578</v>
      </c>
      <c r="P97" s="3">
        <f t="shared" si="15"/>
        <v>1.2234512177069738</v>
      </c>
      <c r="Q97">
        <f t="shared" si="16"/>
        <v>1.5241634924748308</v>
      </c>
      <c r="R97">
        <f t="shared" si="17"/>
        <v>1.0889997680558043</v>
      </c>
      <c r="S97">
        <f t="shared" si="25"/>
        <v>28.550987250878045</v>
      </c>
      <c r="T97">
        <f t="shared" si="18"/>
        <v>1.3806150843764615</v>
      </c>
      <c r="U97">
        <f t="shared" si="19"/>
        <v>8.0590534031310135</v>
      </c>
      <c r="V97">
        <f t="shared" si="26"/>
        <v>87.328135406727412</v>
      </c>
      <c r="W97">
        <f t="shared" si="26"/>
        <v>62.395090600323158</v>
      </c>
      <c r="X97">
        <f t="shared" si="27"/>
        <v>24.933044806404254</v>
      </c>
      <c r="Y97">
        <f t="shared" si="28"/>
        <v>1</v>
      </c>
      <c r="Z97">
        <f t="shared" si="29"/>
        <v>0</v>
      </c>
    </row>
    <row r="98" spans="6:26">
      <c r="F98">
        <f t="shared" si="30"/>
        <v>4</v>
      </c>
      <c r="G98">
        <f t="shared" si="21"/>
        <v>-4</v>
      </c>
      <c r="H98">
        <v>24</v>
      </c>
      <c r="I98">
        <v>10</v>
      </c>
      <c r="J98">
        <v>-0.01</v>
      </c>
      <c r="K98">
        <v>1.68</v>
      </c>
      <c r="L98">
        <v>1.68</v>
      </c>
      <c r="M98" s="1">
        <f t="shared" si="22"/>
        <v>1.6800297616411441</v>
      </c>
      <c r="N98" s="1"/>
      <c r="O98">
        <f t="shared" si="24"/>
        <v>0.52428009624081406</v>
      </c>
      <c r="P98" s="3">
        <f t="shared" si="15"/>
        <v>1.4760232017360999</v>
      </c>
      <c r="Q98">
        <f t="shared" si="16"/>
        <v>-1.564844016140305</v>
      </c>
      <c r="R98">
        <f t="shared" si="17"/>
        <v>1.2294985349420626</v>
      </c>
      <c r="S98">
        <f t="shared" si="25"/>
        <v>178.57003779677839</v>
      </c>
      <c r="T98">
        <f t="shared" si="18"/>
        <v>1.5663697237170939</v>
      </c>
      <c r="U98">
        <f t="shared" si="19"/>
        <v>6.7653585977560855</v>
      </c>
      <c r="V98">
        <f t="shared" si="26"/>
        <v>-89.658957721141149</v>
      </c>
      <c r="W98">
        <f t="shared" si="26"/>
        <v>70.445076969698164</v>
      </c>
      <c r="X98">
        <f t="shared" si="27"/>
        <v>160.10403469083931</v>
      </c>
      <c r="Y98">
        <f t="shared" si="28"/>
        <v>0</v>
      </c>
      <c r="Z98">
        <f t="shared" si="29"/>
        <v>0</v>
      </c>
    </row>
    <row r="99" spans="6:26">
      <c r="F99">
        <f t="shared" si="30"/>
        <v>6</v>
      </c>
      <c r="G99">
        <f t="shared" si="21"/>
        <v>-4</v>
      </c>
      <c r="H99">
        <v>26</v>
      </c>
      <c r="I99">
        <v>10</v>
      </c>
      <c r="J99">
        <v>0.1</v>
      </c>
      <c r="K99">
        <v>1.79</v>
      </c>
      <c r="L99">
        <v>1.8</v>
      </c>
      <c r="M99" s="1">
        <f t="shared" si="22"/>
        <v>1.7927911200137063</v>
      </c>
      <c r="N99" s="1">
        <f t="shared" si="23"/>
        <v>17.899999999999999</v>
      </c>
      <c r="O99">
        <f t="shared" si="24"/>
        <v>0.40673792643728918</v>
      </c>
      <c r="P99" s="3">
        <f t="shared" si="15"/>
        <v>1.4672322676227412</v>
      </c>
      <c r="Q99">
        <f t="shared" si="16"/>
        <v>1.514988415618459</v>
      </c>
      <c r="R99">
        <f t="shared" si="17"/>
        <v>1.3003725649339015</v>
      </c>
      <c r="S99">
        <f t="shared" si="25"/>
        <v>14.166171072466287</v>
      </c>
      <c r="T99">
        <f t="shared" si="18"/>
        <v>1.5225656859248722</v>
      </c>
      <c r="U99">
        <f t="shared" si="19"/>
        <v>15.07289003566507</v>
      </c>
      <c r="V99">
        <f t="shared" si="26"/>
        <v>86.802442226149154</v>
      </c>
      <c r="W99">
        <f t="shared" si="26"/>
        <v>74.505859765314142</v>
      </c>
      <c r="X99">
        <f t="shared" si="27"/>
        <v>12.296582460835012</v>
      </c>
      <c r="Y99">
        <f t="shared" si="28"/>
        <v>1</v>
      </c>
      <c r="Z99">
        <f t="shared" si="29"/>
        <v>0</v>
      </c>
    </row>
    <row r="100" spans="6:26">
      <c r="F100">
        <f t="shared" si="30"/>
        <v>8</v>
      </c>
      <c r="G100">
        <f t="shared" si="21"/>
        <v>-4</v>
      </c>
      <c r="H100">
        <v>28</v>
      </c>
      <c r="I100">
        <v>10</v>
      </c>
      <c r="J100">
        <v>0.48</v>
      </c>
      <c r="K100">
        <v>1.54</v>
      </c>
      <c r="L100">
        <v>1.61</v>
      </c>
      <c r="M100" s="1">
        <f t="shared" si="22"/>
        <v>1.6130716041143369</v>
      </c>
      <c r="N100" s="1">
        <f t="shared" si="23"/>
        <v>3.2083333333333335</v>
      </c>
      <c r="O100">
        <f t="shared" si="24"/>
        <v>0.28783283707772633</v>
      </c>
      <c r="P100" s="3">
        <f t="shared" si="15"/>
        <v>1.1991526596284936</v>
      </c>
      <c r="Q100">
        <f t="shared" si="16"/>
        <v>1.268651103255459</v>
      </c>
      <c r="R100">
        <f t="shared" si="17"/>
        <v>1.3352228033851168</v>
      </c>
      <c r="S100">
        <f t="shared" si="25"/>
        <v>5.2474395804196678</v>
      </c>
      <c r="T100">
        <f t="shared" si="18"/>
        <v>1.2332132188694309</v>
      </c>
      <c r="U100">
        <f t="shared" si="19"/>
        <v>23.548761522801009</v>
      </c>
      <c r="V100">
        <f t="shared" si="26"/>
        <v>72.688353891153412</v>
      </c>
      <c r="W100">
        <f t="shared" si="26"/>
        <v>76.502631343593322</v>
      </c>
      <c r="X100">
        <f t="shared" si="27"/>
        <v>3.8142774524399101</v>
      </c>
      <c r="Y100">
        <f t="shared" si="28"/>
        <v>1</v>
      </c>
      <c r="Z100">
        <f t="shared" si="29"/>
        <v>0</v>
      </c>
    </row>
    <row r="101" spans="6:26">
      <c r="F101">
        <f t="shared" si="30"/>
        <v>10</v>
      </c>
      <c r="G101">
        <f t="shared" si="21"/>
        <v>-4</v>
      </c>
      <c r="H101">
        <v>30</v>
      </c>
      <c r="I101">
        <v>10</v>
      </c>
      <c r="J101">
        <v>0.48</v>
      </c>
      <c r="K101">
        <v>1.1000000000000001</v>
      </c>
      <c r="L101">
        <v>1.2</v>
      </c>
      <c r="M101" s="1">
        <f t="shared" si="22"/>
        <v>1.2001666550941998</v>
      </c>
      <c r="N101" s="1">
        <f t="shared" si="23"/>
        <v>2.291666666666667</v>
      </c>
      <c r="O101">
        <f t="shared" si="24"/>
        <v>0.16829589156083924</v>
      </c>
      <c r="P101" s="3">
        <f t="shared" si="15"/>
        <v>0.73503847354824903</v>
      </c>
      <c r="Q101">
        <f t="shared" si="16"/>
        <v>1.1593400833811944</v>
      </c>
      <c r="R101">
        <f t="shared" si="17"/>
        <v>1.3457139944145422</v>
      </c>
      <c r="S101">
        <f t="shared" si="25"/>
        <v>16.075861923948288</v>
      </c>
      <c r="T101">
        <f t="shared" si="18"/>
        <v>0.75405905916738225</v>
      </c>
      <c r="U101">
        <f t="shared" si="19"/>
        <v>37.170470786976082</v>
      </c>
      <c r="V101">
        <f t="shared" si="26"/>
        <v>66.425293798087395</v>
      </c>
      <c r="W101">
        <f t="shared" si="26"/>
        <v>77.103732311644904</v>
      </c>
      <c r="X101">
        <f t="shared" si="27"/>
        <v>10.678438513557509</v>
      </c>
      <c r="Y101">
        <f t="shared" si="28"/>
        <v>1</v>
      </c>
      <c r="Z101">
        <f t="shared" si="29"/>
        <v>0</v>
      </c>
    </row>
    <row r="102" spans="6:26">
      <c r="F102">
        <f t="shared" si="30"/>
        <v>12</v>
      </c>
      <c r="G102">
        <f t="shared" si="21"/>
        <v>-4</v>
      </c>
      <c r="H102">
        <v>32</v>
      </c>
      <c r="I102">
        <v>10</v>
      </c>
      <c r="J102">
        <v>0.4</v>
      </c>
      <c r="K102">
        <v>0.49</v>
      </c>
      <c r="L102">
        <v>0.63</v>
      </c>
      <c r="M102" s="1">
        <f t="shared" si="22"/>
        <v>0.63253458403473872</v>
      </c>
      <c r="N102" s="1">
        <f t="shared" si="23"/>
        <v>1.2249999999999999</v>
      </c>
      <c r="O102">
        <f t="shared" si="24"/>
        <v>4.8862810439957327E-2</v>
      </c>
      <c r="P102" s="3">
        <f t="shared" si="15"/>
        <v>0.18439868474099322</v>
      </c>
      <c r="Q102">
        <f t="shared" si="16"/>
        <v>0.88617916248211603</v>
      </c>
      <c r="R102">
        <f t="shared" si="17"/>
        <v>1.3117649923272929</v>
      </c>
      <c r="S102">
        <f t="shared" si="25"/>
        <v>48.024806705355772</v>
      </c>
      <c r="T102">
        <f t="shared" si="18"/>
        <v>0.19076280868738385</v>
      </c>
      <c r="U102">
        <f t="shared" si="19"/>
        <v>69.841521159117022</v>
      </c>
      <c r="V102">
        <f t="shared" si="26"/>
        <v>50.774325902663271</v>
      </c>
      <c r="W102">
        <f t="shared" si="26"/>
        <v>75.158597773364704</v>
      </c>
      <c r="X102">
        <f t="shared" si="27"/>
        <v>24.384271870701433</v>
      </c>
      <c r="Y102">
        <f t="shared" si="28"/>
        <v>1</v>
      </c>
      <c r="Z102">
        <f t="shared" si="29"/>
        <v>0</v>
      </c>
    </row>
    <row r="103" spans="6:26">
      <c r="F103">
        <f t="shared" si="30"/>
        <v>14</v>
      </c>
      <c r="G103">
        <f t="shared" si="21"/>
        <v>-4</v>
      </c>
      <c r="H103">
        <v>34</v>
      </c>
      <c r="I103">
        <v>10</v>
      </c>
      <c r="J103">
        <v>0.02</v>
      </c>
      <c r="K103">
        <v>-0.31</v>
      </c>
      <c r="L103">
        <v>0.31</v>
      </c>
      <c r="M103" s="1">
        <f t="shared" si="22"/>
        <v>0.31064449134018135</v>
      </c>
      <c r="N103" s="1">
        <f t="shared" si="23"/>
        <v>-15.5</v>
      </c>
      <c r="O103">
        <f t="shared" si="24"/>
        <v>-6.9731451273787937E-2</v>
      </c>
      <c r="P103" s="3">
        <f t="shared" si="15"/>
        <v>-0.32284178557196436</v>
      </c>
      <c r="Q103">
        <f t="shared" si="16"/>
        <v>-1.5063694873693432</v>
      </c>
      <c r="R103">
        <f t="shared" si="17"/>
        <v>1.3580715729846164</v>
      </c>
      <c r="S103">
        <f t="shared" si="25"/>
        <v>190.15527626998687</v>
      </c>
      <c r="T103">
        <f t="shared" si="18"/>
        <v>0.33028668427298558</v>
      </c>
      <c r="U103">
        <f t="shared" si="19"/>
        <v>6.3230456294473294</v>
      </c>
      <c r="V103">
        <f t="shared" si="26"/>
        <v>-86.308614013548734</v>
      </c>
      <c r="W103">
        <f t="shared" si="26"/>
        <v>77.81176940871147</v>
      </c>
      <c r="X103">
        <f t="shared" si="27"/>
        <v>164.1203834222602</v>
      </c>
      <c r="Y103">
        <f t="shared" si="28"/>
        <v>0</v>
      </c>
      <c r="Z103">
        <f t="shared" si="29"/>
        <v>0</v>
      </c>
    </row>
    <row r="104" spans="6:26">
      <c r="F104">
        <f t="shared" si="30"/>
        <v>16</v>
      </c>
      <c r="G104">
        <f t="shared" si="21"/>
        <v>-4</v>
      </c>
      <c r="H104">
        <v>36</v>
      </c>
      <c r="I104">
        <v>10</v>
      </c>
      <c r="J104">
        <v>-0.28000000000000003</v>
      </c>
      <c r="K104">
        <v>-0.74</v>
      </c>
      <c r="L104">
        <v>0.79</v>
      </c>
      <c r="M104" s="1">
        <f t="shared" si="22"/>
        <v>0.79120161779409925</v>
      </c>
      <c r="N104" s="1">
        <f t="shared" si="23"/>
        <v>2.6428571428571428</v>
      </c>
      <c r="O104">
        <f t="shared" si="24"/>
        <v>-0.18675812116577606</v>
      </c>
      <c r="P104" s="3">
        <f t="shared" si="15"/>
        <v>-0.66699820068021065</v>
      </c>
      <c r="Q104">
        <f t="shared" si="16"/>
        <v>1.2090670852749643</v>
      </c>
      <c r="R104">
        <f t="shared" si="17"/>
        <v>1.2977895353485198</v>
      </c>
      <c r="S104">
        <f t="shared" si="25"/>
        <v>7.3380915876457227</v>
      </c>
      <c r="T104">
        <f t="shared" si="18"/>
        <v>0.69265084677058564</v>
      </c>
      <c r="U104">
        <f t="shared" si="19"/>
        <v>12.455835378380163</v>
      </c>
      <c r="V104">
        <f t="shared" si="26"/>
        <v>69.274441134439456</v>
      </c>
      <c r="W104">
        <f t="shared" si="26"/>
        <v>74.357863071714348</v>
      </c>
      <c r="X104">
        <f t="shared" si="27"/>
        <v>5.0834219372748919</v>
      </c>
      <c r="Y104">
        <f t="shared" si="28"/>
        <v>1</v>
      </c>
      <c r="Z104">
        <f t="shared" si="29"/>
        <v>0</v>
      </c>
    </row>
    <row r="105" spans="6:26">
      <c r="F105">
        <f t="shared" si="30"/>
        <v>18</v>
      </c>
      <c r="G105">
        <f t="shared" si="21"/>
        <v>-4</v>
      </c>
      <c r="H105">
        <v>38</v>
      </c>
      <c r="I105">
        <v>10</v>
      </c>
      <c r="J105">
        <v>-0.46</v>
      </c>
      <c r="K105">
        <v>-1.33</v>
      </c>
      <c r="L105">
        <v>1.4</v>
      </c>
      <c r="M105" s="1">
        <f t="shared" si="22"/>
        <v>1.4073023839957068</v>
      </c>
      <c r="N105" s="1">
        <f t="shared" si="23"/>
        <v>2.8913043478260869</v>
      </c>
      <c r="O105">
        <f t="shared" si="24"/>
        <v>-0.30149998090280727</v>
      </c>
      <c r="P105" s="3">
        <f t="shared" si="15"/>
        <v>-0.76686594001390795</v>
      </c>
      <c r="Q105">
        <f t="shared" si="16"/>
        <v>1.2378102901402916</v>
      </c>
      <c r="R105">
        <f t="shared" si="17"/>
        <v>1.1962015388446254</v>
      </c>
      <c r="S105">
        <f t="shared" si="25"/>
        <v>3.3614804810638903</v>
      </c>
      <c r="T105">
        <f t="shared" si="18"/>
        <v>0.82400583034212072</v>
      </c>
      <c r="U105">
        <f t="shared" si="19"/>
        <v>41.447848045098283</v>
      </c>
      <c r="V105">
        <f t="shared" si="26"/>
        <v>70.921305462902609</v>
      </c>
      <c r="W105">
        <f t="shared" si="26"/>
        <v>68.537299622851435</v>
      </c>
      <c r="X105">
        <f t="shared" si="27"/>
        <v>2.3840058400511737</v>
      </c>
      <c r="Y105">
        <f t="shared" si="28"/>
        <v>1</v>
      </c>
      <c r="Z105">
        <f t="shared" si="29"/>
        <v>0</v>
      </c>
    </row>
    <row r="106" spans="6:26">
      <c r="F106">
        <f>H106-20</f>
        <v>-18</v>
      </c>
      <c r="G106">
        <f t="shared" si="21"/>
        <v>-2</v>
      </c>
      <c r="H106">
        <v>2</v>
      </c>
      <c r="I106">
        <v>12</v>
      </c>
      <c r="J106">
        <v>1.37</v>
      </c>
      <c r="K106">
        <v>2.1</v>
      </c>
      <c r="L106">
        <v>2.5099999999999998</v>
      </c>
      <c r="M106" s="1">
        <f t="shared" si="22"/>
        <v>2.5073691391576154</v>
      </c>
      <c r="N106" s="1">
        <f t="shared" si="23"/>
        <v>1.5328467153284671</v>
      </c>
      <c r="O106">
        <f t="shared" si="24"/>
        <v>1.6874699031926279</v>
      </c>
      <c r="P106" s="3">
        <f t="shared" si="15"/>
        <v>1.2813936690957812</v>
      </c>
      <c r="Q106">
        <f t="shared" si="16"/>
        <v>0.99274914655117408</v>
      </c>
      <c r="R106">
        <f t="shared" si="17"/>
        <v>0.64946333806516388</v>
      </c>
      <c r="S106">
        <f t="shared" si="25"/>
        <v>34.579310360385648</v>
      </c>
      <c r="T106">
        <f t="shared" si="18"/>
        <v>2.1188497845245391</v>
      </c>
      <c r="U106">
        <f t="shared" si="19"/>
        <v>15.495099966158337</v>
      </c>
      <c r="V106">
        <f t="shared" si="26"/>
        <v>56.880336212596717</v>
      </c>
      <c r="W106">
        <f t="shared" si="26"/>
        <v>37.211508219612078</v>
      </c>
      <c r="X106">
        <f t="shared" si="27"/>
        <v>19.668827992984639</v>
      </c>
      <c r="Y106">
        <f t="shared" si="28"/>
        <v>1</v>
      </c>
      <c r="Z106">
        <f t="shared" si="29"/>
        <v>0</v>
      </c>
    </row>
    <row r="107" spans="6:26">
      <c r="F107">
        <f t="shared" ref="F107:F124" si="31">H107-20</f>
        <v>-16</v>
      </c>
      <c r="G107">
        <f t="shared" si="21"/>
        <v>-2</v>
      </c>
      <c r="H107">
        <v>4</v>
      </c>
      <c r="I107">
        <v>12</v>
      </c>
      <c r="J107">
        <v>1.83</v>
      </c>
      <c r="K107">
        <v>1.04</v>
      </c>
      <c r="L107">
        <v>2.1</v>
      </c>
      <c r="M107" s="1">
        <f t="shared" si="22"/>
        <v>2.1048752932181043</v>
      </c>
      <c r="N107" s="1">
        <f t="shared" si="23"/>
        <v>0.56830601092896171</v>
      </c>
      <c r="O107">
        <f t="shared" si="24"/>
        <v>1.7101286046546278</v>
      </c>
      <c r="P107" s="3">
        <f t="shared" si="15"/>
        <v>0.85401304922423837</v>
      </c>
      <c r="Q107">
        <f t="shared" si="16"/>
        <v>0.51678901784574149</v>
      </c>
      <c r="R107">
        <f t="shared" si="17"/>
        <v>0.46315571075633349</v>
      </c>
      <c r="S107">
        <f t="shared" si="25"/>
        <v>10.378182437579824</v>
      </c>
      <c r="T107">
        <f t="shared" si="18"/>
        <v>1.911512001715727</v>
      </c>
      <c r="U107">
        <f t="shared" si="19"/>
        <v>9.1864488183880866</v>
      </c>
      <c r="V107">
        <f t="shared" si="26"/>
        <v>29.60982962127197</v>
      </c>
      <c r="W107">
        <f t="shared" si="26"/>
        <v>26.536867483719814</v>
      </c>
      <c r="X107">
        <f t="shared" si="27"/>
        <v>3.0729621375521567</v>
      </c>
      <c r="Y107">
        <f t="shared" si="28"/>
        <v>1</v>
      </c>
      <c r="Z107">
        <f t="shared" si="29"/>
        <v>0</v>
      </c>
    </row>
    <row r="108" spans="6:26">
      <c r="F108">
        <f t="shared" si="31"/>
        <v>-14</v>
      </c>
      <c r="G108">
        <f t="shared" si="21"/>
        <v>-2</v>
      </c>
      <c r="H108">
        <v>6</v>
      </c>
      <c r="I108">
        <v>12</v>
      </c>
      <c r="J108">
        <v>2</v>
      </c>
      <c r="K108">
        <v>0.19</v>
      </c>
      <c r="L108">
        <v>2</v>
      </c>
      <c r="M108" s="1">
        <f t="shared" si="22"/>
        <v>2.0090047287151913</v>
      </c>
      <c r="N108" s="1">
        <f t="shared" si="23"/>
        <v>9.5000000000000001E-2</v>
      </c>
      <c r="O108">
        <f t="shared" si="24"/>
        <v>1.7248747923659653</v>
      </c>
      <c r="P108" s="3">
        <f t="shared" si="15"/>
        <v>0.31203445937898311</v>
      </c>
      <c r="Q108">
        <f t="shared" si="16"/>
        <v>9.4715745988475791E-2</v>
      </c>
      <c r="R108">
        <f t="shared" si="17"/>
        <v>0.17896714402477304</v>
      </c>
      <c r="S108">
        <f t="shared" si="25"/>
        <v>88.951839165737283</v>
      </c>
      <c r="T108">
        <f t="shared" si="18"/>
        <v>1.7528715164493562</v>
      </c>
      <c r="U108">
        <f t="shared" si="19"/>
        <v>12.749258804862976</v>
      </c>
      <c r="V108">
        <f t="shared" si="26"/>
        <v>5.4268124985728203</v>
      </c>
      <c r="W108">
        <f t="shared" si="26"/>
        <v>10.254062024129444</v>
      </c>
      <c r="X108">
        <f t="shared" si="27"/>
        <v>4.8272495255566241</v>
      </c>
      <c r="Y108">
        <f t="shared" si="28"/>
        <v>1</v>
      </c>
      <c r="Z108">
        <f t="shared" si="29"/>
        <v>0</v>
      </c>
    </row>
    <row r="109" spans="6:26">
      <c r="F109">
        <f t="shared" si="31"/>
        <v>-12</v>
      </c>
      <c r="G109">
        <f t="shared" si="21"/>
        <v>-2</v>
      </c>
      <c r="H109">
        <v>8</v>
      </c>
      <c r="I109">
        <v>12</v>
      </c>
      <c r="J109">
        <v>1.88</v>
      </c>
      <c r="K109">
        <v>-0.91</v>
      </c>
      <c r="L109">
        <v>2.09</v>
      </c>
      <c r="M109" s="1">
        <f t="shared" si="22"/>
        <v>2.0886598574205424</v>
      </c>
      <c r="N109" s="1">
        <f t="shared" si="23"/>
        <v>-0.48404255319148942</v>
      </c>
      <c r="O109">
        <f t="shared" si="24"/>
        <v>1.7314544405485222</v>
      </c>
      <c r="P109" s="3">
        <f t="shared" si="15"/>
        <v>-0.21666081212659732</v>
      </c>
      <c r="Q109">
        <f t="shared" si="16"/>
        <v>-0.45080035013089886</v>
      </c>
      <c r="R109">
        <f t="shared" si="17"/>
        <v>-0.12448522043979618</v>
      </c>
      <c r="S109">
        <f t="shared" si="25"/>
        <v>72.385731199266061</v>
      </c>
      <c r="T109">
        <f t="shared" si="18"/>
        <v>1.744957417018121</v>
      </c>
      <c r="U109">
        <f t="shared" si="19"/>
        <v>16.455644473719513</v>
      </c>
      <c r="V109">
        <f t="shared" si="26"/>
        <v>-25.828957465520293</v>
      </c>
      <c r="W109">
        <f t="shared" si="26"/>
        <v>-7.1324777429560111</v>
      </c>
      <c r="X109">
        <f t="shared" si="27"/>
        <v>18.696479722564284</v>
      </c>
      <c r="Y109">
        <f t="shared" si="28"/>
        <v>0</v>
      </c>
      <c r="Z109">
        <f t="shared" si="29"/>
        <v>1</v>
      </c>
    </row>
    <row r="110" spans="6:26">
      <c r="F110">
        <f t="shared" si="31"/>
        <v>-10</v>
      </c>
      <c r="G110">
        <f t="shared" si="21"/>
        <v>-2</v>
      </c>
      <c r="H110">
        <v>10</v>
      </c>
      <c r="I110">
        <v>12</v>
      </c>
      <c r="J110">
        <v>2.39</v>
      </c>
      <c r="K110">
        <v>-1.07</v>
      </c>
      <c r="L110">
        <v>2.61</v>
      </c>
      <c r="M110" s="1">
        <f t="shared" si="22"/>
        <v>2.6185874054535585</v>
      </c>
      <c r="N110" s="1">
        <f t="shared" si="23"/>
        <v>-0.44769874476987448</v>
      </c>
      <c r="O110">
        <f t="shared" si="24"/>
        <v>1.7296737156638522</v>
      </c>
      <c r="P110" s="3">
        <f t="shared" si="15"/>
        <v>-0.60732571123519552</v>
      </c>
      <c r="Q110">
        <f t="shared" si="16"/>
        <v>-0.42093855323580198</v>
      </c>
      <c r="R110">
        <f t="shared" si="17"/>
        <v>-0.33767362097171366</v>
      </c>
      <c r="S110">
        <f t="shared" si="25"/>
        <v>19.780780739616606</v>
      </c>
      <c r="T110">
        <f t="shared" si="18"/>
        <v>1.8331982113742453</v>
      </c>
      <c r="U110">
        <f t="shared" si="19"/>
        <v>29.992857692801667</v>
      </c>
      <c r="V110">
        <f t="shared" si="26"/>
        <v>-24.118002534754375</v>
      </c>
      <c r="W110">
        <f t="shared" si="26"/>
        <v>-19.347273334579437</v>
      </c>
      <c r="X110">
        <f t="shared" si="27"/>
        <v>4.7707292001749373</v>
      </c>
      <c r="Y110">
        <f t="shared" si="28"/>
        <v>0</v>
      </c>
      <c r="Z110">
        <f t="shared" si="29"/>
        <v>1</v>
      </c>
    </row>
    <row r="111" spans="6:26">
      <c r="F111">
        <f t="shared" si="31"/>
        <v>-8</v>
      </c>
      <c r="G111">
        <f t="shared" si="21"/>
        <v>-2</v>
      </c>
      <c r="H111">
        <v>12</v>
      </c>
      <c r="I111">
        <v>12</v>
      </c>
      <c r="J111">
        <v>2.4900000000000002</v>
      </c>
      <c r="K111">
        <v>-1.05</v>
      </c>
      <c r="L111">
        <v>2.7</v>
      </c>
      <c r="M111" s="1">
        <f t="shared" si="22"/>
        <v>2.7023323259732508</v>
      </c>
      <c r="N111" s="1">
        <f t="shared" si="23"/>
        <v>-0.42168674698795178</v>
      </c>
      <c r="O111">
        <f t="shared" si="24"/>
        <v>1.7194004050813168</v>
      </c>
      <c r="P111" s="3">
        <f t="shared" si="15"/>
        <v>-0.7677818170038524</v>
      </c>
      <c r="Q111">
        <f t="shared" si="16"/>
        <v>-0.39906094857613383</v>
      </c>
      <c r="R111">
        <f t="shared" si="17"/>
        <v>-0.4199732333992649</v>
      </c>
      <c r="S111">
        <f t="shared" si="25"/>
        <v>5.2403736566424186</v>
      </c>
      <c r="T111">
        <f t="shared" si="18"/>
        <v>1.8830365560751956</v>
      </c>
      <c r="U111">
        <f t="shared" si="19"/>
        <v>30.318098259916425</v>
      </c>
      <c r="V111">
        <f t="shared" si="26"/>
        <v>-22.864508121899647</v>
      </c>
      <c r="W111">
        <f t="shared" si="26"/>
        <v>-24.062693782240544</v>
      </c>
      <c r="X111">
        <f t="shared" si="27"/>
        <v>1.1981856603408971</v>
      </c>
      <c r="Y111">
        <f t="shared" si="28"/>
        <v>0</v>
      </c>
      <c r="Z111">
        <f t="shared" si="29"/>
        <v>1</v>
      </c>
    </row>
    <row r="112" spans="6:26">
      <c r="F112">
        <f t="shared" si="31"/>
        <v>-6</v>
      </c>
      <c r="G112">
        <f t="shared" si="21"/>
        <v>-2</v>
      </c>
      <c r="H112">
        <v>14</v>
      </c>
      <c r="I112">
        <v>12</v>
      </c>
      <c r="J112">
        <v>2.46</v>
      </c>
      <c r="K112">
        <v>0.56000000000000005</v>
      </c>
      <c r="L112">
        <v>2.52</v>
      </c>
      <c r="M112" s="1">
        <f t="shared" si="22"/>
        <v>2.5229347989989752</v>
      </c>
      <c r="N112" s="1">
        <f t="shared" si="23"/>
        <v>0.22764227642276424</v>
      </c>
      <c r="O112">
        <f t="shared" si="24"/>
        <v>1.7005648915635858</v>
      </c>
      <c r="P112" s="3">
        <f t="shared" si="15"/>
        <v>-0.66016908494390347</v>
      </c>
      <c r="Q112">
        <f t="shared" si="16"/>
        <v>0.22382797147051578</v>
      </c>
      <c r="R112">
        <f t="shared" si="17"/>
        <v>-0.37029776320196622</v>
      </c>
      <c r="S112">
        <f t="shared" si="25"/>
        <v>265.43855567700774</v>
      </c>
      <c r="T112">
        <f t="shared" si="18"/>
        <v>1.8242105610741159</v>
      </c>
      <c r="U112">
        <f t="shared" si="19"/>
        <v>27.694898742610867</v>
      </c>
      <c r="V112">
        <f t="shared" si="26"/>
        <v>12.824398102235152</v>
      </c>
      <c r="W112">
        <f t="shared" si="26"/>
        <v>-21.216498994607427</v>
      </c>
      <c r="X112">
        <f t="shared" si="27"/>
        <v>34.040897096842578</v>
      </c>
      <c r="Y112">
        <f t="shared" si="28"/>
        <v>0</v>
      </c>
      <c r="Z112">
        <f t="shared" si="29"/>
        <v>0</v>
      </c>
    </row>
    <row r="113" spans="6:26">
      <c r="F113">
        <f t="shared" si="31"/>
        <v>-4</v>
      </c>
      <c r="G113">
        <f t="shared" si="21"/>
        <v>-2</v>
      </c>
      <c r="H113">
        <v>16</v>
      </c>
      <c r="I113">
        <v>12</v>
      </c>
      <c r="J113">
        <v>2.09</v>
      </c>
      <c r="K113">
        <v>-0.15</v>
      </c>
      <c r="L113">
        <v>2.1</v>
      </c>
      <c r="M113" s="1">
        <f t="shared" si="22"/>
        <v>2.0953758612716715</v>
      </c>
      <c r="N113" s="1">
        <f t="shared" si="23"/>
        <v>-7.1770334928229665E-2</v>
      </c>
      <c r="O113">
        <f t="shared" si="24"/>
        <v>1.6731606663869625</v>
      </c>
      <c r="P113" s="3">
        <f t="shared" si="15"/>
        <v>-0.30987902511237692</v>
      </c>
      <c r="Q113">
        <f t="shared" si="16"/>
        <v>-7.1647485173410713E-2</v>
      </c>
      <c r="R113">
        <f t="shared" si="17"/>
        <v>-0.18313072847517939</v>
      </c>
      <c r="S113">
        <f t="shared" si="25"/>
        <v>155.59965996286149</v>
      </c>
      <c r="T113">
        <f t="shared" si="18"/>
        <v>1.7016144174721433</v>
      </c>
      <c r="U113">
        <f t="shared" si="19"/>
        <v>18.79192421165703</v>
      </c>
      <c r="V113">
        <f t="shared" si="26"/>
        <v>-4.1050985131625755</v>
      </c>
      <c r="W113">
        <f t="shared" si="26"/>
        <v>-10.492617840784025</v>
      </c>
      <c r="X113">
        <f t="shared" si="27"/>
        <v>6.3875193276214492</v>
      </c>
      <c r="Y113">
        <f t="shared" si="28"/>
        <v>0</v>
      </c>
      <c r="Z113">
        <f t="shared" si="29"/>
        <v>1</v>
      </c>
    </row>
    <row r="114" spans="6:26">
      <c r="F114">
        <f t="shared" si="31"/>
        <v>-2</v>
      </c>
      <c r="G114">
        <f t="shared" si="21"/>
        <v>-2</v>
      </c>
      <c r="H114">
        <v>18</v>
      </c>
      <c r="I114">
        <v>12</v>
      </c>
      <c r="J114">
        <v>1.34</v>
      </c>
      <c r="K114">
        <v>0.95</v>
      </c>
      <c r="L114">
        <v>1.64</v>
      </c>
      <c r="M114" s="1">
        <f t="shared" si="22"/>
        <v>1.642589419179364</v>
      </c>
      <c r="N114" s="1">
        <f t="shared" si="23"/>
        <v>0.70895522388059695</v>
      </c>
      <c r="O114">
        <f t="shared" si="24"/>
        <v>1.6372443773145389</v>
      </c>
      <c r="P114" s="3">
        <f t="shared" si="15"/>
        <v>0.20043649215131132</v>
      </c>
      <c r="Q114">
        <f t="shared" si="16"/>
        <v>0.61671093033453939</v>
      </c>
      <c r="R114">
        <f t="shared" si="17"/>
        <v>0.12181691559180297</v>
      </c>
      <c r="S114">
        <f t="shared" si="25"/>
        <v>80.24732340551796</v>
      </c>
      <c r="T114">
        <f t="shared" si="18"/>
        <v>1.6494677742938766</v>
      </c>
      <c r="U114">
        <f t="shared" si="19"/>
        <v>0.41875072578691297</v>
      </c>
      <c r="V114">
        <f t="shared" si="26"/>
        <v>35.334933487755642</v>
      </c>
      <c r="W114">
        <f t="shared" si="26"/>
        <v>6.9795951367117031</v>
      </c>
      <c r="X114">
        <f t="shared" si="27"/>
        <v>28.35533835104394</v>
      </c>
      <c r="Y114">
        <f t="shared" si="28"/>
        <v>1</v>
      </c>
      <c r="Z114">
        <f t="shared" si="29"/>
        <v>0</v>
      </c>
    </row>
    <row r="115" spans="6:26">
      <c r="F115">
        <f t="shared" si="31"/>
        <v>0</v>
      </c>
      <c r="G115">
        <f t="shared" si="21"/>
        <v>-2</v>
      </c>
      <c r="H115">
        <v>20</v>
      </c>
      <c r="I115">
        <v>12</v>
      </c>
      <c r="J115">
        <v>1.21</v>
      </c>
      <c r="K115">
        <v>1.22</v>
      </c>
      <c r="L115">
        <v>1.72</v>
      </c>
      <c r="M115" s="1">
        <f t="shared" si="22"/>
        <v>1.7182840277439582</v>
      </c>
      <c r="N115" s="1">
        <f t="shared" si="23"/>
        <v>1.0082644628099173</v>
      </c>
      <c r="O115">
        <f t="shared" si="24"/>
        <v>1.5929354110685858</v>
      </c>
      <c r="P115" s="3">
        <f t="shared" si="15"/>
        <v>0.75036716463831388</v>
      </c>
      <c r="Q115">
        <f t="shared" si="16"/>
        <v>0.78951336650455972</v>
      </c>
      <c r="R115">
        <f t="shared" si="17"/>
        <v>0.44022823622209595</v>
      </c>
      <c r="S115">
        <f t="shared" si="25"/>
        <v>44.240559451053514</v>
      </c>
      <c r="T115">
        <f t="shared" si="18"/>
        <v>1.7608219971375831</v>
      </c>
      <c r="U115">
        <f t="shared" si="19"/>
        <v>2.4756075658501997</v>
      </c>
      <c r="V115">
        <f t="shared" si="26"/>
        <v>45.235783769876605</v>
      </c>
      <c r="W115">
        <f t="shared" si="26"/>
        <v>25.223219958014329</v>
      </c>
      <c r="X115">
        <f t="shared" si="27"/>
        <v>20.012563811862275</v>
      </c>
      <c r="Y115">
        <f t="shared" si="28"/>
        <v>1</v>
      </c>
      <c r="Z115">
        <f t="shared" si="29"/>
        <v>0</v>
      </c>
    </row>
    <row r="116" spans="6:26">
      <c r="F116">
        <f t="shared" si="31"/>
        <v>2</v>
      </c>
      <c r="G116">
        <f t="shared" si="21"/>
        <v>-2</v>
      </c>
      <c r="H116">
        <v>22</v>
      </c>
      <c r="I116">
        <v>12</v>
      </c>
      <c r="J116">
        <v>0.84</v>
      </c>
      <c r="K116">
        <v>1.64</v>
      </c>
      <c r="L116">
        <v>1.84</v>
      </c>
      <c r="M116" s="1">
        <f t="shared" si="22"/>
        <v>1.8426068490049632</v>
      </c>
      <c r="N116" s="1">
        <f t="shared" si="23"/>
        <v>1.9523809523809523</v>
      </c>
      <c r="O116">
        <f t="shared" si="24"/>
        <v>1.5404150133796031</v>
      </c>
      <c r="P116" s="3">
        <f t="shared" si="15"/>
        <v>1.2101553890072057</v>
      </c>
      <c r="Q116">
        <f t="shared" si="16"/>
        <v>1.0974402849599816</v>
      </c>
      <c r="R116">
        <f t="shared" si="17"/>
        <v>0.66590072043445392</v>
      </c>
      <c r="S116">
        <f t="shared" si="25"/>
        <v>39.322373202407441</v>
      </c>
      <c r="T116">
        <f t="shared" si="18"/>
        <v>1.958916659531095</v>
      </c>
      <c r="U116">
        <f t="shared" si="19"/>
        <v>6.3122423857775685</v>
      </c>
      <c r="V116">
        <f t="shared" si="26"/>
        <v>62.87869659584134</v>
      </c>
      <c r="W116">
        <f t="shared" si="26"/>
        <v>38.153300855615143</v>
      </c>
      <c r="X116">
        <f t="shared" si="27"/>
        <v>24.725395740226197</v>
      </c>
      <c r="Y116">
        <f t="shared" si="28"/>
        <v>1</v>
      </c>
      <c r="Z116">
        <f t="shared" si="29"/>
        <v>0</v>
      </c>
    </row>
    <row r="117" spans="6:26">
      <c r="F117">
        <f t="shared" si="31"/>
        <v>4</v>
      </c>
      <c r="G117">
        <f t="shared" si="21"/>
        <v>-2</v>
      </c>
      <c r="H117">
        <v>24</v>
      </c>
      <c r="I117">
        <v>12</v>
      </c>
      <c r="J117">
        <v>0.92</v>
      </c>
      <c r="K117">
        <v>1.59</v>
      </c>
      <c r="L117">
        <v>1.83</v>
      </c>
      <c r="M117" s="1">
        <f t="shared" si="22"/>
        <v>1.8369812192834201</v>
      </c>
      <c r="N117" s="1">
        <f t="shared" si="23"/>
        <v>1.7282608695652173</v>
      </c>
      <c r="O117">
        <f t="shared" si="24"/>
        <v>1.4799249530977951</v>
      </c>
      <c r="P117" s="3">
        <f t="shared" si="15"/>
        <v>1.4713129120588948</v>
      </c>
      <c r="Q117">
        <f t="shared" si="16"/>
        <v>1.0462485095161025</v>
      </c>
      <c r="R117">
        <f t="shared" si="17"/>
        <v>0.78248006021919103</v>
      </c>
      <c r="S117">
        <f t="shared" si="25"/>
        <v>25.210879336774994</v>
      </c>
      <c r="T117">
        <f t="shared" si="18"/>
        <v>2.0868491924412593</v>
      </c>
      <c r="U117">
        <f t="shared" si="19"/>
        <v>13.602097317865294</v>
      </c>
      <c r="V117">
        <f t="shared" si="26"/>
        <v>59.945623917125623</v>
      </c>
      <c r="W117">
        <f t="shared" si="26"/>
        <v>44.832805003702148</v>
      </c>
      <c r="X117">
        <f t="shared" si="27"/>
        <v>15.112818913423474</v>
      </c>
      <c r="Y117">
        <f t="shared" si="28"/>
        <v>1</v>
      </c>
      <c r="Z117">
        <f t="shared" si="29"/>
        <v>0</v>
      </c>
    </row>
    <row r="118" spans="6:26">
      <c r="F118">
        <f t="shared" si="31"/>
        <v>6</v>
      </c>
      <c r="G118">
        <f t="shared" si="21"/>
        <v>-2</v>
      </c>
      <c r="H118">
        <v>26</v>
      </c>
      <c r="I118">
        <v>12</v>
      </c>
      <c r="J118">
        <v>1.34</v>
      </c>
      <c r="K118">
        <v>1.27</v>
      </c>
      <c r="L118">
        <v>1.85</v>
      </c>
      <c r="M118" s="1">
        <f t="shared" si="22"/>
        <v>1.8462123388169629</v>
      </c>
      <c r="N118" s="1">
        <f t="shared" si="23"/>
        <v>0.94776119402985071</v>
      </c>
      <c r="O118">
        <f t="shared" si="24"/>
        <v>1.41176574021326</v>
      </c>
      <c r="P118" s="3">
        <f t="shared" si="15"/>
        <v>1.4722189223326954</v>
      </c>
      <c r="Q118">
        <f t="shared" si="16"/>
        <v>0.75858466784961298</v>
      </c>
      <c r="R118">
        <f t="shared" si="17"/>
        <v>0.80635678048619941</v>
      </c>
      <c r="S118">
        <f t="shared" si="25"/>
        <v>6.2975320569037789</v>
      </c>
      <c r="T118">
        <f t="shared" si="18"/>
        <v>2.0397330856056475</v>
      </c>
      <c r="U118">
        <f t="shared" si="19"/>
        <v>10.482041676348617</v>
      </c>
      <c r="V118">
        <f t="shared" si="26"/>
        <v>43.463699871116212</v>
      </c>
      <c r="W118">
        <f t="shared" si="26"/>
        <v>46.200840303616204</v>
      </c>
      <c r="X118">
        <f t="shared" si="27"/>
        <v>2.7371404324999915</v>
      </c>
      <c r="Y118">
        <f t="shared" si="28"/>
        <v>1</v>
      </c>
      <c r="Z118">
        <f t="shared" si="29"/>
        <v>0</v>
      </c>
    </row>
    <row r="119" spans="6:26">
      <c r="F119">
        <f t="shared" si="31"/>
        <v>8</v>
      </c>
      <c r="G119">
        <f t="shared" si="21"/>
        <v>-2</v>
      </c>
      <c r="H119">
        <v>28</v>
      </c>
      <c r="I119">
        <v>12</v>
      </c>
      <c r="J119">
        <v>1.42</v>
      </c>
      <c r="K119">
        <v>0.99</v>
      </c>
      <c r="L119">
        <v>1.73</v>
      </c>
      <c r="M119" s="1">
        <f t="shared" si="22"/>
        <v>1.7310401497365682</v>
      </c>
      <c r="N119" s="1">
        <f t="shared" si="23"/>
        <v>0.69718309859154937</v>
      </c>
      <c r="O119">
        <f t="shared" si="24"/>
        <v>1.3362944109191346</v>
      </c>
      <c r="P119" s="3">
        <f t="shared" si="15"/>
        <v>1.2126596442972306</v>
      </c>
      <c r="Q119">
        <f t="shared" si="16"/>
        <v>0.60883292358378471</v>
      </c>
      <c r="R119">
        <f t="shared" si="17"/>
        <v>0.73693203016827291</v>
      </c>
      <c r="S119">
        <f t="shared" si="25"/>
        <v>21.040108315834171</v>
      </c>
      <c r="T119">
        <f t="shared" si="18"/>
        <v>1.8045016391128057</v>
      </c>
      <c r="U119">
        <f t="shared" si="19"/>
        <v>4.2437773258706333</v>
      </c>
      <c r="V119">
        <f t="shared" si="26"/>
        <v>34.883556949961829</v>
      </c>
      <c r="W119">
        <f t="shared" si="26"/>
        <v>42.223095116649496</v>
      </c>
      <c r="X119">
        <f t="shared" si="27"/>
        <v>7.3395381666876673</v>
      </c>
      <c r="Y119">
        <f t="shared" si="28"/>
        <v>1</v>
      </c>
      <c r="Z119">
        <f t="shared" si="29"/>
        <v>0</v>
      </c>
    </row>
    <row r="120" spans="6:26">
      <c r="F120">
        <f t="shared" si="31"/>
        <v>10</v>
      </c>
      <c r="G120">
        <f t="shared" si="21"/>
        <v>-2</v>
      </c>
      <c r="H120">
        <v>30</v>
      </c>
      <c r="I120">
        <v>12</v>
      </c>
      <c r="J120">
        <v>1.44</v>
      </c>
      <c r="K120">
        <v>0.96</v>
      </c>
      <c r="L120">
        <v>1.73</v>
      </c>
      <c r="M120" s="1">
        <f t="shared" si="22"/>
        <v>1.7306646122227147</v>
      </c>
      <c r="N120" s="1">
        <f t="shared" si="23"/>
        <v>0.66666666666666663</v>
      </c>
      <c r="O120">
        <f t="shared" si="24"/>
        <v>1.2539218960431073</v>
      </c>
      <c r="P120" s="3">
        <f t="shared" si="15"/>
        <v>0.75387877925506719</v>
      </c>
      <c r="Q120">
        <f t="shared" si="16"/>
        <v>0.5880026035475675</v>
      </c>
      <c r="R120">
        <f t="shared" si="17"/>
        <v>0.54131364941079674</v>
      </c>
      <c r="S120">
        <f t="shared" si="25"/>
        <v>7.9402631646670567</v>
      </c>
      <c r="T120">
        <f t="shared" si="18"/>
        <v>1.4630971721616619</v>
      </c>
      <c r="U120">
        <f t="shared" si="19"/>
        <v>15.460386615140443</v>
      </c>
      <c r="V120">
        <f t="shared" si="26"/>
        <v>33.690067525979785</v>
      </c>
      <c r="W120">
        <f t="shared" si="26"/>
        <v>31.014987504062955</v>
      </c>
      <c r="X120">
        <f t="shared" si="27"/>
        <v>2.6750800219168305</v>
      </c>
      <c r="Y120">
        <f t="shared" si="28"/>
        <v>1</v>
      </c>
      <c r="Z120">
        <f t="shared" si="29"/>
        <v>0</v>
      </c>
    </row>
    <row r="121" spans="6:26">
      <c r="F121">
        <f t="shared" si="31"/>
        <v>12</v>
      </c>
      <c r="G121">
        <f t="shared" si="21"/>
        <v>-2</v>
      </c>
      <c r="H121">
        <v>32</v>
      </c>
      <c r="I121">
        <v>12</v>
      </c>
      <c r="J121">
        <v>1.21</v>
      </c>
      <c r="K121">
        <v>0.47</v>
      </c>
      <c r="L121">
        <v>1.3</v>
      </c>
      <c r="M121" s="1">
        <f t="shared" si="22"/>
        <v>1.2980754985747169</v>
      </c>
      <c r="N121" s="1">
        <f t="shared" si="23"/>
        <v>0.38842975206611569</v>
      </c>
      <c r="O121">
        <f t="shared" si="24"/>
        <v>1.1651099922435044</v>
      </c>
      <c r="P121" s="3">
        <f t="shared" si="15"/>
        <v>0.20412689129559375</v>
      </c>
      <c r="Q121">
        <f t="shared" si="16"/>
        <v>0.37049240570657377</v>
      </c>
      <c r="R121">
        <f t="shared" si="17"/>
        <v>0.17343940097282057</v>
      </c>
      <c r="S121">
        <f t="shared" si="25"/>
        <v>53.186786476216518</v>
      </c>
      <c r="T121">
        <f t="shared" si="18"/>
        <v>1.1828563233865987</v>
      </c>
      <c r="U121">
        <f t="shared" si="19"/>
        <v>8.8761536069842251</v>
      </c>
      <c r="V121">
        <f t="shared" si="26"/>
        <v>21.227651188635292</v>
      </c>
      <c r="W121">
        <f t="shared" si="26"/>
        <v>9.9373456770198025</v>
      </c>
      <c r="X121">
        <f t="shared" si="27"/>
        <v>11.29030551161549</v>
      </c>
      <c r="Y121">
        <f t="shared" si="28"/>
        <v>1</v>
      </c>
      <c r="Z121">
        <f t="shared" si="29"/>
        <v>0</v>
      </c>
    </row>
    <row r="122" spans="6:26">
      <c r="F122">
        <f t="shared" si="31"/>
        <v>14</v>
      </c>
      <c r="G122">
        <f t="shared" si="21"/>
        <v>-2</v>
      </c>
      <c r="H122">
        <v>34</v>
      </c>
      <c r="I122">
        <v>12</v>
      </c>
      <c r="J122">
        <v>0.75</v>
      </c>
      <c r="K122">
        <v>0.25</v>
      </c>
      <c r="L122">
        <v>0.79</v>
      </c>
      <c r="M122" s="1">
        <f t="shared" si="22"/>
        <v>0.79056941504209488</v>
      </c>
      <c r="N122" s="1">
        <f t="shared" si="23"/>
        <v>0.33333333333333331</v>
      </c>
      <c r="O122">
        <f t="shared" si="24"/>
        <v>1.0703679582940382</v>
      </c>
      <c r="P122" s="3">
        <f t="shared" si="15"/>
        <v>-0.30688060092406572</v>
      </c>
      <c r="Q122">
        <f t="shared" si="16"/>
        <v>0.32175055439664219</v>
      </c>
      <c r="R122">
        <f t="shared" si="17"/>
        <v>-0.27921601467645141</v>
      </c>
      <c r="S122">
        <f t="shared" si="25"/>
        <v>186.78027461368234</v>
      </c>
      <c r="T122">
        <f t="shared" si="18"/>
        <v>1.1134914770064761</v>
      </c>
      <c r="U122">
        <f t="shared" si="19"/>
        <v>40.846768901018869</v>
      </c>
      <c r="V122">
        <f t="shared" si="26"/>
        <v>18.43494882292201</v>
      </c>
      <c r="W122">
        <f t="shared" si="26"/>
        <v>-15.997899213423517</v>
      </c>
      <c r="X122">
        <f t="shared" si="27"/>
        <v>34.432848036345526</v>
      </c>
      <c r="Y122">
        <f t="shared" si="28"/>
        <v>0</v>
      </c>
      <c r="Z122">
        <f t="shared" si="29"/>
        <v>0</v>
      </c>
    </row>
    <row r="123" spans="6:26">
      <c r="F123">
        <f t="shared" si="31"/>
        <v>16</v>
      </c>
      <c r="G123">
        <f t="shared" si="21"/>
        <v>-2</v>
      </c>
      <c r="H123">
        <v>36</v>
      </c>
      <c r="I123">
        <v>12</v>
      </c>
      <c r="J123">
        <v>0.46</v>
      </c>
      <c r="K123">
        <v>-0.61</v>
      </c>
      <c r="L123">
        <v>0.76</v>
      </c>
      <c r="M123" s="1">
        <f t="shared" si="22"/>
        <v>0.76400261779656231</v>
      </c>
      <c r="N123" s="1">
        <f t="shared" si="23"/>
        <v>-1.326086956521739</v>
      </c>
      <c r="O123">
        <f t="shared" si="24"/>
        <v>0.97024876154462081</v>
      </c>
      <c r="P123" s="3">
        <f t="shared" si="15"/>
        <v>-0.65857012186562036</v>
      </c>
      <c r="Q123">
        <f t="shared" si="16"/>
        <v>-0.92467742293429467</v>
      </c>
      <c r="R123">
        <f t="shared" si="17"/>
        <v>-0.59633112137728927</v>
      </c>
      <c r="S123">
        <f t="shared" si="25"/>
        <v>35.509280686778148</v>
      </c>
      <c r="T123">
        <f t="shared" si="18"/>
        <v>1.1726454130268742</v>
      </c>
      <c r="U123">
        <f t="shared" si="19"/>
        <v>53.487093592541171</v>
      </c>
      <c r="V123">
        <f t="shared" si="26"/>
        <v>-52.980113745168516</v>
      </c>
      <c r="W123">
        <f t="shared" si="26"/>
        <v>-34.1672564472223</v>
      </c>
      <c r="X123">
        <f t="shared" si="27"/>
        <v>18.812857297946216</v>
      </c>
      <c r="Y123">
        <f t="shared" si="28"/>
        <v>0</v>
      </c>
      <c r="Z123">
        <f t="shared" si="29"/>
        <v>1</v>
      </c>
    </row>
    <row r="124" spans="6:26">
      <c r="F124">
        <f t="shared" si="31"/>
        <v>18</v>
      </c>
      <c r="G124">
        <f t="shared" si="21"/>
        <v>-2</v>
      </c>
      <c r="H124">
        <v>38</v>
      </c>
      <c r="I124">
        <v>12</v>
      </c>
      <c r="J124">
        <v>-0.14000000000000001</v>
      </c>
      <c r="K124">
        <v>-1.32</v>
      </c>
      <c r="L124">
        <v>1.33</v>
      </c>
      <c r="M124" s="1">
        <f t="shared" si="22"/>
        <v>1.3274034804836095</v>
      </c>
      <c r="N124" s="1">
        <f t="shared" si="23"/>
        <v>9.4285714285714288</v>
      </c>
      <c r="O124">
        <f t="shared" si="24"/>
        <v>0.8653450022240432</v>
      </c>
      <c r="P124" s="3">
        <f t="shared" si="15"/>
        <v>-0.76795959462236985</v>
      </c>
      <c r="Q124">
        <f t="shared" si="16"/>
        <v>1.4651307446950408</v>
      </c>
      <c r="R124">
        <f t="shared" si="17"/>
        <v>-0.72584390269258103</v>
      </c>
      <c r="S124">
        <f t="shared" si="25"/>
        <v>149.54123755308007</v>
      </c>
      <c r="T124">
        <f t="shared" si="18"/>
        <v>1.1569718716747974</v>
      </c>
      <c r="U124">
        <f t="shared" si="19"/>
        <v>12.839472798935192</v>
      </c>
      <c r="V124">
        <f t="shared" si="26"/>
        <v>83.945808105885163</v>
      </c>
      <c r="W124">
        <f t="shared" si="26"/>
        <v>-41.587792209589303</v>
      </c>
      <c r="X124">
        <f t="shared" si="27"/>
        <v>125.53360031547447</v>
      </c>
      <c r="Y124">
        <f t="shared" si="28"/>
        <v>0</v>
      </c>
      <c r="Z124">
        <f t="shared" si="29"/>
        <v>0</v>
      </c>
    </row>
    <row r="125" spans="6:26">
      <c r="F125">
        <f>H125-20</f>
        <v>-18</v>
      </c>
      <c r="G125">
        <f t="shared" si="21"/>
        <v>0</v>
      </c>
      <c r="H125">
        <v>2</v>
      </c>
      <c r="I125">
        <v>14</v>
      </c>
      <c r="J125">
        <v>1.34</v>
      </c>
      <c r="K125">
        <v>1.06</v>
      </c>
      <c r="L125">
        <v>1.71</v>
      </c>
      <c r="M125" s="1">
        <f t="shared" si="22"/>
        <v>1.7085666507338835</v>
      </c>
      <c r="N125" s="1">
        <f t="shared" si="23"/>
        <v>0.79104477611940294</v>
      </c>
      <c r="O125">
        <f t="shared" si="24"/>
        <v>1.1169356586100094</v>
      </c>
      <c r="P125" s="3">
        <f t="shared" si="15"/>
        <v>1.2931585206357543</v>
      </c>
      <c r="Q125">
        <f t="shared" si="16"/>
        <v>0.66925653651745809</v>
      </c>
      <c r="R125">
        <f t="shared" si="17"/>
        <v>0.85838693623383144</v>
      </c>
      <c r="S125">
        <f t="shared" si="25"/>
        <v>28.259776243730379</v>
      </c>
      <c r="T125">
        <f t="shared" si="18"/>
        <v>1.7087434637672876</v>
      </c>
      <c r="U125">
        <f t="shared" si="19"/>
        <v>1.034861785041654E-2</v>
      </c>
      <c r="V125">
        <f t="shared" si="26"/>
        <v>38.345574953993406</v>
      </c>
      <c r="W125">
        <f t="shared" si="26"/>
        <v>49.18194863536386</v>
      </c>
      <c r="X125">
        <f t="shared" si="27"/>
        <v>10.836373681370453</v>
      </c>
      <c r="Y125">
        <f t="shared" si="28"/>
        <v>1</v>
      </c>
      <c r="Z125">
        <f t="shared" si="29"/>
        <v>0</v>
      </c>
    </row>
    <row r="126" spans="6:26">
      <c r="F126">
        <f t="shared" ref="F126:F143" si="32">H126-20</f>
        <v>-16</v>
      </c>
      <c r="G126">
        <f t="shared" si="21"/>
        <v>0</v>
      </c>
      <c r="H126">
        <v>4</v>
      </c>
      <c r="I126">
        <v>14</v>
      </c>
      <c r="J126">
        <v>1.93</v>
      </c>
      <c r="K126">
        <v>0.62</v>
      </c>
      <c r="L126">
        <v>2.0299999999999998</v>
      </c>
      <c r="M126" s="1">
        <f t="shared" si="22"/>
        <v>2.0271408436514715</v>
      </c>
      <c r="N126" s="1">
        <f t="shared" si="23"/>
        <v>0.32124352331606221</v>
      </c>
      <c r="O126">
        <f t="shared" si="24"/>
        <v>1.1934441628019363</v>
      </c>
      <c r="P126" s="3">
        <f t="shared" si="15"/>
        <v>0.87198968937438859</v>
      </c>
      <c r="Q126">
        <f t="shared" si="16"/>
        <v>0.31083055165709711</v>
      </c>
      <c r="R126">
        <f t="shared" si="17"/>
        <v>0.63100150142696676</v>
      </c>
      <c r="S126">
        <f t="shared" si="25"/>
        <v>103.00498070829174</v>
      </c>
      <c r="T126">
        <f t="shared" si="18"/>
        <v>1.4780646089062743</v>
      </c>
      <c r="U126">
        <f t="shared" si="19"/>
        <v>27.086240034320991</v>
      </c>
      <c r="V126">
        <f t="shared" si="26"/>
        <v>17.809278753674782</v>
      </c>
      <c r="W126">
        <f t="shared" si="26"/>
        <v>36.153722898183389</v>
      </c>
      <c r="X126">
        <f t="shared" si="27"/>
        <v>18.344444144508607</v>
      </c>
      <c r="Y126">
        <f t="shared" si="28"/>
        <v>1</v>
      </c>
      <c r="Z126">
        <f t="shared" si="29"/>
        <v>0</v>
      </c>
    </row>
    <row r="127" spans="6:26">
      <c r="F127">
        <f t="shared" si="32"/>
        <v>-14</v>
      </c>
      <c r="G127">
        <f t="shared" si="21"/>
        <v>0</v>
      </c>
      <c r="H127">
        <v>6</v>
      </c>
      <c r="I127">
        <v>14</v>
      </c>
      <c r="J127">
        <v>2.13</v>
      </c>
      <c r="K127">
        <v>-0.9</v>
      </c>
      <c r="L127">
        <v>2.31</v>
      </c>
      <c r="M127" s="1">
        <f t="shared" si="22"/>
        <v>2.3123364807051763</v>
      </c>
      <c r="N127" s="1">
        <f t="shared" si="23"/>
        <v>-0.42253521126760568</v>
      </c>
      <c r="O127">
        <f t="shared" si="24"/>
        <v>1.2673068781984411</v>
      </c>
      <c r="P127" s="3">
        <f t="shared" si="15"/>
        <v>0.33198125213187446</v>
      </c>
      <c r="Q127">
        <f t="shared" si="16"/>
        <v>-0.39978109824279684</v>
      </c>
      <c r="R127">
        <f t="shared" si="17"/>
        <v>0.25620125941262173</v>
      </c>
      <c r="S127">
        <f t="shared" si="25"/>
        <v>164.08538586209608</v>
      </c>
      <c r="T127">
        <f t="shared" si="18"/>
        <v>1.310068042239076</v>
      </c>
      <c r="U127">
        <f t="shared" si="19"/>
        <v>43.344402807693704</v>
      </c>
      <c r="V127">
        <f t="shared" si="26"/>
        <v>-22.905769658417192</v>
      </c>
      <c r="W127">
        <f t="shared" si="26"/>
        <v>14.679250870279581</v>
      </c>
      <c r="X127">
        <f t="shared" si="27"/>
        <v>37.585020528696774</v>
      </c>
      <c r="Y127">
        <f t="shared" si="28"/>
        <v>0</v>
      </c>
      <c r="Z127">
        <f t="shared" si="29"/>
        <v>0</v>
      </c>
    </row>
    <row r="128" spans="6:26">
      <c r="F128">
        <f t="shared" si="32"/>
        <v>-12</v>
      </c>
      <c r="G128">
        <f t="shared" si="21"/>
        <v>0</v>
      </c>
      <c r="H128">
        <v>8</v>
      </c>
      <c r="I128">
        <v>14</v>
      </c>
      <c r="J128">
        <v>2.2999999999999998</v>
      </c>
      <c r="K128">
        <v>-1.43</v>
      </c>
      <c r="L128">
        <v>2.7</v>
      </c>
      <c r="M128" s="1">
        <f t="shared" si="22"/>
        <v>2.7083020511013904</v>
      </c>
      <c r="N128" s="1">
        <f t="shared" si="23"/>
        <v>-0.62173913043478268</v>
      </c>
      <c r="O128">
        <f t="shared" si="24"/>
        <v>1.3378340551520131</v>
      </c>
      <c r="P128" s="3">
        <f t="shared" si="15"/>
        <v>-0.19945036551972212</v>
      </c>
      <c r="Q128">
        <f t="shared" si="16"/>
        <v>-0.55625098306541498</v>
      </c>
      <c r="R128">
        <f t="shared" si="17"/>
        <v>-0.14799450547160931</v>
      </c>
      <c r="S128">
        <f t="shared" si="25"/>
        <v>73.394293227845822</v>
      </c>
      <c r="T128">
        <f t="shared" si="18"/>
        <v>1.352619831079831</v>
      </c>
      <c r="U128">
        <f t="shared" si="19"/>
        <v>50.056537064255501</v>
      </c>
      <c r="V128">
        <f t="shared" si="26"/>
        <v>-31.870833679651305</v>
      </c>
      <c r="W128">
        <f t="shared" si="26"/>
        <v>-8.4794605546489823</v>
      </c>
      <c r="X128">
        <f t="shared" si="27"/>
        <v>23.391373125002325</v>
      </c>
      <c r="Y128">
        <f t="shared" si="28"/>
        <v>0</v>
      </c>
      <c r="Z128">
        <f t="shared" si="29"/>
        <v>1</v>
      </c>
    </row>
    <row r="129" spans="6:26">
      <c r="F129">
        <f t="shared" si="32"/>
        <v>-10</v>
      </c>
      <c r="G129">
        <f t="shared" si="21"/>
        <v>0</v>
      </c>
      <c r="H129">
        <v>10</v>
      </c>
      <c r="I129">
        <v>14</v>
      </c>
      <c r="J129">
        <v>2.39</v>
      </c>
      <c r="K129">
        <v>-1.65</v>
      </c>
      <c r="L129">
        <v>2.91</v>
      </c>
      <c r="M129" s="1">
        <f t="shared" si="22"/>
        <v>2.90423828223512</v>
      </c>
      <c r="N129" s="1">
        <f t="shared" si="23"/>
        <v>-0.69037656903765687</v>
      </c>
      <c r="O129">
        <f t="shared" si="24"/>
        <v>1.4043605289116798</v>
      </c>
      <c r="P129" s="3">
        <f t="shared" si="15"/>
        <v>-0.5969124613794583</v>
      </c>
      <c r="Q129">
        <f t="shared" si="16"/>
        <v>-0.60423804413948856</v>
      </c>
      <c r="R129">
        <f t="shared" si="17"/>
        <v>-0.40190637413857266</v>
      </c>
      <c r="S129">
        <f t="shared" si="25"/>
        <v>33.485423826475838</v>
      </c>
      <c r="T129">
        <f t="shared" si="18"/>
        <v>1.5259531387677594</v>
      </c>
      <c r="U129">
        <f t="shared" si="19"/>
        <v>47.457715570315521</v>
      </c>
      <c r="V129">
        <f t="shared" si="26"/>
        <v>-34.620289750432242</v>
      </c>
      <c r="W129">
        <f t="shared" si="26"/>
        <v>-23.027538997546031</v>
      </c>
      <c r="X129">
        <f t="shared" si="27"/>
        <v>11.592750752886211</v>
      </c>
      <c r="Y129">
        <f t="shared" si="28"/>
        <v>0</v>
      </c>
      <c r="Z129">
        <f t="shared" si="29"/>
        <v>1</v>
      </c>
    </row>
    <row r="130" spans="6:26">
      <c r="F130">
        <f t="shared" si="32"/>
        <v>-8</v>
      </c>
      <c r="G130">
        <f t="shared" si="21"/>
        <v>0</v>
      </c>
      <c r="H130">
        <v>12</v>
      </c>
      <c r="I130">
        <v>14</v>
      </c>
      <c r="J130">
        <v>2.35</v>
      </c>
      <c r="K130">
        <v>-1.19</v>
      </c>
      <c r="L130">
        <v>2.63</v>
      </c>
      <c r="M130" s="1">
        <f t="shared" si="22"/>
        <v>2.6341222446955648</v>
      </c>
      <c r="N130" s="1">
        <f t="shared" si="23"/>
        <v>-0.50638297872340421</v>
      </c>
      <c r="O130">
        <f t="shared" si="24"/>
        <v>1.4662506222817135</v>
      </c>
      <c r="P130" s="3">
        <f t="shared" si="15"/>
        <v>-0.76662279787076226</v>
      </c>
      <c r="Q130">
        <f t="shared" si="16"/>
        <v>-0.46874094356430041</v>
      </c>
      <c r="R130">
        <f t="shared" si="17"/>
        <v>-0.48175666647843723</v>
      </c>
      <c r="S130">
        <f t="shared" si="25"/>
        <v>2.7767412027559257</v>
      </c>
      <c r="T130">
        <f t="shared" si="18"/>
        <v>1.6545698539368798</v>
      </c>
      <c r="U130">
        <f t="shared" si="19"/>
        <v>37.187051312111578</v>
      </c>
      <c r="V130">
        <f t="shared" si="26"/>
        <v>-26.85687775121432</v>
      </c>
      <c r="W130">
        <f t="shared" si="26"/>
        <v>-27.602623741506079</v>
      </c>
      <c r="X130">
        <f t="shared" si="27"/>
        <v>0.74574599029175914</v>
      </c>
      <c r="Y130">
        <f t="shared" si="28"/>
        <v>0</v>
      </c>
      <c r="Z130">
        <f t="shared" si="29"/>
        <v>1</v>
      </c>
    </row>
    <row r="131" spans="6:26">
      <c r="F131">
        <f t="shared" si="32"/>
        <v>-6</v>
      </c>
      <c r="G131">
        <f t="shared" si="21"/>
        <v>0</v>
      </c>
      <c r="H131">
        <v>14</v>
      </c>
      <c r="I131">
        <v>14</v>
      </c>
      <c r="J131">
        <v>2.48</v>
      </c>
      <c r="K131">
        <v>-0.19</v>
      </c>
      <c r="L131">
        <v>2.4900000000000002</v>
      </c>
      <c r="M131" s="1">
        <f t="shared" si="22"/>
        <v>2.4872675770813242</v>
      </c>
      <c r="N131" s="1">
        <f t="shared" si="23"/>
        <v>-7.6612903225806453E-2</v>
      </c>
      <c r="O131">
        <f t="shared" si="24"/>
        <v>1.522902830939564</v>
      </c>
      <c r="P131" s="3">
        <f t="shared" si="15"/>
        <v>-0.66853777017743288</v>
      </c>
      <c r="Q131">
        <f t="shared" si="16"/>
        <v>-7.6463534819483425E-2</v>
      </c>
      <c r="R131">
        <f t="shared" si="17"/>
        <v>-0.41365964029766256</v>
      </c>
      <c r="S131">
        <f t="shared" si="25"/>
        <v>440.98942884897764</v>
      </c>
      <c r="T131">
        <f t="shared" si="18"/>
        <v>1.6631824261449952</v>
      </c>
      <c r="U131">
        <f t="shared" si="19"/>
        <v>33.132147040783963</v>
      </c>
      <c r="V131">
        <f t="shared" si="26"/>
        <v>-4.3810378318080154</v>
      </c>
      <c r="W131">
        <f t="shared" si="26"/>
        <v>-23.700951543955817</v>
      </c>
      <c r="X131">
        <f t="shared" si="27"/>
        <v>19.319913712147802</v>
      </c>
      <c r="Y131">
        <f t="shared" si="28"/>
        <v>0</v>
      </c>
      <c r="Z131">
        <f t="shared" si="29"/>
        <v>1</v>
      </c>
    </row>
    <row r="132" spans="6:26">
      <c r="F132">
        <f t="shared" si="32"/>
        <v>-4</v>
      </c>
      <c r="G132">
        <f t="shared" si="21"/>
        <v>0</v>
      </c>
      <c r="H132">
        <v>16</v>
      </c>
      <c r="I132">
        <v>14</v>
      </c>
      <c r="J132">
        <v>2.1</v>
      </c>
      <c r="K132">
        <v>0.74</v>
      </c>
      <c r="L132">
        <v>2.2200000000000002</v>
      </c>
      <c r="M132" s="1">
        <f t="shared" si="22"/>
        <v>2.2265668640308109</v>
      </c>
      <c r="N132" s="1">
        <f t="shared" si="23"/>
        <v>0.35238095238095235</v>
      </c>
      <c r="O132">
        <f t="shared" si="24"/>
        <v>1.5737542568794525</v>
      </c>
      <c r="P132" s="3">
        <f t="shared" si="15"/>
        <v>-0.32580080119604254</v>
      </c>
      <c r="Q132">
        <f t="shared" si="16"/>
        <v>0.33879435839163957</v>
      </c>
      <c r="R132">
        <f t="shared" si="17"/>
        <v>-0.20413769493269462</v>
      </c>
      <c r="S132">
        <f t="shared" si="25"/>
        <v>160.25416004617043</v>
      </c>
      <c r="T132">
        <f t="shared" si="18"/>
        <v>1.607124333431045</v>
      </c>
      <c r="U132">
        <f t="shared" si="19"/>
        <v>27.820522285074041</v>
      </c>
      <c r="V132">
        <f t="shared" si="26"/>
        <v>19.411486858683574</v>
      </c>
      <c r="W132">
        <f t="shared" si="26"/>
        <v>-11.696228359172533</v>
      </c>
      <c r="X132">
        <f t="shared" si="27"/>
        <v>31.107715217856107</v>
      </c>
      <c r="Y132">
        <f t="shared" si="28"/>
        <v>0</v>
      </c>
      <c r="Z132">
        <f t="shared" si="29"/>
        <v>0</v>
      </c>
    </row>
    <row r="133" spans="6:26">
      <c r="F133">
        <f t="shared" si="32"/>
        <v>-2</v>
      </c>
      <c r="G133">
        <f t="shared" si="21"/>
        <v>0</v>
      </c>
      <c r="H133">
        <v>18</v>
      </c>
      <c r="I133">
        <v>14</v>
      </c>
      <c r="J133">
        <v>1.77</v>
      </c>
      <c r="K133">
        <v>1.33</v>
      </c>
      <c r="L133">
        <v>2.21</v>
      </c>
      <c r="M133" s="1">
        <f t="shared" si="22"/>
        <v>2.2140009033421828</v>
      </c>
      <c r="N133" s="1">
        <f t="shared" si="23"/>
        <v>0.75141242937853114</v>
      </c>
      <c r="O133">
        <f t="shared" si="24"/>
        <v>1.6182847573045136</v>
      </c>
      <c r="P133" s="3">
        <f t="shared" si="15"/>
        <v>0.1807184105886776</v>
      </c>
      <c r="Q133">
        <f t="shared" si="16"/>
        <v>0.64440445091432419</v>
      </c>
      <c r="R133">
        <f t="shared" si="17"/>
        <v>0.11121203847636608</v>
      </c>
      <c r="S133">
        <f t="shared" si="25"/>
        <v>82.741888526907132</v>
      </c>
      <c r="T133">
        <f t="shared" si="18"/>
        <v>1.6283441588465954</v>
      </c>
      <c r="U133">
        <f t="shared" si="19"/>
        <v>26.45241669104557</v>
      </c>
      <c r="V133">
        <f t="shared" si="26"/>
        <v>36.921655336835997</v>
      </c>
      <c r="W133">
        <f t="shared" si="26"/>
        <v>6.3719804357422989</v>
      </c>
      <c r="X133">
        <f t="shared" si="27"/>
        <v>30.549674901093699</v>
      </c>
      <c r="Y133">
        <f t="shared" si="28"/>
        <v>0</v>
      </c>
      <c r="Z133">
        <f t="shared" si="29"/>
        <v>0</v>
      </c>
    </row>
    <row r="134" spans="6:26">
      <c r="F134">
        <f t="shared" si="32"/>
        <v>0</v>
      </c>
      <c r="G134">
        <f t="shared" si="21"/>
        <v>0</v>
      </c>
      <c r="H134">
        <v>20</v>
      </c>
      <c r="I134">
        <v>14</v>
      </c>
      <c r="J134">
        <v>1.91</v>
      </c>
      <c r="K134">
        <v>1.43</v>
      </c>
      <c r="L134">
        <v>2.39</v>
      </c>
      <c r="M134" s="1">
        <f t="shared" si="22"/>
        <v>2.3860008382228202</v>
      </c>
      <c r="N134" s="1">
        <f t="shared" si="23"/>
        <v>0.74869109947643975</v>
      </c>
      <c r="O134">
        <f t="shared" si="24"/>
        <v>1.6560207783876888</v>
      </c>
      <c r="P134" s="3">
        <f t="shared" si="15"/>
        <v>0.73150531133244057</v>
      </c>
      <c r="Q134">
        <f t="shared" si="16"/>
        <v>0.64266288602229171</v>
      </c>
      <c r="R134">
        <f t="shared" si="17"/>
        <v>0.41595092698320396</v>
      </c>
      <c r="S134">
        <f t="shared" si="25"/>
        <v>35.276964637292579</v>
      </c>
      <c r="T134">
        <f t="shared" si="18"/>
        <v>1.8103880354662472</v>
      </c>
      <c r="U134">
        <f t="shared" si="19"/>
        <v>24.124585102212716</v>
      </c>
      <c r="V134">
        <f t="shared" si="26"/>
        <v>36.821871018774381</v>
      </c>
      <c r="W134">
        <f t="shared" si="26"/>
        <v>23.83223260069186</v>
      </c>
      <c r="X134">
        <f t="shared" si="27"/>
        <v>12.989638418082521</v>
      </c>
      <c r="Y134">
        <f t="shared" si="28"/>
        <v>1</v>
      </c>
      <c r="Z134">
        <f t="shared" si="29"/>
        <v>0</v>
      </c>
    </row>
    <row r="135" spans="6:26">
      <c r="F135">
        <f t="shared" si="32"/>
        <v>2</v>
      </c>
      <c r="G135">
        <f t="shared" si="21"/>
        <v>0</v>
      </c>
      <c r="H135">
        <v>22</v>
      </c>
      <c r="I135">
        <v>14</v>
      </c>
      <c r="J135">
        <v>1.72</v>
      </c>
      <c r="K135">
        <v>1.6</v>
      </c>
      <c r="L135">
        <v>2.35</v>
      </c>
      <c r="M135" s="1">
        <f t="shared" si="22"/>
        <v>2.3491274976041638</v>
      </c>
      <c r="N135" s="1">
        <f t="shared" si="23"/>
        <v>0.93023255813953498</v>
      </c>
      <c r="O135">
        <f t="shared" si="24"/>
        <v>1.6865388456442847</v>
      </c>
      <c r="P135" s="3">
        <f t="shared" si="15"/>
        <v>1.1966002683616372</v>
      </c>
      <c r="Q135">
        <f t="shared" si="16"/>
        <v>0.7492693128846728</v>
      </c>
      <c r="R135">
        <f t="shared" si="17"/>
        <v>0.61707376616516929</v>
      </c>
      <c r="S135">
        <f t="shared" si="25"/>
        <v>17.643261834727106</v>
      </c>
      <c r="T135">
        <f t="shared" si="18"/>
        <v>2.067913315424585</v>
      </c>
      <c r="U135">
        <f t="shared" si="19"/>
        <v>11.971005510189826</v>
      </c>
      <c r="V135">
        <f t="shared" si="26"/>
        <v>42.929969346958906</v>
      </c>
      <c r="W135">
        <f t="shared" si="26"/>
        <v>35.355722449506857</v>
      </c>
      <c r="X135">
        <f t="shared" si="27"/>
        <v>7.5742468974520492</v>
      </c>
      <c r="Y135">
        <f t="shared" si="28"/>
        <v>1</v>
      </c>
      <c r="Z135">
        <f t="shared" si="29"/>
        <v>0</v>
      </c>
    </row>
    <row r="136" spans="6:26">
      <c r="F136">
        <f t="shared" si="32"/>
        <v>4</v>
      </c>
      <c r="G136">
        <f t="shared" si="21"/>
        <v>0</v>
      </c>
      <c r="H136">
        <v>24</v>
      </c>
      <c r="I136">
        <v>14</v>
      </c>
      <c r="J136">
        <v>1.77</v>
      </c>
      <c r="K136">
        <v>1.65</v>
      </c>
      <c r="L136">
        <v>2.42</v>
      </c>
      <c r="M136" s="1">
        <f t="shared" si="22"/>
        <v>2.4197933796090938</v>
      </c>
      <c r="N136" s="1">
        <f t="shared" si="23"/>
        <v>0.93220338983050843</v>
      </c>
      <c r="O136">
        <f t="shared" si="24"/>
        <v>1.7094686851900753</v>
      </c>
      <c r="P136" s="3">
        <f t="shared" si="15"/>
        <v>1.4662628908059661</v>
      </c>
      <c r="Q136">
        <f t="shared" si="16"/>
        <v>0.75032483286422291</v>
      </c>
      <c r="R136">
        <f t="shared" si="17"/>
        <v>0.70896475085282473</v>
      </c>
      <c r="S136">
        <f t="shared" si="25"/>
        <v>5.5122901708469252</v>
      </c>
      <c r="T136">
        <f t="shared" si="18"/>
        <v>2.2521567553347954</v>
      </c>
      <c r="U136">
        <f t="shared" si="19"/>
        <v>6.9277247258763595</v>
      </c>
      <c r="V136">
        <f t="shared" si="26"/>
        <v>42.990446186978858</v>
      </c>
      <c r="W136">
        <f t="shared" si="26"/>
        <v>40.620688047410788</v>
      </c>
      <c r="X136">
        <f t="shared" si="27"/>
        <v>2.36975813956807</v>
      </c>
      <c r="Y136">
        <f t="shared" si="28"/>
        <v>1</v>
      </c>
      <c r="Z136">
        <f t="shared" si="29"/>
        <v>0</v>
      </c>
    </row>
    <row r="137" spans="6:26">
      <c r="F137">
        <f t="shared" si="32"/>
        <v>6</v>
      </c>
      <c r="G137">
        <f t="shared" si="21"/>
        <v>0</v>
      </c>
      <c r="H137">
        <v>26</v>
      </c>
      <c r="I137">
        <v>14</v>
      </c>
      <c r="J137">
        <v>1.85</v>
      </c>
      <c r="K137">
        <v>1.21</v>
      </c>
      <c r="L137">
        <v>2.21</v>
      </c>
      <c r="M137" s="1">
        <f t="shared" si="22"/>
        <v>2.2105655384991416</v>
      </c>
      <c r="N137" s="1">
        <f t="shared" si="23"/>
        <v>0.65405405405405403</v>
      </c>
      <c r="O137">
        <f t="shared" si="24"/>
        <v>1.7244959528794279</v>
      </c>
      <c r="P137" s="3">
        <f t="shared" si="15"/>
        <v>1.4768655664049624</v>
      </c>
      <c r="Q137">
        <f t="shared" si="16"/>
        <v>0.57921989336553648</v>
      </c>
      <c r="R137">
        <f t="shared" si="17"/>
        <v>0.70820029904334048</v>
      </c>
      <c r="S137">
        <f t="shared" si="25"/>
        <v>22.267951628589266</v>
      </c>
      <c r="T137">
        <f t="shared" si="18"/>
        <v>2.2704665143380063</v>
      </c>
      <c r="U137">
        <f t="shared" si="19"/>
        <v>2.7097579689736002</v>
      </c>
      <c r="V137">
        <f t="shared" si="26"/>
        <v>33.186855299862835</v>
      </c>
      <c r="W137">
        <f t="shared" si="26"/>
        <v>40.576888185086204</v>
      </c>
      <c r="X137">
        <f t="shared" si="27"/>
        <v>7.3900328852233699</v>
      </c>
      <c r="Y137">
        <f t="shared" si="28"/>
        <v>1</v>
      </c>
      <c r="Z137">
        <f t="shared" si="29"/>
        <v>0</v>
      </c>
    </row>
    <row r="138" spans="6:26">
      <c r="F138">
        <f t="shared" si="32"/>
        <v>8</v>
      </c>
      <c r="G138">
        <f t="shared" si="21"/>
        <v>0</v>
      </c>
      <c r="H138">
        <v>28</v>
      </c>
      <c r="I138">
        <v>14</v>
      </c>
      <c r="J138">
        <v>1.69</v>
      </c>
      <c r="K138">
        <v>1.0900000000000001</v>
      </c>
      <c r="L138">
        <v>2.0099999999999998</v>
      </c>
      <c r="M138" s="1">
        <f t="shared" si="22"/>
        <v>2.0110196418732462</v>
      </c>
      <c r="N138" s="1">
        <f t="shared" si="23"/>
        <v>0.64497041420118351</v>
      </c>
      <c r="O138">
        <f t="shared" si="24"/>
        <v>1.7313645512080855</v>
      </c>
      <c r="P138" s="3">
        <f t="shared" si="15"/>
        <v>1.2259065656796906</v>
      </c>
      <c r="Q138">
        <f t="shared" si="16"/>
        <v>0.57283135383439376</v>
      </c>
      <c r="R138">
        <f t="shared" si="17"/>
        <v>0.61611358726696008</v>
      </c>
      <c r="S138">
        <f t="shared" si="25"/>
        <v>7.5558422462118342</v>
      </c>
      <c r="T138">
        <f t="shared" si="18"/>
        <v>2.1214311482950725</v>
      </c>
      <c r="U138">
        <f t="shared" si="19"/>
        <v>5.4903246155755596</v>
      </c>
      <c r="V138">
        <f t="shared" si="26"/>
        <v>32.820818947475871</v>
      </c>
      <c r="W138">
        <f t="shared" si="26"/>
        <v>35.300708251061948</v>
      </c>
      <c r="X138">
        <f t="shared" si="27"/>
        <v>2.4798893035860772</v>
      </c>
      <c r="Y138">
        <f t="shared" si="28"/>
        <v>1</v>
      </c>
      <c r="Z138">
        <f t="shared" si="29"/>
        <v>0</v>
      </c>
    </row>
    <row r="139" spans="6:26">
      <c r="F139">
        <f t="shared" si="32"/>
        <v>10</v>
      </c>
      <c r="G139">
        <f t="shared" si="21"/>
        <v>0</v>
      </c>
      <c r="H139">
        <v>30</v>
      </c>
      <c r="I139">
        <v>14</v>
      </c>
      <c r="J139">
        <v>1.56</v>
      </c>
      <c r="K139">
        <v>1.04</v>
      </c>
      <c r="L139">
        <v>1.87</v>
      </c>
      <c r="M139" s="1">
        <f t="shared" si="22"/>
        <v>1.8748866632412744</v>
      </c>
      <c r="N139" s="1">
        <f t="shared" si="23"/>
        <v>0.66666666666666663</v>
      </c>
      <c r="O139">
        <f t="shared" si="24"/>
        <v>1.729878516903657</v>
      </c>
      <c r="P139" s="3">
        <f t="shared" ref="P139:P202" si="33">(1.1374957 * SIN(0.222722 * ($D$5 * F139 + $D$6 * G139) + 6.60815) + 0.368331)</f>
        <v>0.77260033165040043</v>
      </c>
      <c r="Q139">
        <f t="shared" ref="Q139:Q202" si="34">ATAN(K139/J139)</f>
        <v>0.5880026035475675</v>
      </c>
      <c r="R139">
        <f t="shared" ref="R139:R202" si="35">ATAN(P139/O139)</f>
        <v>0.42004052126308661</v>
      </c>
      <c r="S139">
        <f t="shared" si="25"/>
        <v>28.564853500838844</v>
      </c>
      <c r="T139">
        <f t="shared" ref="T139:T202" si="36">SQRT(O139*O139+P139*P139)</f>
        <v>1.8945688046917444</v>
      </c>
      <c r="U139">
        <f t="shared" ref="U139:U143" si="37">ABS((T139-M139)/M139)*100</f>
        <v>1.0497776658373477</v>
      </c>
      <c r="V139">
        <f t="shared" si="26"/>
        <v>33.690067525979785</v>
      </c>
      <c r="W139">
        <f t="shared" si="26"/>
        <v>24.066549092849979</v>
      </c>
      <c r="X139">
        <f t="shared" si="27"/>
        <v>9.6235184331298065</v>
      </c>
      <c r="Y139">
        <f t="shared" si="28"/>
        <v>1</v>
      </c>
      <c r="Z139">
        <f t="shared" si="29"/>
        <v>0</v>
      </c>
    </row>
    <row r="140" spans="6:26">
      <c r="F140">
        <f t="shared" si="32"/>
        <v>12</v>
      </c>
      <c r="G140">
        <f t="shared" ref="G140:G203" si="38">I140-14</f>
        <v>0</v>
      </c>
      <c r="H140">
        <v>32</v>
      </c>
      <c r="I140">
        <v>14</v>
      </c>
      <c r="J140">
        <v>1.55</v>
      </c>
      <c r="K140">
        <v>0.81</v>
      </c>
      <c r="L140">
        <v>1.75</v>
      </c>
      <c r="M140" s="1">
        <f t="shared" ref="M140:M203" si="39">SQRT(J140*J140+K140*K140)</f>
        <v>1.7488853593074647</v>
      </c>
      <c r="N140" s="1">
        <f t="shared" ref="N140:N203" si="40">K140/J140</f>
        <v>0.52258064516129032</v>
      </c>
      <c r="O140">
        <f t="shared" ref="O140:O203" si="41">1.16323*SIN(0.40547*($D$7*F140+$D$8*G140)+2.14085)+0.55023-(-0.0931*($D$7*F140+$D$8*G140)-0.1265)</f>
        <v>1.7199034652911551</v>
      </c>
      <c r="P140" s="3">
        <f t="shared" si="33"/>
        <v>0.22390567467287881</v>
      </c>
      <c r="Q140">
        <f t="shared" si="34"/>
        <v>0.48154850998655802</v>
      </c>
      <c r="R140">
        <f t="shared" si="35"/>
        <v>0.12945694924150233</v>
      </c>
      <c r="S140">
        <f t="shared" ref="S140:S203" si="42">ABS((R140-Q140)/Q140)*100</f>
        <v>73.116529995053654</v>
      </c>
      <c r="T140">
        <f t="shared" si="36"/>
        <v>1.734416812957958</v>
      </c>
      <c r="U140">
        <f t="shared" si="37"/>
        <v>0.82730101618759178</v>
      </c>
      <c r="V140">
        <f t="shared" ref="V140:W203" si="43">DEGREES(Q140)</f>
        <v>27.59069725304315</v>
      </c>
      <c r="W140">
        <f t="shared" si="43"/>
        <v>7.4173368201774075</v>
      </c>
      <c r="X140">
        <f t="shared" ref="X140:X203" si="44">ABS(W140-V140)</f>
        <v>20.173360432865742</v>
      </c>
      <c r="Y140">
        <f t="shared" ref="Y140:Y203" si="45">IF(AND(AND(V140&gt;=0,V140&lt;=90),AND(W140&gt;=0,AND(W140&lt;=90,ABS(V140-W140)&lt;=30))),1,0)</f>
        <v>1</v>
      </c>
      <c r="Z140">
        <f t="shared" ref="Z140:Z203" si="46">IF(AND(AND(V140&gt;=-90,V140&lt;=0),AND(W140&gt;=-90,AND(W140&lt;=0,ABS(W140-V140)&lt;=30))),1,0)</f>
        <v>0</v>
      </c>
    </row>
    <row r="141" spans="6:26">
      <c r="F141">
        <f t="shared" si="32"/>
        <v>14</v>
      </c>
      <c r="G141">
        <f t="shared" si="38"/>
        <v>0</v>
      </c>
      <c r="H141">
        <v>34</v>
      </c>
      <c r="I141">
        <v>14</v>
      </c>
      <c r="J141">
        <v>1.1599999999999999</v>
      </c>
      <c r="K141">
        <v>0.44</v>
      </c>
      <c r="L141">
        <v>1.24</v>
      </c>
      <c r="M141" s="1">
        <f t="shared" si="39"/>
        <v>1.2406449935416657</v>
      </c>
      <c r="N141" s="1">
        <f t="shared" si="40"/>
        <v>0.37931034482758624</v>
      </c>
      <c r="O141">
        <f t="shared" si="41"/>
        <v>1.7013675807877511</v>
      </c>
      <c r="P141" s="3">
        <f t="shared" si="33"/>
        <v>-0.29071144305501001</v>
      </c>
      <c r="Q141">
        <f t="shared" si="34"/>
        <v>0.36254423726450763</v>
      </c>
      <c r="R141">
        <f t="shared" si="35"/>
        <v>-0.16923489307494499</v>
      </c>
      <c r="S141">
        <f t="shared" si="42"/>
        <v>146.67979123095901</v>
      </c>
      <c r="T141">
        <f t="shared" si="36"/>
        <v>1.7260257205727529</v>
      </c>
      <c r="U141">
        <f t="shared" si="37"/>
        <v>39.123256818654653</v>
      </c>
      <c r="V141">
        <f t="shared" si="43"/>
        <v>20.772254682045833</v>
      </c>
      <c r="W141">
        <f t="shared" si="43"/>
        <v>-9.6964451195421102</v>
      </c>
      <c r="X141">
        <f t="shared" si="44"/>
        <v>30.468699801587945</v>
      </c>
      <c r="Y141">
        <f t="shared" si="45"/>
        <v>0</v>
      </c>
      <c r="Z141">
        <f t="shared" si="46"/>
        <v>0</v>
      </c>
    </row>
    <row r="142" spans="6:26">
      <c r="F142">
        <f t="shared" si="32"/>
        <v>16</v>
      </c>
      <c r="G142">
        <f t="shared" si="38"/>
        <v>0</v>
      </c>
      <c r="H142">
        <v>36</v>
      </c>
      <c r="I142">
        <v>14</v>
      </c>
      <c r="J142">
        <v>1.0900000000000001</v>
      </c>
      <c r="K142">
        <v>0.3</v>
      </c>
      <c r="L142">
        <v>1.1299999999999999</v>
      </c>
      <c r="M142" s="1">
        <f t="shared" si="39"/>
        <v>1.1305308487608821</v>
      </c>
      <c r="N142" s="1">
        <f t="shared" si="40"/>
        <v>0.2752293577981651</v>
      </c>
      <c r="O142">
        <f t="shared" si="41"/>
        <v>1.6742621462262111</v>
      </c>
      <c r="P142" s="3">
        <f t="shared" si="33"/>
        <v>-0.64982574526551828</v>
      </c>
      <c r="Q142">
        <f t="shared" si="34"/>
        <v>0.26857943051888034</v>
      </c>
      <c r="R142">
        <f t="shared" si="35"/>
        <v>-0.37022900612370324</v>
      </c>
      <c r="S142">
        <f t="shared" si="42"/>
        <v>237.84711860042358</v>
      </c>
      <c r="T142">
        <f t="shared" si="36"/>
        <v>1.7959474473090478</v>
      </c>
      <c r="U142">
        <f t="shared" si="37"/>
        <v>58.858774112842241</v>
      </c>
      <c r="V142">
        <f t="shared" si="43"/>
        <v>15.38846783275898</v>
      </c>
      <c r="W142">
        <f t="shared" si="43"/>
        <v>-21.212559504211306</v>
      </c>
      <c r="X142">
        <f t="shared" si="44"/>
        <v>36.60102733697029</v>
      </c>
      <c r="Y142">
        <f t="shared" si="45"/>
        <v>0</v>
      </c>
      <c r="Z142">
        <f t="shared" si="46"/>
        <v>0</v>
      </c>
    </row>
    <row r="143" spans="6:26">
      <c r="F143">
        <f t="shared" si="32"/>
        <v>18</v>
      </c>
      <c r="G143">
        <f t="shared" si="38"/>
        <v>0</v>
      </c>
      <c r="H143">
        <v>38</v>
      </c>
      <c r="I143">
        <v>14</v>
      </c>
      <c r="J143">
        <v>0.6</v>
      </c>
      <c r="K143">
        <v>-0.59</v>
      </c>
      <c r="L143">
        <v>0.85</v>
      </c>
      <c r="M143" s="1">
        <f t="shared" si="39"/>
        <v>0.841486779456457</v>
      </c>
      <c r="N143" s="1">
        <f t="shared" si="40"/>
        <v>-0.98333333333333328</v>
      </c>
      <c r="O143">
        <f t="shared" si="41"/>
        <v>1.63864160710559</v>
      </c>
      <c r="P143" s="3">
        <f t="shared" si="33"/>
        <v>-0.76870325818386087</v>
      </c>
      <c r="Q143">
        <f t="shared" si="34"/>
        <v>-0.77699499984980125</v>
      </c>
      <c r="R143">
        <f t="shared" si="35"/>
        <v>-0.43863171409452539</v>
      </c>
      <c r="S143">
        <f t="shared" si="42"/>
        <v>43.54767866211288</v>
      </c>
      <c r="T143">
        <f t="shared" si="36"/>
        <v>1.8099864683693285</v>
      </c>
      <c r="U143">
        <f t="shared" si="37"/>
        <v>115.09386868067686</v>
      </c>
      <c r="V143">
        <f t="shared" si="43"/>
        <v>-44.518534194161646</v>
      </c>
      <c r="W143">
        <f t="shared" si="43"/>
        <v>-25.131745978205291</v>
      </c>
      <c r="X143">
        <f t="shared" si="44"/>
        <v>19.386788215956354</v>
      </c>
      <c r="Y143">
        <f t="shared" si="45"/>
        <v>0</v>
      </c>
      <c r="Z143">
        <f t="shared" si="46"/>
        <v>1</v>
      </c>
    </row>
    <row r="144" spans="6:26">
      <c r="F144">
        <f>H144-20</f>
        <v>-18</v>
      </c>
      <c r="G144">
        <f t="shared" si="38"/>
        <v>2</v>
      </c>
      <c r="H144">
        <v>2</v>
      </c>
      <c r="I144">
        <v>16</v>
      </c>
      <c r="J144">
        <v>0</v>
      </c>
      <c r="K144">
        <v>0</v>
      </c>
      <c r="L144">
        <v>0</v>
      </c>
      <c r="M144" s="1">
        <f t="shared" si="39"/>
        <v>0</v>
      </c>
      <c r="N144" s="1"/>
      <c r="O144">
        <f t="shared" si="41"/>
        <v>0.36305358193414239</v>
      </c>
      <c r="P144" s="3">
        <f t="shared" si="33"/>
        <v>1.3046385142760433</v>
      </c>
      <c r="R144">
        <f t="shared" si="35"/>
        <v>1.2993841610796797</v>
      </c>
      <c r="T144">
        <f t="shared" si="36"/>
        <v>1.3542117841340817</v>
      </c>
      <c r="W144">
        <f>DEGREES(R144)</f>
        <v>74.449228396012771</v>
      </c>
      <c r="Y144">
        <f t="shared" si="45"/>
        <v>0</v>
      </c>
      <c r="Z144">
        <f t="shared" si="46"/>
        <v>0</v>
      </c>
    </row>
    <row r="145" spans="6:26">
      <c r="F145">
        <f t="shared" ref="F145:F162" si="47">H145-20</f>
        <v>-16</v>
      </c>
      <c r="G145">
        <f t="shared" si="38"/>
        <v>2</v>
      </c>
      <c r="H145">
        <v>4</v>
      </c>
      <c r="I145">
        <v>16</v>
      </c>
      <c r="J145">
        <v>0.91</v>
      </c>
      <c r="K145">
        <v>-0.16</v>
      </c>
      <c r="L145">
        <v>0.92</v>
      </c>
      <c r="M145" s="1">
        <f t="shared" si="39"/>
        <v>0.92395887354362261</v>
      </c>
      <c r="N145" s="1">
        <f t="shared" si="40"/>
        <v>-0.17582417582417581</v>
      </c>
      <c r="O145">
        <f t="shared" si="41"/>
        <v>0.42626135173404722</v>
      </c>
      <c r="P145" s="3">
        <f t="shared" si="33"/>
        <v>0.88981119664493602</v>
      </c>
      <c r="Q145">
        <f t="shared" si="34"/>
        <v>-0.1740452398427387</v>
      </c>
      <c r="R145">
        <f t="shared" si="35"/>
        <v>1.1240512141997185</v>
      </c>
      <c r="S145">
        <f t="shared" si="42"/>
        <v>745.8385275089239</v>
      </c>
      <c r="T145">
        <f t="shared" si="36"/>
        <v>0.98664213657071742</v>
      </c>
      <c r="U145">
        <f t="shared" ref="U145:U208" si="48">ABS((T145-M145)/M145)*100</f>
        <v>6.784204884216134</v>
      </c>
      <c r="V145">
        <f t="shared" si="43"/>
        <v>-9.9720576873310875</v>
      </c>
      <c r="W145">
        <f t="shared" si="43"/>
        <v>64.403390530199545</v>
      </c>
      <c r="X145">
        <f t="shared" si="44"/>
        <v>74.375448217530632</v>
      </c>
      <c r="Y145">
        <f t="shared" si="45"/>
        <v>0</v>
      </c>
      <c r="Z145">
        <f t="shared" si="46"/>
        <v>0</v>
      </c>
    </row>
    <row r="146" spans="6:26">
      <c r="F146">
        <f t="shared" si="47"/>
        <v>-14</v>
      </c>
      <c r="G146">
        <f t="shared" si="38"/>
        <v>2</v>
      </c>
      <c r="H146">
        <v>6</v>
      </c>
      <c r="I146">
        <v>16</v>
      </c>
      <c r="J146">
        <v>1.33</v>
      </c>
      <c r="K146">
        <v>-0.66</v>
      </c>
      <c r="L146">
        <v>1.49</v>
      </c>
      <c r="M146" s="1">
        <f t="shared" si="39"/>
        <v>1.484755872189095</v>
      </c>
      <c r="N146" s="1">
        <f t="shared" si="40"/>
        <v>-0.49624060150375937</v>
      </c>
      <c r="O146">
        <f t="shared" si="41"/>
        <v>0.49393637923843503</v>
      </c>
      <c r="P146" s="3">
        <f t="shared" si="33"/>
        <v>0.351939241040374</v>
      </c>
      <c r="Q146">
        <f t="shared" si="34"/>
        <v>-0.46063556991685523</v>
      </c>
      <c r="R146">
        <f t="shared" si="35"/>
        <v>0.6190789066328708</v>
      </c>
      <c r="S146">
        <f t="shared" si="42"/>
        <v>234.39667864655235</v>
      </c>
      <c r="T146">
        <f t="shared" si="36"/>
        <v>0.60649350871979624</v>
      </c>
      <c r="U146">
        <f t="shared" si="48"/>
        <v>59.151971035777485</v>
      </c>
      <c r="V146">
        <f t="shared" si="43"/>
        <v>-26.392474049839155</v>
      </c>
      <c r="W146">
        <f t="shared" si="43"/>
        <v>35.470608535637041</v>
      </c>
      <c r="X146">
        <f t="shared" si="44"/>
        <v>61.863082585476192</v>
      </c>
      <c r="Y146">
        <f t="shared" si="45"/>
        <v>0</v>
      </c>
      <c r="Z146">
        <f t="shared" si="46"/>
        <v>0</v>
      </c>
    </row>
    <row r="147" spans="6:26">
      <c r="F147">
        <f t="shared" si="47"/>
        <v>-12</v>
      </c>
      <c r="G147">
        <f t="shared" si="38"/>
        <v>2</v>
      </c>
      <c r="H147">
        <v>8</v>
      </c>
      <c r="I147">
        <v>16</v>
      </c>
      <c r="J147">
        <v>1.64</v>
      </c>
      <c r="K147">
        <v>-1.1499999999999999</v>
      </c>
      <c r="L147">
        <v>2.0099999999999998</v>
      </c>
      <c r="M147" s="1">
        <f t="shared" si="39"/>
        <v>2.003022715797302</v>
      </c>
      <c r="N147" s="1">
        <f t="shared" si="40"/>
        <v>-0.70121951219512191</v>
      </c>
      <c r="O147">
        <f t="shared" si="41"/>
        <v>0.56543452172930397</v>
      </c>
      <c r="P147" s="3">
        <f t="shared" si="33"/>
        <v>-0.18206503548469172</v>
      </c>
      <c r="Q147">
        <f t="shared" si="34"/>
        <v>-0.61154396011678402</v>
      </c>
      <c r="R147">
        <f t="shared" si="35"/>
        <v>-0.31150829284038378</v>
      </c>
      <c r="S147">
        <f t="shared" si="42"/>
        <v>49.061995023073024</v>
      </c>
      <c r="T147">
        <f t="shared" si="36"/>
        <v>0.59402346376998338</v>
      </c>
      <c r="U147">
        <f t="shared" si="48"/>
        <v>70.343648173079615</v>
      </c>
      <c r="V147">
        <f t="shared" si="43"/>
        <v>-35.038887901408465</v>
      </c>
      <c r="W147">
        <f t="shared" si="43"/>
        <v>-17.848110463079308</v>
      </c>
      <c r="X147">
        <f t="shared" si="44"/>
        <v>17.190777438329157</v>
      </c>
      <c r="Y147">
        <f t="shared" si="45"/>
        <v>0</v>
      </c>
      <c r="Z147">
        <f t="shared" si="46"/>
        <v>1</v>
      </c>
    </row>
    <row r="148" spans="6:26">
      <c r="F148">
        <f t="shared" si="47"/>
        <v>-10</v>
      </c>
      <c r="G148">
        <f t="shared" si="38"/>
        <v>2</v>
      </c>
      <c r="H148">
        <v>10</v>
      </c>
      <c r="I148">
        <v>16</v>
      </c>
      <c r="J148">
        <v>1.59</v>
      </c>
      <c r="K148">
        <v>-1.23</v>
      </c>
      <c r="L148">
        <v>2.0099999999999998</v>
      </c>
      <c r="M148" s="1">
        <f t="shared" si="39"/>
        <v>2.0102238681301148</v>
      </c>
      <c r="N148" s="1">
        <f t="shared" si="40"/>
        <v>-0.7735849056603773</v>
      </c>
      <c r="O148">
        <f t="shared" si="41"/>
        <v>0.64008345786381948</v>
      </c>
      <c r="P148" s="3">
        <f t="shared" si="33"/>
        <v>-0.58620190503255687</v>
      </c>
      <c r="Q148">
        <f t="shared" si="34"/>
        <v>-0.65842537378336929</v>
      </c>
      <c r="R148">
        <f t="shared" si="35"/>
        <v>-0.74148756998099652</v>
      </c>
      <c r="S148">
        <f t="shared" si="42"/>
        <v>12.615278739995187</v>
      </c>
      <c r="T148">
        <f t="shared" si="36"/>
        <v>0.86795132726132906</v>
      </c>
      <c r="U148">
        <f t="shared" si="48"/>
        <v>56.823150842961255</v>
      </c>
      <c r="V148">
        <f t="shared" si="43"/>
        <v>-37.724995042110741</v>
      </c>
      <c r="W148">
        <f t="shared" si="43"/>
        <v>-42.484108321322374</v>
      </c>
      <c r="X148">
        <f t="shared" si="44"/>
        <v>4.7591132792116326</v>
      </c>
      <c r="Y148">
        <f t="shared" si="45"/>
        <v>0</v>
      </c>
      <c r="Z148">
        <f t="shared" si="46"/>
        <v>1</v>
      </c>
    </row>
    <row r="149" spans="6:26">
      <c r="F149">
        <f t="shared" si="47"/>
        <v>-8</v>
      </c>
      <c r="G149">
        <f t="shared" si="38"/>
        <v>2</v>
      </c>
      <c r="H149">
        <v>12</v>
      </c>
      <c r="I149">
        <v>16</v>
      </c>
      <c r="J149">
        <v>1.44</v>
      </c>
      <c r="K149">
        <v>-0.92</v>
      </c>
      <c r="L149">
        <v>1.71</v>
      </c>
      <c r="M149" s="1">
        <f t="shared" si="39"/>
        <v>1.7088007490635062</v>
      </c>
      <c r="N149" s="1">
        <f t="shared" si="40"/>
        <v>-0.63888888888888895</v>
      </c>
      <c r="O149">
        <f t="shared" si="41"/>
        <v>0.71718764308134597</v>
      </c>
      <c r="P149" s="3">
        <f t="shared" si="33"/>
        <v>-0.765114199440035</v>
      </c>
      <c r="Q149">
        <f t="shared" si="34"/>
        <v>-0.56852454773104011</v>
      </c>
      <c r="R149">
        <f t="shared" si="35"/>
        <v>-0.81771942535165043</v>
      </c>
      <c r="S149">
        <f t="shared" si="42"/>
        <v>43.831858908315851</v>
      </c>
      <c r="T149">
        <f t="shared" si="36"/>
        <v>1.0486934030370085</v>
      </c>
      <c r="U149">
        <f t="shared" si="48"/>
        <v>38.629860525767199</v>
      </c>
      <c r="V149">
        <f t="shared" si="43"/>
        <v>-32.57405713457252</v>
      </c>
      <c r="W149">
        <f t="shared" si="43"/>
        <v>-46.851871898512542</v>
      </c>
      <c r="X149">
        <f t="shared" si="44"/>
        <v>14.277814763940022</v>
      </c>
      <c r="Y149">
        <f t="shared" si="45"/>
        <v>0</v>
      </c>
      <c r="Z149">
        <f t="shared" si="46"/>
        <v>1</v>
      </c>
    </row>
    <row r="150" spans="6:26">
      <c r="F150">
        <f t="shared" si="47"/>
        <v>-6</v>
      </c>
      <c r="G150">
        <f t="shared" si="38"/>
        <v>2</v>
      </c>
      <c r="H150">
        <v>14</v>
      </c>
      <c r="I150">
        <v>16</v>
      </c>
      <c r="J150">
        <v>1.1100000000000001</v>
      </c>
      <c r="K150">
        <v>-0.1</v>
      </c>
      <c r="L150">
        <v>1.1200000000000001</v>
      </c>
      <c r="M150" s="1">
        <f t="shared" si="39"/>
        <v>1.114495401515861</v>
      </c>
      <c r="N150" s="1">
        <f t="shared" si="40"/>
        <v>-9.0090090090090086E-2</v>
      </c>
      <c r="O150">
        <f t="shared" si="41"/>
        <v>0.7960334361793675</v>
      </c>
      <c r="P150" s="3">
        <f t="shared" si="33"/>
        <v>-0.6765870874709623</v>
      </c>
      <c r="Q150">
        <f t="shared" si="34"/>
        <v>-8.984753969462772E-2</v>
      </c>
      <c r="R150">
        <f t="shared" si="35"/>
        <v>-0.70446391888232185</v>
      </c>
      <c r="S150">
        <f t="shared" si="42"/>
        <v>684.06589793848752</v>
      </c>
      <c r="T150">
        <f t="shared" si="36"/>
        <v>1.044719732008528</v>
      </c>
      <c r="U150">
        <f t="shared" si="48"/>
        <v>6.260740906820156</v>
      </c>
      <c r="V150">
        <f t="shared" si="43"/>
        <v>-5.1478848241363018</v>
      </c>
      <c r="W150">
        <f t="shared" si="43"/>
        <v>-40.362809371203426</v>
      </c>
      <c r="X150">
        <f t="shared" si="44"/>
        <v>35.214924547067127</v>
      </c>
      <c r="Y150">
        <f t="shared" si="45"/>
        <v>0</v>
      </c>
      <c r="Z150">
        <f t="shared" si="46"/>
        <v>0</v>
      </c>
    </row>
    <row r="151" spans="6:26">
      <c r="F151">
        <f t="shared" si="47"/>
        <v>-4</v>
      </c>
      <c r="G151">
        <f t="shared" si="38"/>
        <v>2</v>
      </c>
      <c r="H151">
        <v>16</v>
      </c>
      <c r="I151">
        <v>16</v>
      </c>
      <c r="J151">
        <v>0.8</v>
      </c>
      <c r="K151">
        <v>0.57999999999999996</v>
      </c>
      <c r="L151">
        <v>0.99</v>
      </c>
      <c r="M151" s="1">
        <f t="shared" si="39"/>
        <v>0.98812954616285009</v>
      </c>
      <c r="N151" s="1">
        <f t="shared" si="40"/>
        <v>0.72499999999999987</v>
      </c>
      <c r="O151">
        <f t="shared" si="41"/>
        <v>0.87589435927238923</v>
      </c>
      <c r="P151" s="3">
        <f t="shared" si="33"/>
        <v>-0.3415087764113503</v>
      </c>
      <c r="Q151">
        <f t="shared" si="34"/>
        <v>0.62730819227576251</v>
      </c>
      <c r="R151">
        <f t="shared" si="35"/>
        <v>-0.37176686044979768</v>
      </c>
      <c r="S151">
        <f t="shared" si="42"/>
        <v>159.26382996866241</v>
      </c>
      <c r="T151">
        <f t="shared" si="36"/>
        <v>0.9401165741391686</v>
      </c>
      <c r="U151">
        <f t="shared" si="48"/>
        <v>4.8589754460968866</v>
      </c>
      <c r="V151">
        <f t="shared" si="43"/>
        <v>35.942111871382338</v>
      </c>
      <c r="W151">
        <f t="shared" si="43"/>
        <v>-21.300672066602452</v>
      </c>
      <c r="X151">
        <f t="shared" si="44"/>
        <v>57.24278393798479</v>
      </c>
      <c r="Y151">
        <f t="shared" si="45"/>
        <v>0</v>
      </c>
      <c r="Z151">
        <f t="shared" si="46"/>
        <v>0</v>
      </c>
    </row>
    <row r="152" spans="6:26">
      <c r="F152">
        <f t="shared" si="47"/>
        <v>-2</v>
      </c>
      <c r="G152">
        <f t="shared" si="38"/>
        <v>2</v>
      </c>
      <c r="H152">
        <v>18</v>
      </c>
      <c r="I152">
        <v>16</v>
      </c>
      <c r="J152">
        <v>1.04</v>
      </c>
      <c r="K152">
        <v>0.95</v>
      </c>
      <c r="L152">
        <v>1.41</v>
      </c>
      <c r="M152" s="1">
        <f t="shared" si="39"/>
        <v>1.4085808461000739</v>
      </c>
      <c r="N152" s="1">
        <f t="shared" si="40"/>
        <v>0.91346153846153844</v>
      </c>
      <c r="O152">
        <f t="shared" si="41"/>
        <v>0.95603645236480883</v>
      </c>
      <c r="P152" s="3">
        <f t="shared" si="33"/>
        <v>0.1610581159397996</v>
      </c>
      <c r="Q152">
        <f t="shared" si="34"/>
        <v>0.74020283017661903</v>
      </c>
      <c r="R152">
        <f t="shared" si="35"/>
        <v>0.16689732056980966</v>
      </c>
      <c r="S152">
        <f t="shared" si="42"/>
        <v>77.452488187597652</v>
      </c>
      <c r="T152">
        <f t="shared" si="36"/>
        <v>0.96950782098978827</v>
      </c>
      <c r="U152">
        <f t="shared" si="48"/>
        <v>31.171304531503711</v>
      </c>
      <c r="V152">
        <f t="shared" si="43"/>
        <v>42.410498152759082</v>
      </c>
      <c r="W152">
        <f t="shared" si="43"/>
        <v>9.5625120806920325</v>
      </c>
      <c r="X152">
        <f t="shared" si="44"/>
        <v>32.847986072067052</v>
      </c>
      <c r="Y152">
        <f t="shared" si="45"/>
        <v>0</v>
      </c>
      <c r="Z152">
        <f t="shared" si="46"/>
        <v>0</v>
      </c>
    </row>
    <row r="153" spans="6:26">
      <c r="F153">
        <f t="shared" si="47"/>
        <v>0</v>
      </c>
      <c r="G153">
        <f t="shared" si="38"/>
        <v>2</v>
      </c>
      <c r="H153">
        <v>20</v>
      </c>
      <c r="I153">
        <v>16</v>
      </c>
      <c r="J153">
        <v>1.1000000000000001</v>
      </c>
      <c r="K153">
        <v>1.21</v>
      </c>
      <c r="L153">
        <v>1.64</v>
      </c>
      <c r="M153" s="1">
        <f t="shared" si="39"/>
        <v>1.6352675622050357</v>
      </c>
      <c r="N153" s="1">
        <f t="shared" si="40"/>
        <v>1.0999999999999999</v>
      </c>
      <c r="O153">
        <f t="shared" si="41"/>
        <v>1.0357236830713736</v>
      </c>
      <c r="P153" s="3">
        <f t="shared" si="33"/>
        <v>0.71253159600988103</v>
      </c>
      <c r="Q153">
        <f t="shared" si="34"/>
        <v>0.83298126667443162</v>
      </c>
      <c r="R153">
        <f t="shared" si="35"/>
        <v>0.60259644893741016</v>
      </c>
      <c r="S153">
        <f t="shared" si="42"/>
        <v>27.657863022154462</v>
      </c>
      <c r="T153">
        <f t="shared" si="36"/>
        <v>1.257149483151196</v>
      </c>
      <c r="U153">
        <f t="shared" si="48"/>
        <v>23.122704063424081</v>
      </c>
      <c r="V153">
        <f t="shared" si="43"/>
        <v>47.72631099390626</v>
      </c>
      <c r="W153">
        <f t="shared" si="43"/>
        <v>34.52623327368422</v>
      </c>
      <c r="X153">
        <f t="shared" si="44"/>
        <v>13.200077720222041</v>
      </c>
      <c r="Y153">
        <f t="shared" si="45"/>
        <v>1</v>
      </c>
      <c r="Z153">
        <f t="shared" si="46"/>
        <v>0</v>
      </c>
    </row>
    <row r="154" spans="6:26">
      <c r="F154">
        <f t="shared" si="47"/>
        <v>2</v>
      </c>
      <c r="G154">
        <f t="shared" si="38"/>
        <v>2</v>
      </c>
      <c r="H154">
        <v>22</v>
      </c>
      <c r="I154">
        <v>16</v>
      </c>
      <c r="J154">
        <v>1.28</v>
      </c>
      <c r="K154">
        <v>1.47</v>
      </c>
      <c r="L154">
        <v>1.94</v>
      </c>
      <c r="M154" s="1">
        <f t="shared" si="39"/>
        <v>1.9491793144808407</v>
      </c>
      <c r="N154" s="1">
        <f t="shared" si="40"/>
        <v>1.1484375</v>
      </c>
      <c r="O154">
        <f t="shared" si="41"/>
        <v>1.1142233716123817</v>
      </c>
      <c r="P154" s="3">
        <f t="shared" si="33"/>
        <v>1.1827900309089956</v>
      </c>
      <c r="Q154">
        <f t="shared" si="34"/>
        <v>0.85437944990238768</v>
      </c>
      <c r="R154">
        <f t="shared" si="35"/>
        <v>0.81523965444382174</v>
      </c>
      <c r="S154">
        <f t="shared" si="42"/>
        <v>4.5810787540638573</v>
      </c>
      <c r="T154">
        <f t="shared" si="36"/>
        <v>1.6249572237646646</v>
      </c>
      <c r="U154">
        <f t="shared" si="48"/>
        <v>16.633774445863743</v>
      </c>
      <c r="V154">
        <f t="shared" si="43"/>
        <v>48.95233658211577</v>
      </c>
      <c r="W154">
        <f t="shared" si="43"/>
        <v>46.709791491334634</v>
      </c>
      <c r="X154">
        <f t="shared" si="44"/>
        <v>2.2425450907811353</v>
      </c>
      <c r="Y154">
        <f t="shared" si="45"/>
        <v>1</v>
      </c>
      <c r="Z154">
        <f t="shared" si="46"/>
        <v>0</v>
      </c>
    </row>
    <row r="155" spans="6:26">
      <c r="F155">
        <f t="shared" si="47"/>
        <v>4</v>
      </c>
      <c r="G155">
        <f t="shared" si="38"/>
        <v>2</v>
      </c>
      <c r="H155">
        <v>24</v>
      </c>
      <c r="I155">
        <v>16</v>
      </c>
      <c r="J155">
        <v>1.45</v>
      </c>
      <c r="K155">
        <v>1.37</v>
      </c>
      <c r="L155">
        <v>1.99</v>
      </c>
      <c r="M155" s="1">
        <f t="shared" si="39"/>
        <v>1.9948433522459852</v>
      </c>
      <c r="N155" s="1">
        <f t="shared" si="40"/>
        <v>0.94482758620689666</v>
      </c>
      <c r="O155">
        <f t="shared" si="41"/>
        <v>1.1908115910981885</v>
      </c>
      <c r="P155" s="3">
        <f t="shared" si="33"/>
        <v>1.4608746934440522</v>
      </c>
      <c r="Q155">
        <f t="shared" si="34"/>
        <v>0.75703697569157669</v>
      </c>
      <c r="R155">
        <f t="shared" si="35"/>
        <v>0.88689400145453667</v>
      </c>
      <c r="S155">
        <f t="shared" si="42"/>
        <v>17.1533267109353</v>
      </c>
      <c r="T155">
        <f t="shared" si="36"/>
        <v>1.8847246789489049</v>
      </c>
      <c r="U155">
        <f t="shared" si="48"/>
        <v>5.5201664417959497</v>
      </c>
      <c r="V155">
        <f t="shared" si="43"/>
        <v>43.375023642475242</v>
      </c>
      <c r="W155">
        <f t="shared" si="43"/>
        <v>50.815283158814445</v>
      </c>
      <c r="X155">
        <f t="shared" si="44"/>
        <v>7.4402595163392036</v>
      </c>
      <c r="Y155">
        <f t="shared" si="45"/>
        <v>1</v>
      </c>
      <c r="Z155">
        <f t="shared" si="46"/>
        <v>0</v>
      </c>
    </row>
    <row r="156" spans="6:26">
      <c r="F156">
        <f t="shared" si="47"/>
        <v>6</v>
      </c>
      <c r="G156">
        <f t="shared" si="38"/>
        <v>2</v>
      </c>
      <c r="H156">
        <v>26</v>
      </c>
      <c r="I156">
        <v>16</v>
      </c>
      <c r="J156">
        <v>1.0900000000000001</v>
      </c>
      <c r="K156">
        <v>1.57</v>
      </c>
      <c r="L156">
        <v>1.91</v>
      </c>
      <c r="M156" s="1">
        <f t="shared" si="39"/>
        <v>1.91128229207514</v>
      </c>
      <c r="N156" s="1">
        <f t="shared" si="40"/>
        <v>1.4403669724770642</v>
      </c>
      <c r="O156">
        <f t="shared" si="41"/>
        <v>1.2647785032997252</v>
      </c>
      <c r="P156" s="3">
        <f t="shared" si="33"/>
        <v>1.4811707686177833</v>
      </c>
      <c r="Q156">
        <f t="shared" si="34"/>
        <v>0.96392803722565834</v>
      </c>
      <c r="R156">
        <f t="shared" si="35"/>
        <v>0.86403981572320565</v>
      </c>
      <c r="S156">
        <f t="shared" si="42"/>
        <v>10.362622275200879</v>
      </c>
      <c r="T156">
        <f t="shared" si="36"/>
        <v>1.9476990291666954</v>
      </c>
      <c r="U156">
        <f t="shared" si="48"/>
        <v>1.9053562753420659</v>
      </c>
      <c r="V156">
        <f t="shared" si="43"/>
        <v>55.229008287359527</v>
      </c>
      <c r="W156">
        <f t="shared" si="43"/>
        <v>49.505834772201069</v>
      </c>
      <c r="X156">
        <f t="shared" si="44"/>
        <v>5.7231735151584573</v>
      </c>
      <c r="Y156">
        <f t="shared" si="45"/>
        <v>1</v>
      </c>
      <c r="Z156">
        <f t="shared" si="46"/>
        <v>0</v>
      </c>
    </row>
    <row r="157" spans="6:26">
      <c r="F157">
        <f t="shared" si="47"/>
        <v>8</v>
      </c>
      <c r="G157">
        <f t="shared" si="38"/>
        <v>2</v>
      </c>
      <c r="H157">
        <v>28</v>
      </c>
      <c r="I157">
        <v>16</v>
      </c>
      <c r="J157">
        <v>1.1399999999999999</v>
      </c>
      <c r="K157">
        <v>1.06</v>
      </c>
      <c r="L157">
        <v>1.56</v>
      </c>
      <c r="M157" s="1">
        <f t="shared" si="39"/>
        <v>1.5566630977832037</v>
      </c>
      <c r="N157" s="1">
        <f t="shared" si="40"/>
        <v>0.92982456140350889</v>
      </c>
      <c r="O157">
        <f t="shared" si="41"/>
        <v>1.3354335905772317</v>
      </c>
      <c r="P157" s="3">
        <f t="shared" si="33"/>
        <v>1.2388893435661892</v>
      </c>
      <c r="Q157">
        <f t="shared" si="34"/>
        <v>0.74905054237842772</v>
      </c>
      <c r="R157">
        <f t="shared" si="35"/>
        <v>0.74791295822730863</v>
      </c>
      <c r="S157">
        <f t="shared" si="42"/>
        <v>0.15187014583915323</v>
      </c>
      <c r="T157">
        <f t="shared" si="36"/>
        <v>1.821600856511618</v>
      </c>
      <c r="U157">
        <f t="shared" si="48"/>
        <v>17.019595255113586</v>
      </c>
      <c r="V157">
        <f t="shared" si="43"/>
        <v>42.917434720269121</v>
      </c>
      <c r="W157">
        <f t="shared" si="43"/>
        <v>42.852255949569027</v>
      </c>
      <c r="X157">
        <f t="shared" si="44"/>
        <v>6.517877070009348E-2</v>
      </c>
      <c r="Y157">
        <f t="shared" si="45"/>
        <v>1</v>
      </c>
      <c r="Z157">
        <f t="shared" si="46"/>
        <v>0</v>
      </c>
    </row>
    <row r="158" spans="6:26">
      <c r="F158">
        <f t="shared" si="47"/>
        <v>10</v>
      </c>
      <c r="G158">
        <f t="shared" si="38"/>
        <v>2</v>
      </c>
      <c r="H158">
        <v>30</v>
      </c>
      <c r="I158">
        <v>16</v>
      </c>
      <c r="J158">
        <v>1.07</v>
      </c>
      <c r="K158">
        <v>0.86</v>
      </c>
      <c r="L158">
        <v>1.37</v>
      </c>
      <c r="M158" s="1">
        <f t="shared" si="39"/>
        <v>1.3727709204379295</v>
      </c>
      <c r="N158" s="1">
        <f t="shared" si="40"/>
        <v>0.80373831775700932</v>
      </c>
      <c r="O158">
        <f t="shared" si="41"/>
        <v>1.4021107454047883</v>
      </c>
      <c r="P158" s="3">
        <f t="shared" si="33"/>
        <v>0.79119736427296417</v>
      </c>
      <c r="Q158">
        <f t="shared" si="34"/>
        <v>0.6770162511526141</v>
      </c>
      <c r="R158">
        <f t="shared" si="35"/>
        <v>0.51374834066735597</v>
      </c>
      <c r="S158">
        <f t="shared" si="42"/>
        <v>24.115803750249125</v>
      </c>
      <c r="T158">
        <f t="shared" si="36"/>
        <v>1.609940313058859</v>
      </c>
      <c r="U158">
        <f t="shared" si="48"/>
        <v>17.276691186412208</v>
      </c>
      <c r="V158">
        <f t="shared" si="43"/>
        <v>38.790173852813744</v>
      </c>
      <c r="W158">
        <f t="shared" si="43"/>
        <v>29.435611652088731</v>
      </c>
      <c r="X158">
        <f t="shared" si="44"/>
        <v>9.3545622007250131</v>
      </c>
      <c r="Y158">
        <f t="shared" si="45"/>
        <v>1</v>
      </c>
      <c r="Z158">
        <f t="shared" si="46"/>
        <v>0</v>
      </c>
    </row>
    <row r="159" spans="6:26">
      <c r="F159">
        <f t="shared" si="47"/>
        <v>12</v>
      </c>
      <c r="G159">
        <f t="shared" si="38"/>
        <v>2</v>
      </c>
      <c r="H159">
        <v>32</v>
      </c>
      <c r="I159">
        <v>16</v>
      </c>
      <c r="J159">
        <v>1.06</v>
      </c>
      <c r="K159">
        <v>0.8</v>
      </c>
      <c r="L159">
        <v>1.33</v>
      </c>
      <c r="M159" s="1">
        <f t="shared" si="39"/>
        <v>1.3280060240827225</v>
      </c>
      <c r="N159" s="1">
        <f t="shared" si="40"/>
        <v>0.75471698113207553</v>
      </c>
      <c r="O159">
        <f t="shared" si="41"/>
        <v>1.4641731799778319</v>
      </c>
      <c r="P159" s="3">
        <f t="shared" si="33"/>
        <v>0.24372894277181628</v>
      </c>
      <c r="Q159">
        <f t="shared" si="34"/>
        <v>0.64651314787723524</v>
      </c>
      <c r="R159">
        <f t="shared" si="35"/>
        <v>0.16494936746241701</v>
      </c>
      <c r="S159">
        <f t="shared" si="42"/>
        <v>74.48630890121683</v>
      </c>
      <c r="T159">
        <f t="shared" si="36"/>
        <v>1.4843203490187231</v>
      </c>
      <c r="U159">
        <f t="shared" si="48"/>
        <v>11.770603604299891</v>
      </c>
      <c r="V159">
        <f t="shared" si="43"/>
        <v>37.042474773082859</v>
      </c>
      <c r="W159">
        <f t="shared" si="43"/>
        <v>9.4509025889490399</v>
      </c>
      <c r="X159">
        <f t="shared" si="44"/>
        <v>27.591572184133817</v>
      </c>
      <c r="Y159">
        <f t="shared" si="45"/>
        <v>1</v>
      </c>
      <c r="Z159">
        <f t="shared" si="46"/>
        <v>0</v>
      </c>
    </row>
    <row r="160" spans="6:26">
      <c r="F160">
        <f t="shared" si="47"/>
        <v>14</v>
      </c>
      <c r="G160">
        <f t="shared" si="38"/>
        <v>2</v>
      </c>
      <c r="H160">
        <v>34</v>
      </c>
      <c r="I160">
        <v>16</v>
      </c>
      <c r="J160">
        <v>1.1499999999999999</v>
      </c>
      <c r="K160">
        <v>0.74</v>
      </c>
      <c r="L160">
        <v>1.37</v>
      </c>
      <c r="M160" s="1">
        <f t="shared" si="39"/>
        <v>1.3675159962501353</v>
      </c>
      <c r="N160" s="1">
        <f t="shared" si="40"/>
        <v>0.64347826086956528</v>
      </c>
      <c r="O160">
        <f t="shared" si="41"/>
        <v>1.5210181197169352</v>
      </c>
      <c r="P160" s="3">
        <f t="shared" si="33"/>
        <v>-0.27433929225814641</v>
      </c>
      <c r="Q160">
        <f t="shared" si="34"/>
        <v>0.57177684711642651</v>
      </c>
      <c r="R160">
        <f t="shared" si="35"/>
        <v>-0.17844700787704329</v>
      </c>
      <c r="S160">
        <f t="shared" si="42"/>
        <v>131.20920491569109</v>
      </c>
      <c r="T160">
        <f t="shared" si="36"/>
        <v>1.5455607939463081</v>
      </c>
      <c r="U160">
        <f t="shared" si="48"/>
        <v>13.019576969073071</v>
      </c>
      <c r="V160">
        <f t="shared" si="43"/>
        <v>32.760400163068155</v>
      </c>
      <c r="W160">
        <f t="shared" si="43"/>
        <v>-10.224260418092337</v>
      </c>
      <c r="X160">
        <f t="shared" si="44"/>
        <v>42.98466058116049</v>
      </c>
      <c r="Y160">
        <f t="shared" si="45"/>
        <v>0</v>
      </c>
      <c r="Z160">
        <f t="shared" si="46"/>
        <v>0</v>
      </c>
    </row>
    <row r="161" spans="6:26">
      <c r="F161">
        <f t="shared" si="47"/>
        <v>16</v>
      </c>
      <c r="G161">
        <f t="shared" si="38"/>
        <v>2</v>
      </c>
      <c r="H161">
        <v>36</v>
      </c>
      <c r="I161">
        <v>16</v>
      </c>
      <c r="J161">
        <v>1.19</v>
      </c>
      <c r="K161">
        <v>0.56999999999999995</v>
      </c>
      <c r="L161">
        <v>1.32</v>
      </c>
      <c r="M161" s="1">
        <f t="shared" si="39"/>
        <v>1.3194695904036591</v>
      </c>
      <c r="N161" s="1">
        <f t="shared" si="40"/>
        <v>0.47899159663865543</v>
      </c>
      <c r="O161">
        <f t="shared" si="41"/>
        <v>1.5720812460739484</v>
      </c>
      <c r="P161" s="3">
        <f t="shared" si="33"/>
        <v>-0.64076776425212434</v>
      </c>
      <c r="Q161">
        <f t="shared" si="34"/>
        <v>0.44670007919440119</v>
      </c>
      <c r="R161">
        <f t="shared" si="35"/>
        <v>-0.38703403645157514</v>
      </c>
      <c r="S161">
        <f t="shared" si="42"/>
        <v>186.64292989371515</v>
      </c>
      <c r="T161">
        <f t="shared" si="36"/>
        <v>1.6976521351449136</v>
      </c>
      <c r="U161">
        <f t="shared" si="48"/>
        <v>28.661709787912503</v>
      </c>
      <c r="V161">
        <f t="shared" si="43"/>
        <v>25.594029245998822</v>
      </c>
      <c r="W161">
        <f t="shared" si="43"/>
        <v>-22.175416816587717</v>
      </c>
      <c r="X161">
        <f t="shared" si="44"/>
        <v>47.769446062586539</v>
      </c>
      <c r="Y161">
        <f t="shared" si="45"/>
        <v>0</v>
      </c>
      <c r="Z161">
        <f t="shared" si="46"/>
        <v>0</v>
      </c>
    </row>
    <row r="162" spans="6:26">
      <c r="F162">
        <f t="shared" si="47"/>
        <v>18</v>
      </c>
      <c r="G162">
        <f t="shared" si="38"/>
        <v>2</v>
      </c>
      <c r="H162">
        <v>38</v>
      </c>
      <c r="I162">
        <v>16</v>
      </c>
      <c r="J162">
        <v>0.8</v>
      </c>
      <c r="K162">
        <v>-0.26</v>
      </c>
      <c r="L162">
        <v>0.84</v>
      </c>
      <c r="M162" s="1">
        <f t="shared" si="39"/>
        <v>0.84118963379252365</v>
      </c>
      <c r="N162" s="1">
        <f t="shared" si="40"/>
        <v>-0.32500000000000001</v>
      </c>
      <c r="O162">
        <f t="shared" si="41"/>
        <v>1.616840855894377</v>
      </c>
      <c r="P162" s="3">
        <f t="shared" si="33"/>
        <v>-0.76909670164114075</v>
      </c>
      <c r="Q162">
        <f t="shared" si="34"/>
        <v>-0.3142318990843383</v>
      </c>
      <c r="R162">
        <f t="shared" si="35"/>
        <v>-0.44400192139207184</v>
      </c>
      <c r="S162">
        <f t="shared" si="42"/>
        <v>41.297533027639538</v>
      </c>
      <c r="T162">
        <f t="shared" si="36"/>
        <v>1.7904424284976448</v>
      </c>
      <c r="U162">
        <f t="shared" si="48"/>
        <v>112.84646845032935</v>
      </c>
      <c r="V162">
        <f t="shared" si="43"/>
        <v>-18.004161605913382</v>
      </c>
      <c r="W162">
        <f t="shared" si="43"/>
        <v>-25.439436191465056</v>
      </c>
      <c r="X162">
        <f t="shared" si="44"/>
        <v>7.4352745855516744</v>
      </c>
      <c r="Y162">
        <f t="shared" si="45"/>
        <v>0</v>
      </c>
      <c r="Z162">
        <f t="shared" si="46"/>
        <v>1</v>
      </c>
    </row>
    <row r="163" spans="6:26">
      <c r="F163">
        <f>H163-20</f>
        <v>-18</v>
      </c>
      <c r="G163">
        <f t="shared" si="38"/>
        <v>4</v>
      </c>
      <c r="H163">
        <v>2</v>
      </c>
      <c r="I163">
        <v>18</v>
      </c>
      <c r="J163">
        <v>-0.7</v>
      </c>
      <c r="K163">
        <v>-0.67</v>
      </c>
      <c r="L163">
        <v>0.97</v>
      </c>
      <c r="M163" s="1">
        <f t="shared" si="39"/>
        <v>0.96896852374058062</v>
      </c>
      <c r="N163" s="1">
        <f t="shared" si="40"/>
        <v>0.9571428571428573</v>
      </c>
      <c r="O163">
        <f t="shared" si="41"/>
        <v>8.9991999431558112E-2</v>
      </c>
      <c r="P163" s="3">
        <f t="shared" si="33"/>
        <v>1.3158301140417734</v>
      </c>
      <c r="Q163">
        <f t="shared" si="34"/>
        <v>0.76350385227466999</v>
      </c>
      <c r="R163">
        <f t="shared" si="35"/>
        <v>1.5025108541991974</v>
      </c>
      <c r="S163">
        <f t="shared" si="42"/>
        <v>96.791522364011612</v>
      </c>
      <c r="T163">
        <f t="shared" si="36"/>
        <v>1.3189038816308321</v>
      </c>
      <c r="U163">
        <f t="shared" si="48"/>
        <v>36.114213136601194</v>
      </c>
      <c r="V163">
        <f t="shared" si="43"/>
        <v>43.745548377318471</v>
      </c>
      <c r="W163">
        <f t="shared" si="43"/>
        <v>86.087530618210195</v>
      </c>
      <c r="X163">
        <f t="shared" si="44"/>
        <v>42.341982240891724</v>
      </c>
      <c r="Y163">
        <f t="shared" si="45"/>
        <v>0</v>
      </c>
      <c r="Z163">
        <f t="shared" si="46"/>
        <v>0</v>
      </c>
    </row>
    <row r="164" spans="6:26">
      <c r="F164">
        <f t="shared" ref="F164:F181" si="49">H164-20</f>
        <v>-16</v>
      </c>
      <c r="G164">
        <f t="shared" si="38"/>
        <v>4</v>
      </c>
      <c r="H164">
        <v>4</v>
      </c>
      <c r="I164">
        <v>18</v>
      </c>
      <c r="J164">
        <v>-0.23</v>
      </c>
      <c r="K164">
        <v>-0.77</v>
      </c>
      <c r="L164">
        <v>0.8</v>
      </c>
      <c r="M164" s="1">
        <f t="shared" si="39"/>
        <v>0.80361682411457758</v>
      </c>
      <c r="N164" s="1">
        <f t="shared" si="40"/>
        <v>3.3478260869565215</v>
      </c>
      <c r="O164">
        <f t="shared" si="41"/>
        <v>8.2030203237730692E-2</v>
      </c>
      <c r="P164" s="3">
        <f t="shared" si="33"/>
        <v>0.90747208179921945</v>
      </c>
      <c r="Q164">
        <f t="shared" si="34"/>
        <v>1.2805314268658523</v>
      </c>
      <c r="R164">
        <f t="shared" si="35"/>
        <v>1.480647144264021</v>
      </c>
      <c r="S164">
        <f t="shared" si="42"/>
        <v>15.627552217750662</v>
      </c>
      <c r="T164">
        <f t="shared" si="36"/>
        <v>0.91117206579670373</v>
      </c>
      <c r="U164">
        <f t="shared" si="48"/>
        <v>13.383896212057303</v>
      </c>
      <c r="V164">
        <f t="shared" si="43"/>
        <v>73.369046293278572</v>
      </c>
      <c r="W164">
        <f t="shared" si="43"/>
        <v>84.834832314426336</v>
      </c>
      <c r="X164">
        <f t="shared" si="44"/>
        <v>11.465786021147764</v>
      </c>
      <c r="Y164">
        <f t="shared" si="45"/>
        <v>1</v>
      </c>
      <c r="Z164">
        <f t="shared" si="46"/>
        <v>0</v>
      </c>
    </row>
    <row r="165" spans="6:26">
      <c r="F165">
        <f t="shared" si="49"/>
        <v>-14</v>
      </c>
      <c r="G165">
        <f t="shared" si="38"/>
        <v>4</v>
      </c>
      <c r="H165">
        <v>6</v>
      </c>
      <c r="I165">
        <v>18</v>
      </c>
      <c r="J165">
        <v>0.39</v>
      </c>
      <c r="K165">
        <v>-0.84</v>
      </c>
      <c r="L165">
        <v>0.93</v>
      </c>
      <c r="M165" s="1">
        <f t="shared" si="39"/>
        <v>0.92612094242598786</v>
      </c>
      <c r="N165" s="1">
        <f t="shared" si="40"/>
        <v>-2.1538461538461537</v>
      </c>
      <c r="O165">
        <f t="shared" si="41"/>
        <v>8.2531306654384018E-2</v>
      </c>
      <c r="P165" s="3">
        <f t="shared" si="33"/>
        <v>0.3719022788060119</v>
      </c>
      <c r="Q165">
        <f t="shared" si="34"/>
        <v>-1.1361261116456518</v>
      </c>
      <c r="R165">
        <f t="shared" si="35"/>
        <v>1.3524185951481069</v>
      </c>
      <c r="S165">
        <f t="shared" si="42"/>
        <v>219.03771784535087</v>
      </c>
      <c r="T165">
        <f t="shared" si="36"/>
        <v>0.38094976251362145</v>
      </c>
      <c r="U165">
        <f t="shared" si="48"/>
        <v>58.866089183155957</v>
      </c>
      <c r="V165">
        <f t="shared" si="43"/>
        <v>-65.095231191904816</v>
      </c>
      <c r="W165">
        <f t="shared" si="43"/>
        <v>77.487877636998476</v>
      </c>
      <c r="X165">
        <f t="shared" si="44"/>
        <v>142.58310882890328</v>
      </c>
      <c r="Y165">
        <f t="shared" si="45"/>
        <v>0</v>
      </c>
      <c r="Z165">
        <f t="shared" si="46"/>
        <v>0</v>
      </c>
    </row>
    <row r="166" spans="6:26">
      <c r="F166">
        <f t="shared" si="49"/>
        <v>-12</v>
      </c>
      <c r="G166">
        <f t="shared" si="38"/>
        <v>4</v>
      </c>
      <c r="H166">
        <v>8</v>
      </c>
      <c r="I166">
        <v>18</v>
      </c>
      <c r="J166">
        <v>1.02</v>
      </c>
      <c r="K166">
        <v>-1.32</v>
      </c>
      <c r="L166">
        <v>1.67</v>
      </c>
      <c r="M166" s="1">
        <f t="shared" si="39"/>
        <v>1.6681726529349412</v>
      </c>
      <c r="N166" s="1">
        <f t="shared" si="40"/>
        <v>-1.2941176470588236</v>
      </c>
      <c r="O166">
        <f t="shared" si="41"/>
        <v>9.1346278623011257E-2</v>
      </c>
      <c r="P166" s="3">
        <f t="shared" si="33"/>
        <v>-0.164510176910377</v>
      </c>
      <c r="Q166">
        <f t="shared" si="34"/>
        <v>-0.91290772161268663</v>
      </c>
      <c r="R166">
        <f t="shared" si="35"/>
        <v>-1.0639220374357774</v>
      </c>
      <c r="S166">
        <f t="shared" si="42"/>
        <v>16.542122741203038</v>
      </c>
      <c r="T166">
        <f t="shared" si="36"/>
        <v>0.18816944737484972</v>
      </c>
      <c r="U166">
        <f t="shared" si="48"/>
        <v>88.720025649396121</v>
      </c>
      <c r="V166">
        <f t="shared" si="43"/>
        <v>-52.305759533310834</v>
      </c>
      <c r="W166">
        <f t="shared" si="43"/>
        <v>-60.958242476029618</v>
      </c>
      <c r="X166">
        <f t="shared" si="44"/>
        <v>8.6524829427187839</v>
      </c>
      <c r="Y166">
        <f t="shared" si="45"/>
        <v>0</v>
      </c>
      <c r="Z166">
        <f t="shared" si="46"/>
        <v>1</v>
      </c>
    </row>
    <row r="167" spans="6:26">
      <c r="F167">
        <f t="shared" si="49"/>
        <v>-10</v>
      </c>
      <c r="G167">
        <f t="shared" si="38"/>
        <v>4</v>
      </c>
      <c r="H167">
        <v>10</v>
      </c>
      <c r="I167">
        <v>18</v>
      </c>
      <c r="J167">
        <v>0.68</v>
      </c>
      <c r="K167">
        <v>-1.1299999999999999</v>
      </c>
      <c r="L167">
        <v>1.32</v>
      </c>
      <c r="M167" s="1">
        <f t="shared" si="39"/>
        <v>1.3188252348207474</v>
      </c>
      <c r="N167" s="1">
        <f t="shared" si="40"/>
        <v>-1.6617647058823526</v>
      </c>
      <c r="O167">
        <f t="shared" si="41"/>
        <v>0.1082648099431549</v>
      </c>
      <c r="P167" s="3">
        <f t="shared" si="33"/>
        <v>-0.57519734117350851</v>
      </c>
      <c r="Q167">
        <f t="shared" si="34"/>
        <v>-1.0290764371402694</v>
      </c>
      <c r="R167">
        <f t="shared" si="35"/>
        <v>-1.3847509620168537</v>
      </c>
      <c r="S167">
        <f t="shared" si="42"/>
        <v>34.562498181862814</v>
      </c>
      <c r="T167">
        <f t="shared" si="36"/>
        <v>0.58529757420059503</v>
      </c>
      <c r="U167">
        <f t="shared" si="48"/>
        <v>55.619777454429155</v>
      </c>
      <c r="V167">
        <f t="shared" si="43"/>
        <v>-58.961736644497201</v>
      </c>
      <c r="W167">
        <f t="shared" si="43"/>
        <v>-79.340385800246281</v>
      </c>
      <c r="X167">
        <f t="shared" si="44"/>
        <v>20.378649155749081</v>
      </c>
      <c r="Y167">
        <f t="shared" si="45"/>
        <v>0</v>
      </c>
      <c r="Z167">
        <f t="shared" si="46"/>
        <v>1</v>
      </c>
    </row>
    <row r="168" spans="6:26">
      <c r="F168">
        <f t="shared" si="49"/>
        <v>-8</v>
      </c>
      <c r="G168">
        <f t="shared" si="38"/>
        <v>4</v>
      </c>
      <c r="H168">
        <v>12</v>
      </c>
      <c r="I168">
        <v>18</v>
      </c>
      <c r="J168">
        <v>0.43</v>
      </c>
      <c r="K168">
        <v>-0.42</v>
      </c>
      <c r="L168">
        <v>0.6</v>
      </c>
      <c r="M168" s="1">
        <f t="shared" si="39"/>
        <v>0.6010823570859487</v>
      </c>
      <c r="N168" s="1">
        <f t="shared" si="40"/>
        <v>-0.97674418604651159</v>
      </c>
      <c r="O168">
        <f t="shared" si="41"/>
        <v>0.13301686337594354</v>
      </c>
      <c r="P168" s="3">
        <f t="shared" si="33"/>
        <v>-0.7632564863779685</v>
      </c>
      <c r="Q168">
        <f t="shared" si="34"/>
        <v>-0.77363400024768958</v>
      </c>
      <c r="R168">
        <f t="shared" si="35"/>
        <v>-1.3982537721488615</v>
      </c>
      <c r="S168">
        <f t="shared" si="42"/>
        <v>80.738407528778637</v>
      </c>
      <c r="T168">
        <f t="shared" si="36"/>
        <v>0.77476057588161806</v>
      </c>
      <c r="U168">
        <f t="shared" si="48"/>
        <v>28.894246644946048</v>
      </c>
      <c r="V168">
        <f t="shared" si="43"/>
        <v>-44.3259631020155</v>
      </c>
      <c r="W168">
        <f t="shared" si="43"/>
        <v>-80.114039832376818</v>
      </c>
      <c r="X168">
        <f t="shared" si="44"/>
        <v>35.788076730361318</v>
      </c>
      <c r="Y168">
        <f t="shared" si="45"/>
        <v>0</v>
      </c>
      <c r="Z168">
        <f t="shared" si="46"/>
        <v>0</v>
      </c>
    </row>
    <row r="169" spans="6:26">
      <c r="F169">
        <f t="shared" si="49"/>
        <v>-6</v>
      </c>
      <c r="G169">
        <f t="shared" si="38"/>
        <v>4</v>
      </c>
      <c r="H169">
        <v>14</v>
      </c>
      <c r="I169">
        <v>18</v>
      </c>
      <c r="J169">
        <v>0.25</v>
      </c>
      <c r="K169">
        <v>0.02</v>
      </c>
      <c r="L169">
        <v>0.25</v>
      </c>
      <c r="M169" s="1">
        <f t="shared" si="39"/>
        <v>0.25079872407968906</v>
      </c>
      <c r="N169" s="1">
        <f t="shared" si="40"/>
        <v>0.08</v>
      </c>
      <c r="O169">
        <f t="shared" si="41"/>
        <v>0.1652746639786935</v>
      </c>
      <c r="P169" s="3">
        <f t="shared" si="33"/>
        <v>-0.6843145575388232</v>
      </c>
      <c r="Q169">
        <f t="shared" si="34"/>
        <v>7.9829985712237317E-2</v>
      </c>
      <c r="R169">
        <f t="shared" si="35"/>
        <v>-1.3338159904409839</v>
      </c>
      <c r="S169">
        <f t="shared" si="42"/>
        <v>1770.8207806136688</v>
      </c>
      <c r="T169">
        <f t="shared" si="36"/>
        <v>0.70399014780948843</v>
      </c>
      <c r="U169">
        <f t="shared" si="48"/>
        <v>180.69925411016118</v>
      </c>
      <c r="V169">
        <f t="shared" si="43"/>
        <v>4.5739212599008612</v>
      </c>
      <c r="W169">
        <f t="shared" si="43"/>
        <v>-76.422026899330135</v>
      </c>
      <c r="X169">
        <f t="shared" si="44"/>
        <v>80.995948159230991</v>
      </c>
      <c r="Y169">
        <f t="shared" si="45"/>
        <v>0</v>
      </c>
      <c r="Z169">
        <f t="shared" si="46"/>
        <v>0</v>
      </c>
    </row>
    <row r="170" spans="6:26">
      <c r="F170">
        <f t="shared" si="49"/>
        <v>-4</v>
      </c>
      <c r="G170">
        <f t="shared" si="38"/>
        <v>4</v>
      </c>
      <c r="H170">
        <v>16</v>
      </c>
      <c r="I170">
        <v>18</v>
      </c>
      <c r="J170">
        <v>0.26</v>
      </c>
      <c r="K170">
        <v>0.28999999999999998</v>
      </c>
      <c r="L170">
        <v>0.39</v>
      </c>
      <c r="M170" s="1">
        <f t="shared" si="39"/>
        <v>0.38948684188300892</v>
      </c>
      <c r="N170" s="1">
        <f t="shared" si="40"/>
        <v>1.1153846153846152</v>
      </c>
      <c r="O170">
        <f t="shared" si="41"/>
        <v>0.20465511500063105</v>
      </c>
      <c r="P170" s="3">
        <f t="shared" si="33"/>
        <v>-0.35699811251470631</v>
      </c>
      <c r="Q170">
        <f t="shared" si="34"/>
        <v>0.83988961963817943</v>
      </c>
      <c r="R170">
        <f t="shared" si="35"/>
        <v>-1.0502656749380708</v>
      </c>
      <c r="S170">
        <f t="shared" si="42"/>
        <v>225.04805993322316</v>
      </c>
      <c r="T170">
        <f t="shared" si="36"/>
        <v>0.41149892883819811</v>
      </c>
      <c r="U170">
        <f t="shared" si="48"/>
        <v>5.6515611281679741</v>
      </c>
      <c r="V170">
        <f t="shared" si="43"/>
        <v>48.122130462115706</v>
      </c>
      <c r="W170">
        <f t="shared" si="43"/>
        <v>-60.175790541410294</v>
      </c>
      <c r="X170">
        <f t="shared" si="44"/>
        <v>108.297921003526</v>
      </c>
      <c r="Y170">
        <f t="shared" si="45"/>
        <v>0</v>
      </c>
      <c r="Z170">
        <f t="shared" si="46"/>
        <v>0</v>
      </c>
    </row>
    <row r="171" spans="6:26">
      <c r="F171">
        <f t="shared" si="49"/>
        <v>-2</v>
      </c>
      <c r="G171">
        <f t="shared" si="38"/>
        <v>4</v>
      </c>
      <c r="H171">
        <v>18</v>
      </c>
      <c r="I171">
        <v>18</v>
      </c>
      <c r="J171">
        <v>0.47</v>
      </c>
      <c r="K171">
        <v>0.69</v>
      </c>
      <c r="L171">
        <v>0.84</v>
      </c>
      <c r="M171" s="1">
        <f t="shared" si="39"/>
        <v>0.83486525858967198</v>
      </c>
      <c r="N171" s="1">
        <f t="shared" si="40"/>
        <v>1.4680851063829787</v>
      </c>
      <c r="O171">
        <f t="shared" si="41"/>
        <v>0.25072262153314839</v>
      </c>
      <c r="P171" s="3">
        <f t="shared" si="33"/>
        <v>0.14146166380976685</v>
      </c>
      <c r="Q171">
        <f t="shared" si="34"/>
        <v>0.97282727584112205</v>
      </c>
      <c r="R171">
        <f t="shared" si="35"/>
        <v>0.51369189966021733</v>
      </c>
      <c r="S171">
        <f t="shared" si="42"/>
        <v>47.19598099096563</v>
      </c>
      <c r="T171">
        <f t="shared" si="36"/>
        <v>0.28787711836177926</v>
      </c>
      <c r="U171">
        <f t="shared" si="48"/>
        <v>65.518134165974672</v>
      </c>
      <c r="V171">
        <f t="shared" si="43"/>
        <v>55.738897100905447</v>
      </c>
      <c r="W171">
        <f t="shared" si="43"/>
        <v>29.432377820588222</v>
      </c>
      <c r="X171">
        <f t="shared" si="44"/>
        <v>26.306519280317225</v>
      </c>
      <c r="Y171">
        <f t="shared" si="45"/>
        <v>1</v>
      </c>
      <c r="Z171">
        <f t="shared" si="46"/>
        <v>0</v>
      </c>
    </row>
    <row r="172" spans="6:26">
      <c r="F172">
        <f t="shared" si="49"/>
        <v>0</v>
      </c>
      <c r="G172">
        <f t="shared" si="38"/>
        <v>4</v>
      </c>
      <c r="H172">
        <v>20</v>
      </c>
      <c r="I172">
        <v>18</v>
      </c>
      <c r="J172">
        <v>0.48</v>
      </c>
      <c r="K172">
        <v>1.24</v>
      </c>
      <c r="L172">
        <v>1.33</v>
      </c>
      <c r="M172" s="1">
        <f t="shared" si="39"/>
        <v>1.329661611087573</v>
      </c>
      <c r="N172" s="1">
        <f t="shared" si="40"/>
        <v>2.5833333333333335</v>
      </c>
      <c r="O172">
        <f t="shared" si="41"/>
        <v>0.30299230110262021</v>
      </c>
      <c r="P172" s="3">
        <f t="shared" si="33"/>
        <v>0.6934518628011086</v>
      </c>
      <c r="Q172">
        <f t="shared" si="34"/>
        <v>1.2014626691212711</v>
      </c>
      <c r="R172">
        <f t="shared" si="35"/>
        <v>1.1588615312189738</v>
      </c>
      <c r="S172">
        <f t="shared" si="42"/>
        <v>3.5457729147302581</v>
      </c>
      <c r="T172">
        <f t="shared" si="36"/>
        <v>0.75675611695564671</v>
      </c>
      <c r="U172">
        <f t="shared" si="48"/>
        <v>43.086563480111941</v>
      </c>
      <c r="V172">
        <f t="shared" si="43"/>
        <v>68.838740183171723</v>
      </c>
      <c r="W172">
        <f t="shared" si="43"/>
        <v>66.397874778915295</v>
      </c>
      <c r="X172">
        <f t="shared" si="44"/>
        <v>2.440865404256428</v>
      </c>
      <c r="Y172">
        <f t="shared" si="45"/>
        <v>1</v>
      </c>
      <c r="Z172">
        <f t="shared" si="46"/>
        <v>0</v>
      </c>
    </row>
    <row r="173" spans="6:26">
      <c r="F173">
        <f t="shared" si="49"/>
        <v>2</v>
      </c>
      <c r="G173">
        <f t="shared" si="38"/>
        <v>4</v>
      </c>
      <c r="H173">
        <v>22</v>
      </c>
      <c r="I173">
        <v>18</v>
      </c>
      <c r="J173">
        <v>0.74</v>
      </c>
      <c r="K173">
        <v>1.54</v>
      </c>
      <c r="L173">
        <v>1.71</v>
      </c>
      <c r="M173" s="1">
        <f t="shared" si="39"/>
        <v>1.7085666507338835</v>
      </c>
      <c r="N173" s="1">
        <f t="shared" si="40"/>
        <v>2.0810810810810811</v>
      </c>
      <c r="O173">
        <f t="shared" si="41"/>
        <v>0.36093355754180445</v>
      </c>
      <c r="P173" s="3">
        <f t="shared" si="33"/>
        <v>1.1687289303670252</v>
      </c>
      <c r="Q173">
        <f t="shared" si="34"/>
        <v>1.1228542326252298</v>
      </c>
      <c r="R173">
        <f t="shared" si="35"/>
        <v>1.2712623346373062</v>
      </c>
      <c r="S173">
        <f t="shared" si="42"/>
        <v>13.217040796568824</v>
      </c>
      <c r="T173">
        <f t="shared" si="36"/>
        <v>1.2231926854084085</v>
      </c>
      <c r="U173">
        <f t="shared" si="48"/>
        <v>28.408254668730159</v>
      </c>
      <c r="V173">
        <f t="shared" si="43"/>
        <v>64.334808537826419</v>
      </c>
      <c r="W173">
        <f t="shared" si="43"/>
        <v>72.837966428665368</v>
      </c>
      <c r="X173">
        <f t="shared" si="44"/>
        <v>8.5031578908389491</v>
      </c>
      <c r="Y173">
        <f t="shared" si="45"/>
        <v>1</v>
      </c>
      <c r="Z173">
        <f t="shared" si="46"/>
        <v>0</v>
      </c>
    </row>
    <row r="174" spans="6:26">
      <c r="F174">
        <f t="shared" si="49"/>
        <v>4</v>
      </c>
      <c r="G174">
        <f t="shared" si="38"/>
        <v>4</v>
      </c>
      <c r="H174">
        <v>24</v>
      </c>
      <c r="I174">
        <v>18</v>
      </c>
      <c r="J174">
        <v>0.99</v>
      </c>
      <c r="K174">
        <v>1.51</v>
      </c>
      <c r="L174">
        <v>1.81</v>
      </c>
      <c r="M174" s="1">
        <f t="shared" si="39"/>
        <v>1.8056023925549058</v>
      </c>
      <c r="N174" s="1">
        <f t="shared" si="40"/>
        <v>1.5252525252525253</v>
      </c>
      <c r="O174">
        <f t="shared" si="41"/>
        <v>0.42397399179827572</v>
      </c>
      <c r="P174" s="3">
        <f t="shared" si="33"/>
        <v>1.4551499796021647</v>
      </c>
      <c r="Q174">
        <f t="shared" si="34"/>
        <v>0.99047406378019476</v>
      </c>
      <c r="R174">
        <f t="shared" si="35"/>
        <v>1.2872839186812142</v>
      </c>
      <c r="S174">
        <f t="shared" si="42"/>
        <v>29.966443923653031</v>
      </c>
      <c r="T174">
        <f t="shared" si="36"/>
        <v>1.51565675825945</v>
      </c>
      <c r="U174">
        <f t="shared" si="48"/>
        <v>16.058110882606123</v>
      </c>
      <c r="V174">
        <f t="shared" si="43"/>
        <v>56.749983571776674</v>
      </c>
      <c r="W174">
        <f t="shared" si="43"/>
        <v>73.755935575495442</v>
      </c>
      <c r="X174">
        <f t="shared" si="44"/>
        <v>17.005952003718768</v>
      </c>
      <c r="Y174">
        <f t="shared" si="45"/>
        <v>1</v>
      </c>
      <c r="Z174">
        <f t="shared" si="46"/>
        <v>0</v>
      </c>
    </row>
    <row r="175" spans="6:26">
      <c r="F175">
        <f t="shared" si="49"/>
        <v>6</v>
      </c>
      <c r="G175">
        <f t="shared" si="38"/>
        <v>4</v>
      </c>
      <c r="H175">
        <v>26</v>
      </c>
      <c r="I175">
        <v>18</v>
      </c>
      <c r="J175">
        <v>0.96</v>
      </c>
      <c r="K175">
        <v>1.39</v>
      </c>
      <c r="L175">
        <v>1.69</v>
      </c>
      <c r="M175" s="1">
        <f t="shared" si="39"/>
        <v>1.6892897915988245</v>
      </c>
      <c r="N175" s="1">
        <f t="shared" si="40"/>
        <v>1.4479166666666665</v>
      </c>
      <c r="O175">
        <f t="shared" si="41"/>
        <v>0.4915036208549165</v>
      </c>
      <c r="P175" s="3">
        <f t="shared" si="33"/>
        <v>1.4851332029175615</v>
      </c>
      <c r="Q175">
        <f t="shared" si="34"/>
        <v>0.96637483755850728</v>
      </c>
      <c r="R175">
        <f t="shared" si="35"/>
        <v>1.2511930397964832</v>
      </c>
      <c r="S175">
        <f t="shared" si="42"/>
        <v>29.472849578487931</v>
      </c>
      <c r="T175">
        <f t="shared" si="36"/>
        <v>1.5643517634220472</v>
      </c>
      <c r="U175">
        <f t="shared" si="48"/>
        <v>7.3958907937595502</v>
      </c>
      <c r="V175">
        <f t="shared" si="43"/>
        <v>55.369199619742979</v>
      </c>
      <c r="W175">
        <f t="shared" si="43"/>
        <v>71.688080536482545</v>
      </c>
      <c r="X175">
        <f t="shared" si="44"/>
        <v>16.318880916739566</v>
      </c>
      <c r="Y175">
        <f t="shared" si="45"/>
        <v>1</v>
      </c>
      <c r="Z175">
        <f t="shared" si="46"/>
        <v>0</v>
      </c>
    </row>
    <row r="176" spans="6:26">
      <c r="F176">
        <f t="shared" si="49"/>
        <v>8</v>
      </c>
      <c r="G176">
        <f t="shared" si="38"/>
        <v>4</v>
      </c>
      <c r="H176">
        <v>28</v>
      </c>
      <c r="I176">
        <v>18</v>
      </c>
      <c r="J176">
        <v>0.92</v>
      </c>
      <c r="K176">
        <v>1.1299999999999999</v>
      </c>
      <c r="L176">
        <v>1.45</v>
      </c>
      <c r="M176" s="1">
        <f t="shared" si="39"/>
        <v>1.4571547618561316</v>
      </c>
      <c r="N176" s="1">
        <f t="shared" si="40"/>
        <v>1.2282608695652173</v>
      </c>
      <c r="O176">
        <f t="shared" si="41"/>
        <v>0.56287937366651652</v>
      </c>
      <c r="P176" s="3">
        <f t="shared" si="33"/>
        <v>1.2516039791063966</v>
      </c>
      <c r="Q176">
        <f t="shared" si="34"/>
        <v>0.88748110381007461</v>
      </c>
      <c r="R176">
        <f t="shared" si="35"/>
        <v>1.1481699353781081</v>
      </c>
      <c r="S176">
        <f t="shared" si="42"/>
        <v>29.374014888752175</v>
      </c>
      <c r="T176">
        <f t="shared" si="36"/>
        <v>1.372350432584249</v>
      </c>
      <c r="U176">
        <f t="shared" si="48"/>
        <v>5.8198574023707899</v>
      </c>
      <c r="V176">
        <f t="shared" si="43"/>
        <v>50.848921645928961</v>
      </c>
      <c r="W176">
        <f t="shared" si="43"/>
        <v>65.785291460974065</v>
      </c>
      <c r="X176">
        <f t="shared" si="44"/>
        <v>14.936369815045104</v>
      </c>
      <c r="Y176">
        <f t="shared" si="45"/>
        <v>1</v>
      </c>
      <c r="Z176">
        <f t="shared" si="46"/>
        <v>0</v>
      </c>
    </row>
    <row r="177" spans="6:26">
      <c r="F177">
        <f t="shared" si="49"/>
        <v>10</v>
      </c>
      <c r="G177">
        <f t="shared" si="38"/>
        <v>4</v>
      </c>
      <c r="H177">
        <v>30</v>
      </c>
      <c r="I177">
        <v>18</v>
      </c>
      <c r="J177">
        <v>0.93</v>
      </c>
      <c r="K177">
        <v>0.92</v>
      </c>
      <c r="L177">
        <v>1.31</v>
      </c>
      <c r="M177" s="1">
        <f t="shared" si="39"/>
        <v>1.3081666560496028</v>
      </c>
      <c r="N177" s="1">
        <f t="shared" si="40"/>
        <v>0.989247311827957</v>
      </c>
      <c r="O177">
        <f t="shared" si="41"/>
        <v>0.63742983097476347</v>
      </c>
      <c r="P177" s="3">
        <f t="shared" si="33"/>
        <v>0.80966414901504646</v>
      </c>
      <c r="Q177">
        <f t="shared" si="34"/>
        <v>0.7799928106368994</v>
      </c>
      <c r="R177">
        <f t="shared" si="35"/>
        <v>0.90386170195954552</v>
      </c>
      <c r="S177">
        <f t="shared" si="42"/>
        <v>15.880773467835116</v>
      </c>
      <c r="T177">
        <f t="shared" si="36"/>
        <v>1.0304721362641374</v>
      </c>
      <c r="U177">
        <f t="shared" si="48"/>
        <v>21.227763183021832</v>
      </c>
      <c r="V177">
        <f t="shared" si="43"/>
        <v>44.690296100041159</v>
      </c>
      <c r="W177">
        <f t="shared" si="43"/>
        <v>51.787460785793449</v>
      </c>
      <c r="X177">
        <f t="shared" si="44"/>
        <v>7.0971646857522899</v>
      </c>
      <c r="Y177">
        <f t="shared" si="45"/>
        <v>1</v>
      </c>
      <c r="Z177">
        <f t="shared" si="46"/>
        <v>0</v>
      </c>
    </row>
    <row r="178" spans="6:26">
      <c r="F178">
        <f t="shared" si="49"/>
        <v>12</v>
      </c>
      <c r="G178">
        <f t="shared" si="38"/>
        <v>4</v>
      </c>
      <c r="H178">
        <v>32</v>
      </c>
      <c r="I178">
        <v>18</v>
      </c>
      <c r="J178">
        <v>1</v>
      </c>
      <c r="K178">
        <v>0.76</v>
      </c>
      <c r="L178">
        <v>1.26</v>
      </c>
      <c r="M178" s="1">
        <f t="shared" si="39"/>
        <v>1.2560254774486066</v>
      </c>
      <c r="N178" s="1">
        <f t="shared" si="40"/>
        <v>0.76</v>
      </c>
      <c r="O178">
        <f t="shared" si="41"/>
        <v>0.7144601740663763</v>
      </c>
      <c r="P178" s="3">
        <f t="shared" si="33"/>
        <v>0.26359058978955752</v>
      </c>
      <c r="Q178">
        <f t="shared" si="34"/>
        <v>0.6498704494119476</v>
      </c>
      <c r="R178">
        <f t="shared" si="35"/>
        <v>0.35344434649715667</v>
      </c>
      <c r="S178">
        <f t="shared" si="42"/>
        <v>45.613106917389445</v>
      </c>
      <c r="T178">
        <f t="shared" si="36"/>
        <v>0.76153354446968613</v>
      </c>
      <c r="U178">
        <f t="shared" si="48"/>
        <v>39.369578233667148</v>
      </c>
      <c r="V178">
        <f t="shared" si="43"/>
        <v>37.234833981574667</v>
      </c>
      <c r="W178">
        <f t="shared" si="43"/>
        <v>20.25086934704656</v>
      </c>
      <c r="X178">
        <f t="shared" si="44"/>
        <v>16.983964634528107</v>
      </c>
      <c r="Y178">
        <f t="shared" si="45"/>
        <v>1</v>
      </c>
      <c r="Z178">
        <f t="shared" si="46"/>
        <v>0</v>
      </c>
    </row>
    <row r="179" spans="6:26">
      <c r="F179">
        <f t="shared" si="49"/>
        <v>14</v>
      </c>
      <c r="G179">
        <f t="shared" si="38"/>
        <v>4</v>
      </c>
      <c r="H179">
        <v>34</v>
      </c>
      <c r="I179">
        <v>18</v>
      </c>
      <c r="J179">
        <v>0.94</v>
      </c>
      <c r="K179">
        <v>0.64</v>
      </c>
      <c r="L179">
        <v>1.1399999999999999</v>
      </c>
      <c r="M179" s="1">
        <f t="shared" si="39"/>
        <v>1.1371895180663598</v>
      </c>
      <c r="N179" s="1">
        <f t="shared" si="40"/>
        <v>0.68085106382978733</v>
      </c>
      <c r="O179">
        <f t="shared" si="41"/>
        <v>0.7932573059991006</v>
      </c>
      <c r="P179" s="3">
        <f t="shared" si="33"/>
        <v>-0.25776919135106574</v>
      </c>
      <c r="Q179">
        <f t="shared" si="34"/>
        <v>0.59775839159308208</v>
      </c>
      <c r="R179">
        <f t="shared" si="35"/>
        <v>-0.31418693711552409</v>
      </c>
      <c r="S179">
        <f t="shared" si="42"/>
        <v>152.56085761977954</v>
      </c>
      <c r="T179">
        <f t="shared" si="36"/>
        <v>0.83408759104229158</v>
      </c>
      <c r="U179">
        <f t="shared" si="48"/>
        <v>26.653598385206095</v>
      </c>
      <c r="V179">
        <f t="shared" si="43"/>
        <v>34.249033006811956</v>
      </c>
      <c r="W179">
        <f t="shared" si="43"/>
        <v>-18.001585474861731</v>
      </c>
      <c r="X179">
        <f t="shared" si="44"/>
        <v>52.250618481673683</v>
      </c>
      <c r="Y179">
        <f t="shared" si="45"/>
        <v>0</v>
      </c>
      <c r="Z179">
        <f t="shared" si="46"/>
        <v>0</v>
      </c>
    </row>
    <row r="180" spans="6:26">
      <c r="F180">
        <f t="shared" si="49"/>
        <v>16</v>
      </c>
      <c r="G180">
        <f t="shared" si="38"/>
        <v>4</v>
      </c>
      <c r="H180">
        <v>36</v>
      </c>
      <c r="I180">
        <v>18</v>
      </c>
      <c r="J180">
        <v>0.72</v>
      </c>
      <c r="K180">
        <v>0.46</v>
      </c>
      <c r="L180">
        <v>0.85</v>
      </c>
      <c r="M180" s="1">
        <f t="shared" si="39"/>
        <v>0.8544003745317531</v>
      </c>
      <c r="N180" s="1">
        <f t="shared" si="40"/>
        <v>0.63888888888888895</v>
      </c>
      <c r="O180">
        <f t="shared" si="41"/>
        <v>0.8730951075490897</v>
      </c>
      <c r="P180" s="3">
        <f t="shared" si="33"/>
        <v>-0.63139896879155599</v>
      </c>
      <c r="Q180">
        <f t="shared" si="34"/>
        <v>0.56852454773104011</v>
      </c>
      <c r="R180">
        <f t="shared" si="35"/>
        <v>-0.6261097309913215</v>
      </c>
      <c r="S180">
        <f t="shared" si="42"/>
        <v>210.12888247132017</v>
      </c>
      <c r="T180">
        <f t="shared" si="36"/>
        <v>1.0774784102789239</v>
      </c>
      <c r="U180">
        <f t="shared" si="48"/>
        <v>26.10930921810829</v>
      </c>
      <c r="V180">
        <f t="shared" si="43"/>
        <v>32.57405713457252</v>
      </c>
      <c r="W180">
        <f t="shared" si="43"/>
        <v>-35.87344509787404</v>
      </c>
      <c r="X180">
        <f t="shared" si="44"/>
        <v>68.447502232446567</v>
      </c>
      <c r="Y180">
        <f t="shared" si="45"/>
        <v>0</v>
      </c>
      <c r="Z180">
        <f t="shared" si="46"/>
        <v>0</v>
      </c>
    </row>
    <row r="181" spans="6:26">
      <c r="F181">
        <f t="shared" si="49"/>
        <v>18</v>
      </c>
      <c r="G181">
        <f t="shared" si="38"/>
        <v>4</v>
      </c>
      <c r="H181">
        <v>38</v>
      </c>
      <c r="I181">
        <v>18</v>
      </c>
      <c r="J181">
        <v>0.59</v>
      </c>
      <c r="K181">
        <v>0.23</v>
      </c>
      <c r="L181">
        <v>0.63</v>
      </c>
      <c r="M181" s="1">
        <f t="shared" si="39"/>
        <v>0.63324560795950258</v>
      </c>
      <c r="N181" s="1">
        <f t="shared" si="40"/>
        <v>0.38983050847457629</v>
      </c>
      <c r="O181">
        <f t="shared" si="41"/>
        <v>0.95323978914022578</v>
      </c>
      <c r="P181" s="3">
        <f t="shared" si="33"/>
        <v>-0.76913980380893476</v>
      </c>
      <c r="Q181">
        <f t="shared" si="34"/>
        <v>0.37170895011858496</v>
      </c>
      <c r="R181">
        <f t="shared" si="35"/>
        <v>-0.67891545221492877</v>
      </c>
      <c r="S181">
        <f t="shared" si="42"/>
        <v>282.64705544441068</v>
      </c>
      <c r="T181">
        <f t="shared" si="36"/>
        <v>1.2248437179507223</v>
      </c>
      <c r="U181">
        <f t="shared" si="48"/>
        <v>93.423168286554258</v>
      </c>
      <c r="V181">
        <f t="shared" si="43"/>
        <v>21.297354049033761</v>
      </c>
      <c r="W181">
        <f t="shared" si="43"/>
        <v>-38.898990058131133</v>
      </c>
      <c r="X181">
        <f t="shared" si="44"/>
        <v>60.19634410716489</v>
      </c>
      <c r="Y181">
        <f t="shared" si="45"/>
        <v>0</v>
      </c>
      <c r="Z181">
        <f t="shared" si="46"/>
        <v>0</v>
      </c>
    </row>
    <row r="182" spans="6:26">
      <c r="F182">
        <f>H182-20</f>
        <v>-8</v>
      </c>
      <c r="G182">
        <f t="shared" si="38"/>
        <v>6</v>
      </c>
      <c r="H182">
        <v>12</v>
      </c>
      <c r="I182">
        <v>20</v>
      </c>
      <c r="J182">
        <v>-0.4</v>
      </c>
      <c r="K182">
        <v>-0.35</v>
      </c>
      <c r="L182">
        <v>0.53</v>
      </c>
      <c r="M182" s="1">
        <f t="shared" si="39"/>
        <v>0.53150729063673252</v>
      </c>
      <c r="N182" s="1">
        <f t="shared" si="40"/>
        <v>0.87499999999999989</v>
      </c>
      <c r="O182">
        <f t="shared" si="41"/>
        <v>0.25947628554838587</v>
      </c>
      <c r="P182" s="3">
        <f t="shared" si="33"/>
        <v>-0.76105023088232882</v>
      </c>
      <c r="Q182">
        <f t="shared" si="34"/>
        <v>0.71882999962162442</v>
      </c>
      <c r="R182">
        <f t="shared" si="35"/>
        <v>-1.2422109691418037</v>
      </c>
      <c r="S182">
        <f t="shared" si="42"/>
        <v>272.81011780193859</v>
      </c>
      <c r="T182">
        <f t="shared" si="36"/>
        <v>0.80406802988803971</v>
      </c>
      <c r="U182">
        <f t="shared" si="48"/>
        <v>51.280715063152982</v>
      </c>
      <c r="V182">
        <f t="shared" si="43"/>
        <v>41.185925165709641</v>
      </c>
      <c r="W182">
        <f t="shared" si="43"/>
        <v>-71.173445796681094</v>
      </c>
      <c r="X182">
        <f t="shared" si="44"/>
        <v>112.35937096239073</v>
      </c>
      <c r="Y182">
        <f t="shared" si="45"/>
        <v>0</v>
      </c>
      <c r="Z182">
        <f t="shared" si="46"/>
        <v>0</v>
      </c>
    </row>
    <row r="183" spans="6:26">
      <c r="F183">
        <f t="shared" ref="F183:F195" si="50">H183-20</f>
        <v>-6</v>
      </c>
      <c r="G183">
        <f t="shared" si="38"/>
        <v>6</v>
      </c>
      <c r="H183">
        <v>14</v>
      </c>
      <c r="I183">
        <v>20</v>
      </c>
      <c r="J183">
        <v>-0.76</v>
      </c>
      <c r="K183">
        <v>0.05</v>
      </c>
      <c r="L183">
        <v>0.76</v>
      </c>
      <c r="M183" s="1">
        <f t="shared" si="39"/>
        <v>0.76164296097318451</v>
      </c>
      <c r="N183" s="1">
        <f t="shared" si="40"/>
        <v>-6.5789473684210523E-2</v>
      </c>
      <c r="O183">
        <f t="shared" si="41"/>
        <v>0.20887520480540167</v>
      </c>
      <c r="P183" s="3">
        <f t="shared" si="33"/>
        <v>-0.69171780022812857</v>
      </c>
      <c r="Q183">
        <f t="shared" si="34"/>
        <v>-6.5694801552464738E-2</v>
      </c>
      <c r="R183">
        <f t="shared" si="35"/>
        <v>-1.2775369094849403</v>
      </c>
      <c r="S183">
        <f t="shared" si="42"/>
        <v>1844.6544921285476</v>
      </c>
      <c r="T183">
        <f t="shared" si="36"/>
        <v>0.72256651343315081</v>
      </c>
      <c r="U183">
        <f t="shared" si="48"/>
        <v>5.130546665868744</v>
      </c>
      <c r="V183">
        <f t="shared" si="43"/>
        <v>-3.7640348649057178</v>
      </c>
      <c r="W183">
        <f t="shared" si="43"/>
        <v>-73.197473085673749</v>
      </c>
      <c r="X183">
        <f t="shared" si="44"/>
        <v>69.433438220768025</v>
      </c>
      <c r="Y183">
        <f t="shared" si="45"/>
        <v>0</v>
      </c>
      <c r="Z183">
        <f t="shared" si="46"/>
        <v>0</v>
      </c>
    </row>
    <row r="184" spans="6:26">
      <c r="F184">
        <f t="shared" si="50"/>
        <v>-4</v>
      </c>
      <c r="G184">
        <f t="shared" si="38"/>
        <v>6</v>
      </c>
      <c r="H184">
        <v>16</v>
      </c>
      <c r="I184">
        <v>20</v>
      </c>
      <c r="J184">
        <v>-0.63</v>
      </c>
      <c r="K184">
        <v>0.05</v>
      </c>
      <c r="L184">
        <v>0.63</v>
      </c>
      <c r="M184" s="1">
        <f t="shared" si="39"/>
        <v>0.63198101237299842</v>
      </c>
      <c r="N184" s="1">
        <f t="shared" si="40"/>
        <v>-7.9365079365079375E-2</v>
      </c>
      <c r="O184">
        <f t="shared" si="41"/>
        <v>0.16653386682520743</v>
      </c>
      <c r="P184" s="3">
        <f t="shared" si="33"/>
        <v>-0.37226403860596796</v>
      </c>
      <c r="Q184">
        <f t="shared" si="34"/>
        <v>-7.9199070969451502E-2</v>
      </c>
      <c r="R184">
        <f t="shared" si="35"/>
        <v>-1.1501448593633428</v>
      </c>
      <c r="S184">
        <f t="shared" si="42"/>
        <v>1352.2201400657518</v>
      </c>
      <c r="T184">
        <f t="shared" si="36"/>
        <v>0.40781618805410552</v>
      </c>
      <c r="U184">
        <f t="shared" si="48"/>
        <v>35.470183428009335</v>
      </c>
      <c r="V184">
        <f t="shared" si="43"/>
        <v>-4.5377725079066522</v>
      </c>
      <c r="W184">
        <f t="shared" si="43"/>
        <v>-65.898446270187165</v>
      </c>
      <c r="X184">
        <f t="shared" si="44"/>
        <v>61.360673762280513</v>
      </c>
      <c r="Y184">
        <f t="shared" si="45"/>
        <v>0</v>
      </c>
      <c r="Z184">
        <f t="shared" si="46"/>
        <v>0</v>
      </c>
    </row>
    <row r="185" spans="6:26">
      <c r="F185">
        <f t="shared" si="50"/>
        <v>-2</v>
      </c>
      <c r="G185">
        <f t="shared" si="38"/>
        <v>6</v>
      </c>
      <c r="H185">
        <v>18</v>
      </c>
      <c r="I185">
        <v>20</v>
      </c>
      <c r="J185">
        <v>-0.1</v>
      </c>
      <c r="K185">
        <v>0.9</v>
      </c>
      <c r="L185">
        <v>0.9</v>
      </c>
      <c r="M185" s="1">
        <f>SQRT(J185*J185+K185*K185)</f>
        <v>0.90553851381374173</v>
      </c>
      <c r="N185" s="1">
        <f t="shared" si="40"/>
        <v>-9</v>
      </c>
      <c r="O185">
        <f t="shared" si="41"/>
        <v>0.13261901475104021</v>
      </c>
      <c r="P185" s="3">
        <f t="shared" si="33"/>
        <v>0.12193509013941201</v>
      </c>
      <c r="Q185">
        <f t="shared" si="34"/>
        <v>-1.4601391056210009</v>
      </c>
      <c r="R185">
        <f t="shared" si="35"/>
        <v>0.74345164784986162</v>
      </c>
      <c r="S185">
        <f t="shared" si="42"/>
        <v>150.91649453040776</v>
      </c>
      <c r="T185">
        <f t="shared" si="36"/>
        <v>0.18015540314085268</v>
      </c>
      <c r="U185">
        <f t="shared" si="48"/>
        <v>80.105163900526449</v>
      </c>
      <c r="V185">
        <f t="shared" si="43"/>
        <v>-83.659808254090095</v>
      </c>
      <c r="W185">
        <f t="shared" si="43"/>
        <v>42.596641693843395</v>
      </c>
      <c r="X185">
        <f t="shared" si="44"/>
        <v>126.25644994793349</v>
      </c>
      <c r="Y185">
        <f t="shared" si="45"/>
        <v>0</v>
      </c>
      <c r="Z185">
        <f t="shared" si="46"/>
        <v>0</v>
      </c>
    </row>
    <row r="186" spans="6:26">
      <c r="F186">
        <f t="shared" si="50"/>
        <v>0</v>
      </c>
      <c r="G186">
        <f t="shared" si="38"/>
        <v>6</v>
      </c>
      <c r="H186">
        <v>20</v>
      </c>
      <c r="I186">
        <v>20</v>
      </c>
      <c r="J186">
        <v>0.09</v>
      </c>
      <c r="K186">
        <v>1.3</v>
      </c>
      <c r="L186">
        <v>1.3</v>
      </c>
      <c r="M186" s="1">
        <f>SQRT(J186*J186+K186*K186)</f>
        <v>1.3031116606031887</v>
      </c>
      <c r="N186" s="1">
        <f t="shared" si="40"/>
        <v>14.444444444444445</v>
      </c>
      <c r="O186">
        <f t="shared" si="41"/>
        <v>0.10723528352749589</v>
      </c>
      <c r="P186" s="3">
        <f t="shared" si="33"/>
        <v>0.67427198849136949</v>
      </c>
      <c r="Q186">
        <f t="shared" si="34"/>
        <v>1.5016758459477144</v>
      </c>
      <c r="R186">
        <f t="shared" si="35"/>
        <v>1.413078592318415</v>
      </c>
      <c r="S186">
        <f t="shared" si="42"/>
        <v>5.8998920351805522</v>
      </c>
      <c r="T186">
        <f t="shared" si="36"/>
        <v>0.68274601463306095</v>
      </c>
      <c r="U186">
        <f t="shared" si="48"/>
        <v>47.606484135286678</v>
      </c>
      <c r="V186">
        <f t="shared" si="43"/>
        <v>86.03968816954162</v>
      </c>
      <c r="W186">
        <f t="shared" si="43"/>
        <v>80.963439460132648</v>
      </c>
      <c r="X186">
        <f t="shared" si="44"/>
        <v>5.0762487094089721</v>
      </c>
      <c r="Y186">
        <f t="shared" si="45"/>
        <v>1</v>
      </c>
      <c r="Z186">
        <f t="shared" si="46"/>
        <v>0</v>
      </c>
    </row>
    <row r="187" spans="6:26">
      <c r="F187">
        <f t="shared" si="50"/>
        <v>2</v>
      </c>
      <c r="G187">
        <f t="shared" si="38"/>
        <v>6</v>
      </c>
      <c r="H187">
        <v>22</v>
      </c>
      <c r="I187">
        <v>20</v>
      </c>
      <c r="J187">
        <v>0.25</v>
      </c>
      <c r="K187">
        <v>1.5</v>
      </c>
      <c r="L187">
        <v>1.52</v>
      </c>
      <c r="M187" s="1">
        <f>SQRT(J187*J187+K187*K187)</f>
        <v>1.5206906325745548</v>
      </c>
      <c r="N187" s="1">
        <f t="shared" si="40"/>
        <v>6</v>
      </c>
      <c r="O187">
        <f t="shared" si="41"/>
        <v>9.0424428678935076E-2</v>
      </c>
      <c r="P187" s="3">
        <f t="shared" si="33"/>
        <v>1.1544212977222914</v>
      </c>
      <c r="Q187">
        <f t="shared" si="34"/>
        <v>1.4056476493802699</v>
      </c>
      <c r="R187">
        <f t="shared" si="35"/>
        <v>1.4926271379169125</v>
      </c>
      <c r="S187">
        <f t="shared" si="42"/>
        <v>6.1878585700328701</v>
      </c>
      <c r="T187">
        <f t="shared" si="36"/>
        <v>1.1579573005671371</v>
      </c>
      <c r="U187">
        <f t="shared" si="48"/>
        <v>23.85319697756697</v>
      </c>
      <c r="V187">
        <f t="shared" si="43"/>
        <v>80.537677791974389</v>
      </c>
      <c r="W187">
        <f t="shared" si="43"/>
        <v>85.521235389330542</v>
      </c>
      <c r="X187">
        <f t="shared" si="44"/>
        <v>4.9835575973561532</v>
      </c>
      <c r="Y187">
        <f t="shared" si="45"/>
        <v>1</v>
      </c>
      <c r="Z187">
        <f t="shared" si="46"/>
        <v>0</v>
      </c>
    </row>
    <row r="188" spans="6:26">
      <c r="F188">
        <f t="shared" si="50"/>
        <v>4</v>
      </c>
      <c r="G188">
        <f t="shared" si="38"/>
        <v>6</v>
      </c>
      <c r="H188">
        <v>24</v>
      </c>
      <c r="I188">
        <v>20</v>
      </c>
      <c r="J188">
        <v>0.39</v>
      </c>
      <c r="K188">
        <v>1.32</v>
      </c>
      <c r="L188">
        <v>1.38</v>
      </c>
      <c r="M188" s="1">
        <f t="shared" si="39"/>
        <v>1.3764083696345355</v>
      </c>
      <c r="N188" s="1">
        <f t="shared" si="40"/>
        <v>3.3846153846153846</v>
      </c>
      <c r="O188">
        <f t="shared" si="41"/>
        <v>8.2165018546501045E-2</v>
      </c>
      <c r="P188" s="3">
        <f t="shared" si="33"/>
        <v>1.4490905125604019</v>
      </c>
      <c r="Q188">
        <f t="shared" si="34"/>
        <v>1.2835148733977624</v>
      </c>
      <c r="R188">
        <f t="shared" si="35"/>
        <v>1.5141558799742674</v>
      </c>
      <c r="S188">
        <f t="shared" si="42"/>
        <v>17.969484526964973</v>
      </c>
      <c r="T188">
        <f t="shared" si="36"/>
        <v>1.4514180665353851</v>
      </c>
      <c r="U188">
        <f t="shared" si="48"/>
        <v>5.4496687578822396</v>
      </c>
      <c r="V188">
        <f t="shared" si="43"/>
        <v>73.539985187959971</v>
      </c>
      <c r="W188">
        <f t="shared" si="43"/>
        <v>86.754741447442768</v>
      </c>
      <c r="X188">
        <f t="shared" si="44"/>
        <v>13.214756259482797</v>
      </c>
      <c r="Y188">
        <f t="shared" si="45"/>
        <v>1</v>
      </c>
      <c r="Z188">
        <f t="shared" si="46"/>
        <v>0</v>
      </c>
    </row>
    <row r="189" spans="6:26">
      <c r="F189">
        <f t="shared" si="50"/>
        <v>6</v>
      </c>
      <c r="G189">
        <f t="shared" si="38"/>
        <v>6</v>
      </c>
      <c r="H189">
        <v>26</v>
      </c>
      <c r="I189">
        <v>20</v>
      </c>
      <c r="J189">
        <v>0.5</v>
      </c>
      <c r="K189">
        <v>1.4</v>
      </c>
      <c r="L189">
        <v>1.49</v>
      </c>
      <c r="M189" s="1">
        <f t="shared" si="39"/>
        <v>1.4866068747318506</v>
      </c>
      <c r="N189" s="1">
        <f t="shared" si="40"/>
        <v>2.8</v>
      </c>
      <c r="O189">
        <f t="shared" si="41"/>
        <v>8.2372592252157872E-2</v>
      </c>
      <c r="P189" s="3">
        <f t="shared" si="33"/>
        <v>1.4887516488273025</v>
      </c>
      <c r="Q189">
        <f t="shared" si="34"/>
        <v>1.2277723863741932</v>
      </c>
      <c r="R189">
        <f t="shared" si="35"/>
        <v>1.5155227103201869</v>
      </c>
      <c r="S189">
        <f t="shared" si="42"/>
        <v>23.436780883773267</v>
      </c>
      <c r="T189">
        <f t="shared" si="36"/>
        <v>1.4910287441361927</v>
      </c>
      <c r="U189">
        <f t="shared" si="48"/>
        <v>0.29744712469055984</v>
      </c>
      <c r="V189">
        <f t="shared" si="43"/>
        <v>70.346175941946697</v>
      </c>
      <c r="W189">
        <f t="shared" si="43"/>
        <v>86.833055057574356</v>
      </c>
      <c r="X189">
        <f t="shared" si="44"/>
        <v>16.486879115627659</v>
      </c>
      <c r="Y189">
        <f t="shared" si="45"/>
        <v>1</v>
      </c>
      <c r="Z189">
        <f t="shared" si="46"/>
        <v>0</v>
      </c>
    </row>
    <row r="190" spans="6:26">
      <c r="F190">
        <f t="shared" si="50"/>
        <v>8</v>
      </c>
      <c r="G190">
        <f t="shared" si="38"/>
        <v>6</v>
      </c>
      <c r="H190">
        <v>28</v>
      </c>
      <c r="I190">
        <v>20</v>
      </c>
      <c r="J190">
        <v>1.1200000000000001</v>
      </c>
      <c r="K190">
        <v>1.1499999999999999</v>
      </c>
      <c r="L190">
        <v>1.6</v>
      </c>
      <c r="M190" s="1">
        <f t="shared" si="39"/>
        <v>1.6052725625263768</v>
      </c>
      <c r="N190" s="1">
        <f t="shared" si="40"/>
        <v>1.0267857142857142</v>
      </c>
      <c r="O190">
        <f t="shared" si="41"/>
        <v>9.0900282225452989E-2</v>
      </c>
      <c r="P190" s="3">
        <f t="shared" si="33"/>
        <v>1.2640465560410115</v>
      </c>
      <c r="Q190">
        <f t="shared" si="34"/>
        <v>0.79861325308630837</v>
      </c>
      <c r="R190">
        <f t="shared" si="35"/>
        <v>1.4990077730760083</v>
      </c>
      <c r="S190">
        <f t="shared" si="42"/>
        <v>87.701339450975311</v>
      </c>
      <c r="T190">
        <f t="shared" si="36"/>
        <v>1.2673107579231737</v>
      </c>
      <c r="U190">
        <f t="shared" si="48"/>
        <v>21.053234976577379</v>
      </c>
      <c r="V190">
        <f t="shared" si="43"/>
        <v>45.757168865058539</v>
      </c>
      <c r="W190">
        <f t="shared" si="43"/>
        <v>85.886818854559507</v>
      </c>
      <c r="X190">
        <f t="shared" si="44"/>
        <v>40.129649989500969</v>
      </c>
      <c r="Y190">
        <f t="shared" si="45"/>
        <v>0</v>
      </c>
      <c r="Z190">
        <f t="shared" si="46"/>
        <v>0</v>
      </c>
    </row>
    <row r="191" spans="6:26">
      <c r="F191">
        <f t="shared" si="50"/>
        <v>10</v>
      </c>
      <c r="G191">
        <f t="shared" si="38"/>
        <v>6</v>
      </c>
      <c r="H191">
        <v>30</v>
      </c>
      <c r="I191">
        <v>20</v>
      </c>
      <c r="J191">
        <v>1.27</v>
      </c>
      <c r="K191">
        <v>0.79</v>
      </c>
      <c r="L191">
        <v>1.49</v>
      </c>
      <c r="M191" s="1">
        <f t="shared" si="39"/>
        <v>1.4956603892595404</v>
      </c>
      <c r="N191" s="1">
        <f t="shared" si="40"/>
        <v>0.62204724409448819</v>
      </c>
      <c r="O191">
        <f t="shared" si="41"/>
        <v>0.10753989670461339</v>
      </c>
      <c r="P191" s="3">
        <f t="shared" si="33"/>
        <v>0.82799499788683506</v>
      </c>
      <c r="Q191">
        <f t="shared" si="34"/>
        <v>0.55647316688183934</v>
      </c>
      <c r="R191">
        <f t="shared" si="35"/>
        <v>1.4416394414538702</v>
      </c>
      <c r="S191">
        <f t="shared" si="42"/>
        <v>159.06719807030439</v>
      </c>
      <c r="T191">
        <f t="shared" si="36"/>
        <v>0.83494942715643494</v>
      </c>
      <c r="U191">
        <f t="shared" si="48"/>
        <v>44.175199587267599</v>
      </c>
      <c r="V191">
        <f t="shared" si="43"/>
        <v>31.88356387460853</v>
      </c>
      <c r="W191">
        <f t="shared" si="43"/>
        <v>82.599855574904097</v>
      </c>
      <c r="X191">
        <f t="shared" si="44"/>
        <v>50.716291700295571</v>
      </c>
      <c r="Y191">
        <f t="shared" si="45"/>
        <v>0</v>
      </c>
      <c r="Z191">
        <f t="shared" si="46"/>
        <v>0</v>
      </c>
    </row>
    <row r="192" spans="6:26">
      <c r="F192">
        <f t="shared" si="50"/>
        <v>12</v>
      </c>
      <c r="G192">
        <f t="shared" si="38"/>
        <v>6</v>
      </c>
      <c r="H192">
        <v>32</v>
      </c>
      <c r="I192">
        <v>20</v>
      </c>
      <c r="J192">
        <v>1.03</v>
      </c>
      <c r="K192">
        <v>0.65</v>
      </c>
      <c r="L192">
        <v>1.21</v>
      </c>
      <c r="M192" s="1">
        <f t="shared" si="39"/>
        <v>1.2179490958164056</v>
      </c>
      <c r="N192" s="1">
        <f t="shared" si="40"/>
        <v>0.6310679611650486</v>
      </c>
      <c r="O192">
        <f t="shared" si="41"/>
        <v>0.13202345423330364</v>
      </c>
      <c r="P192" s="3">
        <f t="shared" si="33"/>
        <v>0.28348449810207749</v>
      </c>
      <c r="Q192">
        <f t="shared" si="34"/>
        <v>0.56295089797150666</v>
      </c>
      <c r="R192">
        <f t="shared" si="35"/>
        <v>1.1349495641095582</v>
      </c>
      <c r="S192">
        <f t="shared" si="42"/>
        <v>101.60720378973494</v>
      </c>
      <c r="T192">
        <f t="shared" si="36"/>
        <v>0.3127197677344366</v>
      </c>
      <c r="U192">
        <f t="shared" si="48"/>
        <v>74.324069141426889</v>
      </c>
      <c r="V192">
        <f t="shared" si="43"/>
        <v>32.25471052686715</v>
      </c>
      <c r="W192">
        <f t="shared" si="43"/>
        <v>65.027819983690136</v>
      </c>
      <c r="X192">
        <f t="shared" si="44"/>
        <v>32.773109456822986</v>
      </c>
      <c r="Y192">
        <f t="shared" si="45"/>
        <v>0</v>
      </c>
      <c r="Z192">
        <f t="shared" si="46"/>
        <v>0</v>
      </c>
    </row>
    <row r="193" spans="6:26">
      <c r="F193">
        <f t="shared" si="50"/>
        <v>14</v>
      </c>
      <c r="G193">
        <f t="shared" si="38"/>
        <v>6</v>
      </c>
      <c r="H193">
        <v>34</v>
      </c>
      <c r="I193">
        <v>20</v>
      </c>
      <c r="J193">
        <v>0.98</v>
      </c>
      <c r="K193">
        <v>0.65</v>
      </c>
      <c r="L193">
        <v>1.18</v>
      </c>
      <c r="M193" s="1">
        <f t="shared" si="39"/>
        <v>1.175967686630887</v>
      </c>
      <c r="N193" s="1">
        <f t="shared" si="40"/>
        <v>0.66326530612244905</v>
      </c>
      <c r="O193">
        <f t="shared" si="41"/>
        <v>0.16402515884289071</v>
      </c>
      <c r="P193" s="3">
        <f t="shared" si="33"/>
        <v>-0.24100624412235178</v>
      </c>
      <c r="Q193">
        <f t="shared" si="34"/>
        <v>0.58564411735453237</v>
      </c>
      <c r="R193">
        <f t="shared" si="35"/>
        <v>-0.97321996514424891</v>
      </c>
      <c r="S193">
        <f t="shared" si="42"/>
        <v>266.17941447793783</v>
      </c>
      <c r="T193">
        <f t="shared" si="36"/>
        <v>0.29152746429693061</v>
      </c>
      <c r="U193">
        <f t="shared" si="48"/>
        <v>75.209568459134431</v>
      </c>
      <c r="V193">
        <f t="shared" si="43"/>
        <v>33.554936221078997</v>
      </c>
      <c r="W193">
        <f t="shared" si="43"/>
        <v>-55.76139654063455</v>
      </c>
      <c r="X193">
        <f t="shared" si="44"/>
        <v>89.316332761713539</v>
      </c>
      <c r="Y193">
        <f t="shared" si="45"/>
        <v>0</v>
      </c>
      <c r="Z193">
        <f t="shared" si="46"/>
        <v>0</v>
      </c>
    </row>
    <row r="194" spans="6:26">
      <c r="F194">
        <f t="shared" si="50"/>
        <v>16</v>
      </c>
      <c r="G194">
        <f t="shared" si="38"/>
        <v>6</v>
      </c>
      <c r="H194">
        <v>36</v>
      </c>
      <c r="I194">
        <v>20</v>
      </c>
      <c r="J194">
        <v>0.74</v>
      </c>
      <c r="K194">
        <v>0.47</v>
      </c>
      <c r="L194">
        <v>0.88</v>
      </c>
      <c r="M194" s="1">
        <f t="shared" si="39"/>
        <v>0.87664131775772469</v>
      </c>
      <c r="N194" s="1">
        <f t="shared" si="40"/>
        <v>0.63513513513513509</v>
      </c>
      <c r="O194">
        <f t="shared" si="41"/>
        <v>0.20316380136195333</v>
      </c>
      <c r="P194" s="3">
        <f t="shared" si="33"/>
        <v>-0.62172224458448433</v>
      </c>
      <c r="Q194">
        <f t="shared" si="34"/>
        <v>0.56585432710805961</v>
      </c>
      <c r="R194">
        <f t="shared" si="35"/>
        <v>-1.2549590912467934</v>
      </c>
      <c r="S194">
        <f t="shared" si="42"/>
        <v>321.78130149866956</v>
      </c>
      <c r="T194">
        <f t="shared" si="36"/>
        <v>0.65407498010167653</v>
      </c>
      <c r="U194">
        <f t="shared" si="48"/>
        <v>25.388529281887934</v>
      </c>
      <c r="V194">
        <f t="shared" si="43"/>
        <v>32.421064762506944</v>
      </c>
      <c r="W194">
        <f t="shared" si="43"/>
        <v>-71.903859390014432</v>
      </c>
      <c r="X194">
        <f t="shared" si="44"/>
        <v>104.32492415252138</v>
      </c>
      <c r="Y194">
        <f t="shared" si="45"/>
        <v>0</v>
      </c>
      <c r="Z194">
        <f t="shared" si="46"/>
        <v>0</v>
      </c>
    </row>
    <row r="195" spans="6:26">
      <c r="F195">
        <f t="shared" si="50"/>
        <v>18</v>
      </c>
      <c r="G195">
        <f t="shared" si="38"/>
        <v>6</v>
      </c>
      <c r="H195">
        <v>38</v>
      </c>
      <c r="I195">
        <v>20</v>
      </c>
      <c r="J195">
        <v>0.8</v>
      </c>
      <c r="K195">
        <v>0.25</v>
      </c>
      <c r="L195">
        <v>0.84</v>
      </c>
      <c r="M195" s="1">
        <f t="shared" si="39"/>
        <v>0.83815273071201057</v>
      </c>
      <c r="N195" s="1">
        <f t="shared" si="40"/>
        <v>0.3125</v>
      </c>
      <c r="O195">
        <f t="shared" si="41"/>
        <v>0.24900556915396033</v>
      </c>
      <c r="P195" s="3">
        <f t="shared" si="33"/>
        <v>-0.76883255141126128</v>
      </c>
      <c r="Q195">
        <f t="shared" si="34"/>
        <v>0.30288486837497142</v>
      </c>
      <c r="R195">
        <f t="shared" si="35"/>
        <v>-1.2575823744319801</v>
      </c>
      <c r="S195">
        <f t="shared" si="42"/>
        <v>515.20145300725073</v>
      </c>
      <c r="T195">
        <f t="shared" si="36"/>
        <v>0.80815052161044687</v>
      </c>
      <c r="U195">
        <f t="shared" si="48"/>
        <v>3.5795634855328613</v>
      </c>
      <c r="V195">
        <f t="shared" si="43"/>
        <v>17.354024636261322</v>
      </c>
      <c r="W195">
        <f t="shared" si="43"/>
        <v>-72.054162444993267</v>
      </c>
      <c r="X195">
        <f t="shared" si="44"/>
        <v>89.408187081254596</v>
      </c>
      <c r="Y195">
        <f t="shared" si="45"/>
        <v>0</v>
      </c>
      <c r="Z195">
        <f t="shared" si="46"/>
        <v>0</v>
      </c>
    </row>
    <row r="196" spans="6:26">
      <c r="F196">
        <f>H196-20</f>
        <v>-6</v>
      </c>
      <c r="G196">
        <f t="shared" si="38"/>
        <v>8</v>
      </c>
      <c r="H196">
        <v>14</v>
      </c>
      <c r="I196">
        <v>22</v>
      </c>
      <c r="J196">
        <v>-1.08</v>
      </c>
      <c r="K196">
        <v>-0.31</v>
      </c>
      <c r="L196">
        <v>1.1200000000000001</v>
      </c>
      <c r="M196" s="1">
        <f t="shared" si="39"/>
        <v>1.1236102527122116</v>
      </c>
      <c r="N196" s="1">
        <f t="shared" si="40"/>
        <v>0.28703703703703703</v>
      </c>
      <c r="O196">
        <f t="shared" si="41"/>
        <v>1.0344928498680739</v>
      </c>
      <c r="P196" s="3">
        <f t="shared" si="33"/>
        <v>-0.69879453525188806</v>
      </c>
      <c r="Q196">
        <f t="shared" si="34"/>
        <v>0.2795221522836403</v>
      </c>
      <c r="R196">
        <f t="shared" si="35"/>
        <v>-0.59408950780300718</v>
      </c>
      <c r="S196">
        <f t="shared" si="42"/>
        <v>312.53754056679026</v>
      </c>
      <c r="T196">
        <f t="shared" si="36"/>
        <v>1.2483946727401842</v>
      </c>
      <c r="U196">
        <f t="shared" si="48"/>
        <v>11.105667621558581</v>
      </c>
      <c r="V196">
        <f t="shared" si="43"/>
        <v>16.015439606265677</v>
      </c>
      <c r="W196">
        <f t="shared" si="43"/>
        <v>-34.0388214501167</v>
      </c>
      <c r="X196">
        <f t="shared" si="44"/>
        <v>50.054261056382373</v>
      </c>
      <c r="Y196">
        <f t="shared" si="45"/>
        <v>0</v>
      </c>
      <c r="Z196">
        <f t="shared" si="46"/>
        <v>0</v>
      </c>
    </row>
    <row r="197" spans="6:26">
      <c r="F197">
        <f t="shared" ref="F197:F225" si="51">H197-20</f>
        <v>-4</v>
      </c>
      <c r="G197">
        <f t="shared" si="38"/>
        <v>8</v>
      </c>
      <c r="H197">
        <v>16</v>
      </c>
      <c r="I197">
        <v>22</v>
      </c>
      <c r="J197">
        <v>-0.99</v>
      </c>
      <c r="K197">
        <v>-0.34</v>
      </c>
      <c r="L197">
        <v>1.05</v>
      </c>
      <c r="M197" s="1">
        <f t="shared" si="39"/>
        <v>1.0467568963231146</v>
      </c>
      <c r="N197" s="1">
        <f t="shared" si="40"/>
        <v>0.34343434343434348</v>
      </c>
      <c r="O197">
        <f t="shared" si="41"/>
        <v>0.92621665400090025</v>
      </c>
      <c r="P197" s="3">
        <f t="shared" si="33"/>
        <v>-0.38730185259793953</v>
      </c>
      <c r="Q197">
        <f t="shared" si="34"/>
        <v>0.3308137503423505</v>
      </c>
      <c r="R197">
        <f t="shared" si="35"/>
        <v>-0.3960583646654382</v>
      </c>
      <c r="S197">
        <f t="shared" si="42"/>
        <v>219.7224614320196</v>
      </c>
      <c r="T197">
        <f t="shared" si="36"/>
        <v>1.0039322761891956</v>
      </c>
      <c r="U197">
        <f t="shared" si="48"/>
        <v>4.0911715303091638</v>
      </c>
      <c r="V197">
        <f t="shared" si="43"/>
        <v>18.954231699511176</v>
      </c>
      <c r="W197">
        <f t="shared" si="43"/>
        <v>-22.692472736182904</v>
      </c>
      <c r="X197">
        <f t="shared" si="44"/>
        <v>41.646704435694076</v>
      </c>
      <c r="Y197">
        <f t="shared" si="45"/>
        <v>0</v>
      </c>
      <c r="Z197">
        <f t="shared" si="46"/>
        <v>0</v>
      </c>
    </row>
    <row r="198" spans="6:26">
      <c r="F198">
        <f t="shared" si="51"/>
        <v>-2</v>
      </c>
      <c r="G198">
        <f t="shared" si="38"/>
        <v>8</v>
      </c>
      <c r="H198">
        <v>18</v>
      </c>
      <c r="I198">
        <v>22</v>
      </c>
      <c r="J198">
        <v>-0.37</v>
      </c>
      <c r="K198">
        <v>0.45</v>
      </c>
      <c r="L198">
        <v>0.57999999999999996</v>
      </c>
      <c r="M198" s="1">
        <f t="shared" si="39"/>
        <v>0.58258046654518036</v>
      </c>
      <c r="N198" s="1">
        <f t="shared" si="40"/>
        <v>-1.2162162162162162</v>
      </c>
      <c r="O198">
        <f t="shared" si="41"/>
        <v>0.82222608553949106</v>
      </c>
      <c r="P198" s="3">
        <f t="shared" si="33"/>
        <v>0.10248440934616931</v>
      </c>
      <c r="Q198">
        <f t="shared" si="34"/>
        <v>-0.88265136164901414</v>
      </c>
      <c r="R198">
        <f t="shared" si="35"/>
        <v>0.12400309222149833</v>
      </c>
      <c r="S198">
        <f t="shared" si="42"/>
        <v>114.04893229755284</v>
      </c>
      <c r="T198">
        <f t="shared" si="36"/>
        <v>0.82858843215472644</v>
      </c>
      <c r="U198">
        <f t="shared" si="48"/>
        <v>42.227293865244562</v>
      </c>
      <c r="V198">
        <f t="shared" si="43"/>
        <v>-50.572197803963803</v>
      </c>
      <c r="W198">
        <f t="shared" si="43"/>
        <v>7.104853830863382</v>
      </c>
      <c r="X198">
        <f t="shared" si="44"/>
        <v>57.677051634827187</v>
      </c>
      <c r="Y198">
        <f t="shared" si="45"/>
        <v>0</v>
      </c>
      <c r="Z198">
        <f t="shared" si="46"/>
        <v>0</v>
      </c>
    </row>
    <row r="199" spans="6:26">
      <c r="F199">
        <f t="shared" si="51"/>
        <v>0</v>
      </c>
      <c r="G199">
        <f t="shared" si="38"/>
        <v>8</v>
      </c>
      <c r="H199">
        <v>20</v>
      </c>
      <c r="I199">
        <v>22</v>
      </c>
      <c r="J199">
        <v>-7.0000000000000007E-2</v>
      </c>
      <c r="K199">
        <v>0.91</v>
      </c>
      <c r="L199">
        <v>0.91</v>
      </c>
      <c r="M199" s="1">
        <f t="shared" si="39"/>
        <v>0.91268833672837091</v>
      </c>
      <c r="N199" s="1">
        <f t="shared" si="40"/>
        <v>-13</v>
      </c>
      <c r="O199">
        <f t="shared" si="41"/>
        <v>0.72314227901815709</v>
      </c>
      <c r="P199" s="3">
        <f t="shared" si="33"/>
        <v>0.65499788071056209</v>
      </c>
      <c r="Q199">
        <f t="shared" si="34"/>
        <v>-1.4940244355251187</v>
      </c>
      <c r="R199">
        <f t="shared" si="35"/>
        <v>0.73599176438052016</v>
      </c>
      <c r="S199">
        <f t="shared" si="42"/>
        <v>149.26236458253337</v>
      </c>
      <c r="T199">
        <f t="shared" si="36"/>
        <v>0.97568282727477673</v>
      </c>
      <c r="U199">
        <f t="shared" si="48"/>
        <v>6.9020812484814176</v>
      </c>
      <c r="V199">
        <f t="shared" si="43"/>
        <v>-85.601294645004472</v>
      </c>
      <c r="W199">
        <f t="shared" si="43"/>
        <v>42.169221855390717</v>
      </c>
      <c r="X199">
        <f t="shared" si="44"/>
        <v>127.77051650039519</v>
      </c>
      <c r="Y199">
        <f t="shared" si="45"/>
        <v>0</v>
      </c>
      <c r="Z199">
        <f t="shared" si="46"/>
        <v>0</v>
      </c>
    </row>
    <row r="200" spans="6:26">
      <c r="F200">
        <f t="shared" si="51"/>
        <v>2</v>
      </c>
      <c r="G200">
        <f t="shared" si="38"/>
        <v>8</v>
      </c>
      <c r="H200">
        <v>22</v>
      </c>
      <c r="I200">
        <v>22</v>
      </c>
      <c r="J200">
        <v>0.19</v>
      </c>
      <c r="K200">
        <v>1.28</v>
      </c>
      <c r="L200">
        <v>1.3</v>
      </c>
      <c r="M200" s="1">
        <f t="shared" si="39"/>
        <v>1.2940247292845681</v>
      </c>
      <c r="N200" s="1">
        <f t="shared" si="40"/>
        <v>6.7368421052631575</v>
      </c>
      <c r="O200">
        <f t="shared" si="41"/>
        <v>0.62955020322564703</v>
      </c>
      <c r="P200" s="3">
        <f t="shared" si="33"/>
        <v>1.1398715398961867</v>
      </c>
      <c r="Q200">
        <f t="shared" si="34"/>
        <v>1.4234348457062449</v>
      </c>
      <c r="R200">
        <f t="shared" si="35"/>
        <v>1.0661895663259358</v>
      </c>
      <c r="S200">
        <f t="shared" si="42"/>
        <v>25.097410004956</v>
      </c>
      <c r="T200">
        <f t="shared" si="36"/>
        <v>1.3021676489019214</v>
      </c>
      <c r="U200">
        <f t="shared" si="48"/>
        <v>0.62927078849994267</v>
      </c>
      <c r="V200">
        <f t="shared" si="43"/>
        <v>81.556809070823363</v>
      </c>
      <c r="W200">
        <f t="shared" si="43"/>
        <v>61.088162311359675</v>
      </c>
      <c r="X200">
        <f t="shared" si="44"/>
        <v>20.468646759463688</v>
      </c>
      <c r="Y200">
        <f t="shared" si="45"/>
        <v>1</v>
      </c>
      <c r="Z200">
        <f t="shared" si="46"/>
        <v>0</v>
      </c>
    </row>
    <row r="201" spans="6:26">
      <c r="F201">
        <f t="shared" si="51"/>
        <v>4</v>
      </c>
      <c r="G201">
        <f t="shared" si="38"/>
        <v>8</v>
      </c>
      <c r="H201">
        <v>24</v>
      </c>
      <c r="I201">
        <v>22</v>
      </c>
      <c r="J201">
        <v>0.25</v>
      </c>
      <c r="K201">
        <v>1.27</v>
      </c>
      <c r="L201">
        <v>1.3</v>
      </c>
      <c r="M201" s="1">
        <f t="shared" si="39"/>
        <v>1.2943724348115577</v>
      </c>
      <c r="N201" s="1">
        <f t="shared" si="40"/>
        <v>5.08</v>
      </c>
      <c r="O201">
        <f t="shared" si="41"/>
        <v>0.54199434963824911</v>
      </c>
      <c r="P201" s="3">
        <f t="shared" si="33"/>
        <v>1.4426981587068368</v>
      </c>
      <c r="Q201">
        <f t="shared" si="34"/>
        <v>1.3764310606998786</v>
      </c>
      <c r="R201">
        <f t="shared" si="35"/>
        <v>1.2114287110700344</v>
      </c>
      <c r="S201">
        <f t="shared" si="42"/>
        <v>11.987694432436374</v>
      </c>
      <c r="T201">
        <f t="shared" si="36"/>
        <v>1.5411475763780331</v>
      </c>
      <c r="U201">
        <f t="shared" si="48"/>
        <v>19.06523462100785</v>
      </c>
      <c r="V201">
        <f t="shared" si="43"/>
        <v>78.863690568818271</v>
      </c>
      <c r="W201">
        <f t="shared" si="43"/>
        <v>69.409752325286206</v>
      </c>
      <c r="X201">
        <f t="shared" si="44"/>
        <v>9.4539382435320647</v>
      </c>
      <c r="Y201">
        <f t="shared" si="45"/>
        <v>1</v>
      </c>
      <c r="Z201">
        <f t="shared" si="46"/>
        <v>0</v>
      </c>
    </row>
    <row r="202" spans="6:26">
      <c r="F202">
        <f t="shared" si="51"/>
        <v>6</v>
      </c>
      <c r="G202">
        <f t="shared" si="38"/>
        <v>8</v>
      </c>
      <c r="H202">
        <v>26</v>
      </c>
      <c r="I202">
        <v>22</v>
      </c>
      <c r="J202">
        <v>0.81</v>
      </c>
      <c r="K202">
        <v>1.01</v>
      </c>
      <c r="L202">
        <v>1.3</v>
      </c>
      <c r="M202" s="1">
        <f t="shared" si="39"/>
        <v>1.2946814279968644</v>
      </c>
      <c r="N202" s="1">
        <f t="shared" si="40"/>
        <v>1.2469135802469136</v>
      </c>
      <c r="O202">
        <f t="shared" si="41"/>
        <v>0.46097471919468447</v>
      </c>
      <c r="P202" s="3">
        <f t="shared" si="33"/>
        <v>1.4920249918225374</v>
      </c>
      <c r="Q202">
        <f t="shared" si="34"/>
        <v>0.89484911253881172</v>
      </c>
      <c r="R202">
        <f t="shared" si="35"/>
        <v>1.2711405631741162</v>
      </c>
      <c r="S202">
        <f t="shared" si="42"/>
        <v>42.050826822380493</v>
      </c>
      <c r="T202">
        <f t="shared" si="36"/>
        <v>1.5616133541820334</v>
      </c>
      <c r="U202">
        <f t="shared" si="48"/>
        <v>20.617575908087833</v>
      </c>
      <c r="V202">
        <f t="shared" si="43"/>
        <v>51.271077449501149</v>
      </c>
      <c r="W202">
        <f t="shared" si="43"/>
        <v>72.830989437759456</v>
      </c>
      <c r="X202">
        <f t="shared" si="44"/>
        <v>21.559911988258307</v>
      </c>
      <c r="Y202">
        <f t="shared" si="45"/>
        <v>1</v>
      </c>
      <c r="Z202">
        <f t="shared" si="46"/>
        <v>0</v>
      </c>
    </row>
    <row r="203" spans="6:26">
      <c r="F203">
        <f t="shared" si="51"/>
        <v>8</v>
      </c>
      <c r="G203">
        <f t="shared" si="38"/>
        <v>8</v>
      </c>
      <c r="H203">
        <v>28</v>
      </c>
      <c r="I203">
        <v>22</v>
      </c>
      <c r="J203">
        <v>1.35</v>
      </c>
      <c r="K203">
        <v>0.91</v>
      </c>
      <c r="L203">
        <v>1.63</v>
      </c>
      <c r="M203" s="1">
        <f t="shared" si="39"/>
        <v>1.628066337714775</v>
      </c>
      <c r="N203" s="1">
        <f t="shared" si="40"/>
        <v>0.67407407407407405</v>
      </c>
      <c r="O203">
        <f t="shared" si="41"/>
        <v>0.38694313699265237</v>
      </c>
      <c r="P203" s="3">
        <f t="shared" ref="P203:P225" si="52">(1.1374957 * SIN(0.222722 * ($D$5 * F203 + $D$6 * G203) + 6.60815) + 0.368331)</f>
        <v>1.2762132419080352</v>
      </c>
      <c r="Q203">
        <f t="shared" ref="Q203:Q225" si="53">ATAN(K203/J203)</f>
        <v>0.59311329158985415</v>
      </c>
      <c r="R203">
        <f t="shared" ref="R203:R225" si="54">ATAN(P203/O203)</f>
        <v>1.2764097298809345</v>
      </c>
      <c r="S203">
        <f t="shared" si="42"/>
        <v>115.20504564304876</v>
      </c>
      <c r="T203">
        <f t="shared" ref="T203:T225" si="55">SQRT(O203*O203+P203*P203)</f>
        <v>1.333583604460977</v>
      </c>
      <c r="U203">
        <f t="shared" si="48"/>
        <v>18.087882934005432</v>
      </c>
      <c r="V203">
        <f t="shared" si="43"/>
        <v>33.982888381210785</v>
      </c>
      <c r="W203">
        <f t="shared" si="43"/>
        <v>73.13289045161099</v>
      </c>
      <c r="X203">
        <f t="shared" si="44"/>
        <v>39.150002070400205</v>
      </c>
      <c r="Y203">
        <f t="shared" si="45"/>
        <v>0</v>
      </c>
      <c r="Z203">
        <f t="shared" si="46"/>
        <v>0</v>
      </c>
    </row>
    <row r="204" spans="6:26">
      <c r="F204">
        <f t="shared" si="51"/>
        <v>10</v>
      </c>
      <c r="G204">
        <f t="shared" ref="G204:G225" si="56">I204-14</f>
        <v>8</v>
      </c>
      <c r="H204">
        <v>30</v>
      </c>
      <c r="I204">
        <v>22</v>
      </c>
      <c r="J204">
        <v>1.25</v>
      </c>
      <c r="K204">
        <v>0.62</v>
      </c>
      <c r="L204">
        <v>1.39</v>
      </c>
      <c r="M204" s="1">
        <f t="shared" ref="M204:M225" si="57">SQRT(J204*J204+K204*K204)</f>
        <v>1.3953135848260061</v>
      </c>
      <c r="N204" s="1">
        <f t="shared" ref="N204:N225" si="58">K204/J204</f>
        <v>0.496</v>
      </c>
      <c r="O204">
        <f t="shared" ref="O204:O225" si="59">1.16323*SIN(0.40547*($D$7*F204+$D$8*G204)+2.14085)+0.55023-(-0.0931*($D$7*F204+$D$8*G204)-0.1265)</f>
        <v>0.32029992206989877</v>
      </c>
      <c r="P204" s="3">
        <f t="shared" si="52"/>
        <v>0.84618426476838593</v>
      </c>
      <c r="Q204">
        <f t="shared" si="53"/>
        <v>0.46044249177087393</v>
      </c>
      <c r="R204">
        <f t="shared" si="54"/>
        <v>1.2089408760246505</v>
      </c>
      <c r="S204">
        <f t="shared" ref="S204:S225" si="60">ABS((R204-Q204)/Q204)*100</f>
        <v>162.56066666980107</v>
      </c>
      <c r="T204">
        <f t="shared" si="55"/>
        <v>0.90477613254307121</v>
      </c>
      <c r="U204">
        <f t="shared" si="48"/>
        <v>35.156072270600326</v>
      </c>
      <c r="V204">
        <f t="shared" ref="V204:W225" si="61">DEGREES(Q204)</f>
        <v>26.381411486958214</v>
      </c>
      <c r="W204">
        <f t="shared" si="61"/>
        <v>69.267209877060964</v>
      </c>
      <c r="X204">
        <f t="shared" ref="X204:X225" si="62">ABS(W204-V204)</f>
        <v>42.88579839010275</v>
      </c>
      <c r="Y204">
        <f t="shared" ref="Y204:Y224" si="63">IF(AND(AND(V204&gt;=0,V204&lt;=90),AND(W204&gt;=0,AND(W204&lt;=90,ABS(V204-W204)&lt;=30))),1,0)</f>
        <v>0</v>
      </c>
      <c r="Z204">
        <f t="shared" ref="Z204:Z225" si="64">IF(AND(AND(V204&gt;=-90,V204&lt;=0),AND(W204&gt;=-90,AND(W204&lt;=0,ABS(W204-V204)&lt;=30))),1,0)</f>
        <v>0</v>
      </c>
    </row>
    <row r="205" spans="6:26">
      <c r="F205">
        <f t="shared" si="51"/>
        <v>12</v>
      </c>
      <c r="G205">
        <f t="shared" si="56"/>
        <v>8</v>
      </c>
      <c r="H205">
        <v>32</v>
      </c>
      <c r="I205">
        <v>22</v>
      </c>
      <c r="J205">
        <v>1.1200000000000001</v>
      </c>
      <c r="K205">
        <v>0.55000000000000004</v>
      </c>
      <c r="L205">
        <v>1.24</v>
      </c>
      <c r="M205" s="1">
        <f t="shared" si="57"/>
        <v>1.2477579893553077</v>
      </c>
      <c r="N205" s="1">
        <f t="shared" si="58"/>
        <v>0.49107142857142855</v>
      </c>
      <c r="O205">
        <f t="shared" si="59"/>
        <v>0.26139093681548875</v>
      </c>
      <c r="P205" s="3">
        <f t="shared" si="52"/>
        <v>0.30340454014849583</v>
      </c>
      <c r="Q205">
        <f t="shared" si="53"/>
        <v>0.4564792730037141</v>
      </c>
      <c r="R205">
        <f t="shared" si="54"/>
        <v>0.85964869773422081</v>
      </c>
      <c r="S205">
        <f t="shared" si="60"/>
        <v>88.321518319458576</v>
      </c>
      <c r="T205">
        <f t="shared" si="55"/>
        <v>0.40047414002903992</v>
      </c>
      <c r="U205">
        <f t="shared" si="48"/>
        <v>67.904502039216979</v>
      </c>
      <c r="V205">
        <f t="shared" si="61"/>
        <v>26.154335778312916</v>
      </c>
      <c r="W205">
        <f t="shared" si="61"/>
        <v>49.254242244088267</v>
      </c>
      <c r="X205">
        <f t="shared" si="62"/>
        <v>23.099906465775351</v>
      </c>
      <c r="Y205">
        <f t="shared" si="63"/>
        <v>1</v>
      </c>
      <c r="Z205">
        <f t="shared" si="64"/>
        <v>0</v>
      </c>
    </row>
    <row r="206" spans="6:26">
      <c r="F206">
        <f t="shared" si="51"/>
        <v>14</v>
      </c>
      <c r="G206">
        <f t="shared" si="56"/>
        <v>8</v>
      </c>
      <c r="H206">
        <v>34</v>
      </c>
      <c r="I206">
        <v>22</v>
      </c>
      <c r="J206">
        <v>1.58</v>
      </c>
      <c r="K206">
        <v>0.59</v>
      </c>
      <c r="L206">
        <v>1.68</v>
      </c>
      <c r="M206" s="1">
        <f t="shared" si="57"/>
        <v>1.6865645555388624</v>
      </c>
      <c r="N206" s="1">
        <f t="shared" si="58"/>
        <v>0.37341772151898728</v>
      </c>
      <c r="O206">
        <f t="shared" si="59"/>
        <v>0.21050503775887508</v>
      </c>
      <c r="P206" s="3">
        <f t="shared" si="52"/>
        <v>-0.22405561375955413</v>
      </c>
      <c r="Q206">
        <f t="shared" si="53"/>
        <v>0.35738274610972726</v>
      </c>
      <c r="R206">
        <f t="shared" si="54"/>
        <v>-0.81657030617246784</v>
      </c>
      <c r="S206">
        <f t="shared" si="60"/>
        <v>328.48621402717527</v>
      </c>
      <c r="T206">
        <f t="shared" si="55"/>
        <v>0.3074301367449781</v>
      </c>
      <c r="U206">
        <f t="shared" si="48"/>
        <v>81.771813255807857</v>
      </c>
      <c r="V206">
        <f t="shared" si="61"/>
        <v>20.476523022882812</v>
      </c>
      <c r="W206">
        <f t="shared" si="61"/>
        <v>-46.786032219387842</v>
      </c>
      <c r="X206">
        <f t="shared" si="62"/>
        <v>67.262555242270651</v>
      </c>
      <c r="Y206">
        <f t="shared" si="63"/>
        <v>0</v>
      </c>
      <c r="Z206">
        <f t="shared" si="64"/>
        <v>0</v>
      </c>
    </row>
    <row r="207" spans="6:26">
      <c r="F207">
        <f t="shared" si="51"/>
        <v>16</v>
      </c>
      <c r="G207">
        <f t="shared" si="56"/>
        <v>8</v>
      </c>
      <c r="H207">
        <v>36</v>
      </c>
      <c r="I207">
        <v>22</v>
      </c>
      <c r="J207">
        <v>1.52</v>
      </c>
      <c r="K207">
        <v>0.66</v>
      </c>
      <c r="L207">
        <v>1.66</v>
      </c>
      <c r="M207" s="1">
        <f t="shared" si="57"/>
        <v>1.6571059109181887</v>
      </c>
      <c r="N207" s="1">
        <f t="shared" si="58"/>
        <v>0.43421052631578949</v>
      </c>
      <c r="O207">
        <f t="shared" si="59"/>
        <v>0.16787194652596682</v>
      </c>
      <c r="P207" s="3">
        <f t="shared" si="52"/>
        <v>-0.61174057217730593</v>
      </c>
      <c r="Q207">
        <f t="shared" si="53"/>
        <v>0.40964610862483786</v>
      </c>
      <c r="R207">
        <f t="shared" si="54"/>
        <v>-1.3029723075337101</v>
      </c>
      <c r="S207">
        <f t="shared" si="60"/>
        <v>418.072668115346</v>
      </c>
      <c r="T207">
        <f t="shared" si="55"/>
        <v>0.63435598687033345</v>
      </c>
      <c r="U207">
        <f t="shared" si="48"/>
        <v>61.719043864924608</v>
      </c>
      <c r="V207">
        <f t="shared" si="61"/>
        <v>23.47099311816088</v>
      </c>
      <c r="W207">
        <f t="shared" si="61"/>
        <v>-74.654814044103546</v>
      </c>
      <c r="X207">
        <f t="shared" si="62"/>
        <v>98.125807162264422</v>
      </c>
      <c r="Y207">
        <f t="shared" si="63"/>
        <v>0</v>
      </c>
      <c r="Z207">
        <f t="shared" si="64"/>
        <v>0</v>
      </c>
    </row>
    <row r="208" spans="6:26">
      <c r="F208">
        <f t="shared" si="51"/>
        <v>18</v>
      </c>
      <c r="G208">
        <f t="shared" si="56"/>
        <v>8</v>
      </c>
      <c r="H208">
        <v>38</v>
      </c>
      <c r="I208">
        <v>22</v>
      </c>
      <c r="J208">
        <v>1.4</v>
      </c>
      <c r="K208">
        <v>0.34</v>
      </c>
      <c r="L208">
        <v>1.44</v>
      </c>
      <c r="M208" s="1">
        <f t="shared" si="57"/>
        <v>1.4406942770761602</v>
      </c>
      <c r="N208" s="1">
        <f t="shared" si="58"/>
        <v>0.24285714285714288</v>
      </c>
      <c r="O208">
        <f t="shared" si="59"/>
        <v>0.13366055665450438</v>
      </c>
      <c r="P208" s="3">
        <f t="shared" si="52"/>
        <v>-0.76817503908552132</v>
      </c>
      <c r="Q208">
        <f t="shared" si="53"/>
        <v>0.23824475817874505</v>
      </c>
      <c r="R208">
        <f t="shared" si="54"/>
        <v>-1.3985235107380136</v>
      </c>
      <c r="S208">
        <f t="shared" si="60"/>
        <v>687.01124063714349</v>
      </c>
      <c r="T208">
        <f t="shared" si="55"/>
        <v>0.77971663768271238</v>
      </c>
      <c r="U208">
        <f t="shared" si="48"/>
        <v>45.879104950349308</v>
      </c>
      <c r="V208">
        <f t="shared" si="61"/>
        <v>13.650419134756993</v>
      </c>
      <c r="W208">
        <f t="shared" si="61"/>
        <v>-80.129494715107043</v>
      </c>
      <c r="X208">
        <f t="shared" si="62"/>
        <v>93.77991384986403</v>
      </c>
      <c r="Y208">
        <f t="shared" si="63"/>
        <v>0</v>
      </c>
      <c r="Z208">
        <f t="shared" si="64"/>
        <v>0</v>
      </c>
    </row>
    <row r="209" spans="6:36">
      <c r="F209">
        <f t="shared" si="51"/>
        <v>-2</v>
      </c>
      <c r="G209">
        <f t="shared" si="56"/>
        <v>10</v>
      </c>
      <c r="H209">
        <v>18</v>
      </c>
      <c r="I209">
        <v>24</v>
      </c>
      <c r="J209">
        <v>-0.52</v>
      </c>
      <c r="K209">
        <v>-0.21</v>
      </c>
      <c r="L209">
        <v>0.56000000000000005</v>
      </c>
      <c r="M209" s="1">
        <f t="shared" si="57"/>
        <v>0.56080299571239811</v>
      </c>
      <c r="N209" s="1">
        <f t="shared" si="58"/>
        <v>0.4038461538461538</v>
      </c>
      <c r="O209">
        <f t="shared" si="59"/>
        <v>1.9763962636488084</v>
      </c>
      <c r="P209" s="3">
        <f t="shared" si="52"/>
        <v>8.3115612471562239E-2</v>
      </c>
      <c r="Q209">
        <f t="shared" si="53"/>
        <v>0.38381762328856878</v>
      </c>
      <c r="R209">
        <f t="shared" si="54"/>
        <v>4.2029358134107825E-2</v>
      </c>
      <c r="S209">
        <f t="shared" si="60"/>
        <v>89.049653902288753</v>
      </c>
      <c r="T209">
        <f t="shared" si="55"/>
        <v>1.9781431687321049</v>
      </c>
      <c r="U209">
        <f t="shared" ref="U209:U225" si="65">ABS((T209-M209)/M209)*100</f>
        <v>252.73405881493804</v>
      </c>
      <c r="V209">
        <f t="shared" si="61"/>
        <v>21.991129917177126</v>
      </c>
      <c r="W209">
        <f t="shared" si="61"/>
        <v>2.408104836728215</v>
      </c>
      <c r="X209">
        <f t="shared" si="62"/>
        <v>19.583025080448913</v>
      </c>
      <c r="Y209">
        <f t="shared" si="63"/>
        <v>1</v>
      </c>
      <c r="Z209">
        <f t="shared" si="64"/>
        <v>0</v>
      </c>
    </row>
    <row r="210" spans="6:36">
      <c r="F210">
        <f t="shared" si="51"/>
        <v>2</v>
      </c>
      <c r="G210">
        <f t="shared" si="56"/>
        <v>10</v>
      </c>
      <c r="H210">
        <v>22</v>
      </c>
      <c r="I210">
        <v>24</v>
      </c>
      <c r="J210">
        <v>0.35</v>
      </c>
      <c r="K210">
        <v>0.97</v>
      </c>
      <c r="L210">
        <v>1.03</v>
      </c>
      <c r="M210" s="1">
        <f t="shared" si="57"/>
        <v>1.0312128781197409</v>
      </c>
      <c r="N210" s="1">
        <f t="shared" si="58"/>
        <v>2.7714285714285714</v>
      </c>
      <c r="O210">
        <f t="shared" si="59"/>
        <v>1.7401742852779483</v>
      </c>
      <c r="P210" s="3">
        <f t="shared" si="52"/>
        <v>1.1250841383875441</v>
      </c>
      <c r="Q210">
        <f t="shared" si="53"/>
        <v>1.2245108193355185</v>
      </c>
      <c r="R210">
        <f t="shared" si="54"/>
        <v>0.5739357359168028</v>
      </c>
      <c r="S210">
        <f t="shared" si="60"/>
        <v>53.129386294173429</v>
      </c>
      <c r="T210">
        <f t="shared" si="55"/>
        <v>2.0722019355250736</v>
      </c>
      <c r="U210">
        <f t="shared" si="65"/>
        <v>100.94802726895897</v>
      </c>
      <c r="V210">
        <f t="shared" si="61"/>
        <v>70.159301916031652</v>
      </c>
      <c r="W210">
        <f t="shared" si="61"/>
        <v>32.884095379767778</v>
      </c>
      <c r="X210">
        <f t="shared" si="62"/>
        <v>37.275206536263873</v>
      </c>
      <c r="Y210">
        <f t="shared" si="63"/>
        <v>0</v>
      </c>
      <c r="Z210">
        <f t="shared" si="64"/>
        <v>0</v>
      </c>
    </row>
    <row r="211" spans="6:36">
      <c r="F211">
        <f t="shared" si="51"/>
        <v>4</v>
      </c>
      <c r="G211">
        <f t="shared" si="56"/>
        <v>10</v>
      </c>
      <c r="H211">
        <v>24</v>
      </c>
      <c r="I211">
        <v>24</v>
      </c>
      <c r="J211">
        <v>0.92</v>
      </c>
      <c r="K211">
        <v>0.86</v>
      </c>
      <c r="L211">
        <v>1.26</v>
      </c>
      <c r="M211" s="1">
        <f t="shared" si="57"/>
        <v>1.2593649193144931</v>
      </c>
      <c r="N211" s="1">
        <f t="shared" si="58"/>
        <v>0.93478260869565211</v>
      </c>
      <c r="O211">
        <f t="shared" si="59"/>
        <v>1.6206611484786286</v>
      </c>
      <c r="P211" s="3">
        <f t="shared" si="52"/>
        <v>1.4359748869626496</v>
      </c>
      <c r="Q211">
        <f t="shared" si="53"/>
        <v>0.75170305605143195</v>
      </c>
      <c r="R211">
        <f t="shared" si="54"/>
        <v>0.72505011973203959</v>
      </c>
      <c r="S211">
        <f t="shared" si="60"/>
        <v>3.5456735348923143</v>
      </c>
      <c r="T211">
        <f t="shared" si="55"/>
        <v>2.1653097778783206</v>
      </c>
      <c r="U211">
        <f t="shared" si="65"/>
        <v>71.936643991715925</v>
      </c>
      <c r="V211">
        <f t="shared" si="61"/>
        <v>43.069412558833008</v>
      </c>
      <c r="W211">
        <f t="shared" si="61"/>
        <v>41.542311796100876</v>
      </c>
      <c r="X211">
        <f t="shared" si="62"/>
        <v>1.5271007627321325</v>
      </c>
      <c r="Y211">
        <f t="shared" si="63"/>
        <v>1</v>
      </c>
      <c r="Z211">
        <f t="shared" si="64"/>
        <v>0</v>
      </c>
    </row>
    <row r="212" spans="6:36">
      <c r="F212">
        <f t="shared" si="51"/>
        <v>6</v>
      </c>
      <c r="G212">
        <f t="shared" si="56"/>
        <v>10</v>
      </c>
      <c r="H212">
        <v>26</v>
      </c>
      <c r="I212">
        <v>24</v>
      </c>
      <c r="J212">
        <v>1.42</v>
      </c>
      <c r="K212">
        <v>0.65</v>
      </c>
      <c r="L212">
        <v>1.56</v>
      </c>
      <c r="M212" s="1">
        <f t="shared" si="57"/>
        <v>1.5616977940690062</v>
      </c>
      <c r="N212" s="1">
        <f t="shared" si="58"/>
        <v>0.45774647887323949</v>
      </c>
      <c r="O212">
        <f t="shared" si="59"/>
        <v>1.501192274976451</v>
      </c>
      <c r="P212" s="3">
        <f t="shared" si="52"/>
        <v>1.4949522236746073</v>
      </c>
      <c r="Q212">
        <f t="shared" si="53"/>
        <v>0.42927719545780202</v>
      </c>
      <c r="R212">
        <f t="shared" si="54"/>
        <v>0.78331547269866286</v>
      </c>
      <c r="S212">
        <f t="shared" si="60"/>
        <v>82.47311550367759</v>
      </c>
      <c r="T212">
        <f t="shared" si="55"/>
        <v>2.1185986872266831</v>
      </c>
      <c r="U212">
        <f t="shared" si="65"/>
        <v>35.659965408971388</v>
      </c>
      <c r="V212">
        <f t="shared" si="61"/>
        <v>24.595771540944568</v>
      </c>
      <c r="W212">
        <f t="shared" si="61"/>
        <v>44.880670612928441</v>
      </c>
      <c r="X212">
        <f t="shared" si="62"/>
        <v>20.284899071983872</v>
      </c>
      <c r="Y212">
        <f t="shared" si="63"/>
        <v>1</v>
      </c>
      <c r="Z212">
        <f t="shared" si="64"/>
        <v>0</v>
      </c>
      <c r="AJ212" s="6"/>
    </row>
    <row r="213" spans="6:36">
      <c r="F213">
        <f t="shared" si="51"/>
        <v>8</v>
      </c>
      <c r="G213">
        <f t="shared" si="56"/>
        <v>10</v>
      </c>
      <c r="H213">
        <v>28</v>
      </c>
      <c r="I213">
        <v>24</v>
      </c>
      <c r="J213">
        <v>1.61</v>
      </c>
      <c r="K213">
        <v>0.46</v>
      </c>
      <c r="L213">
        <v>1.67</v>
      </c>
      <c r="M213" s="1">
        <f t="shared" si="57"/>
        <v>1.6744252745345192</v>
      </c>
      <c r="N213" s="1">
        <f t="shared" si="58"/>
        <v>0.2857142857142857</v>
      </c>
      <c r="O213">
        <f t="shared" si="59"/>
        <v>1.3825028835936237</v>
      </c>
      <c r="P213" s="3">
        <f t="shared" si="52"/>
        <v>1.2881002892231987</v>
      </c>
      <c r="Q213">
        <f t="shared" si="53"/>
        <v>0.27829965900511133</v>
      </c>
      <c r="R213">
        <f t="shared" si="54"/>
        <v>0.7500640842137114</v>
      </c>
      <c r="S213">
        <f t="shared" si="60"/>
        <v>169.51670975634775</v>
      </c>
      <c r="T213">
        <f t="shared" si="55"/>
        <v>1.8895810589232664</v>
      </c>
      <c r="U213">
        <f t="shared" si="65"/>
        <v>12.849530382809075</v>
      </c>
      <c r="V213">
        <f t="shared" si="61"/>
        <v>15.945395900922854</v>
      </c>
      <c r="W213">
        <f t="shared" si="61"/>
        <v>42.975506389790823</v>
      </c>
      <c r="X213">
        <f t="shared" si="62"/>
        <v>27.030110488867969</v>
      </c>
      <c r="Y213">
        <f t="shared" si="63"/>
        <v>1</v>
      </c>
      <c r="Z213">
        <f t="shared" si="64"/>
        <v>0</v>
      </c>
    </row>
    <row r="214" spans="6:36">
      <c r="F214">
        <f t="shared" si="51"/>
        <v>10</v>
      </c>
      <c r="G214">
        <f t="shared" si="56"/>
        <v>10</v>
      </c>
      <c r="H214">
        <v>30</v>
      </c>
      <c r="I214">
        <v>24</v>
      </c>
      <c r="J214">
        <v>1.72</v>
      </c>
      <c r="K214">
        <v>0.41</v>
      </c>
      <c r="L214">
        <v>1.76</v>
      </c>
      <c r="M214" s="1">
        <f>SQRT(J214*J214+K214*K214)</f>
        <v>1.7681911661356076</v>
      </c>
      <c r="N214" s="1">
        <f t="shared" si="58"/>
        <v>0.23837209302325579</v>
      </c>
      <c r="O214">
        <f t="shared" si="59"/>
        <v>1.2653224479068481</v>
      </c>
      <c r="P214" s="3">
        <f t="shared" si="52"/>
        <v>0.86422634714869551</v>
      </c>
      <c r="Q214">
        <f t="shared" si="53"/>
        <v>0.23400516671567143</v>
      </c>
      <c r="R214">
        <f t="shared" si="54"/>
        <v>0.59923121000074864</v>
      </c>
      <c r="S214">
        <f t="shared" si="60"/>
        <v>156.07605952087633</v>
      </c>
      <c r="T214">
        <f t="shared" si="55"/>
        <v>1.5322950356517364</v>
      </c>
      <c r="U214">
        <f t="shared" si="65"/>
        <v>13.341098802083915</v>
      </c>
      <c r="V214">
        <f t="shared" si="61"/>
        <v>13.40750843706318</v>
      </c>
      <c r="W214">
        <f t="shared" si="61"/>
        <v>34.333419285560424</v>
      </c>
      <c r="X214">
        <f t="shared" si="62"/>
        <v>20.925910848497246</v>
      </c>
      <c r="Y214">
        <f t="shared" si="63"/>
        <v>1</v>
      </c>
      <c r="Z214">
        <f t="shared" si="64"/>
        <v>0</v>
      </c>
    </row>
    <row r="215" spans="6:36">
      <c r="F215">
        <f t="shared" si="51"/>
        <v>12</v>
      </c>
      <c r="G215">
        <f t="shared" si="56"/>
        <v>10</v>
      </c>
      <c r="H215">
        <v>32</v>
      </c>
      <c r="I215">
        <v>24</v>
      </c>
      <c r="J215">
        <v>1.67</v>
      </c>
      <c r="K215">
        <v>0.41</v>
      </c>
      <c r="L215">
        <v>1.72</v>
      </c>
      <c r="M215" s="1">
        <f>SQRT(J215*J215+K215*K215)</f>
        <v>1.7195929750961416</v>
      </c>
      <c r="N215" s="1">
        <f t="shared" si="58"/>
        <v>0.24550898203592814</v>
      </c>
      <c r="O215">
        <f t="shared" si="59"/>
        <v>1.1503693195944251</v>
      </c>
      <c r="P215" s="3">
        <f t="shared" si="52"/>
        <v>0.3233445803184285</v>
      </c>
      <c r="Q215">
        <f t="shared" si="53"/>
        <v>0.24074737667243035</v>
      </c>
      <c r="R215">
        <f t="shared" si="54"/>
        <v>0.27400891633094343</v>
      </c>
      <c r="S215">
        <f t="shared" si="60"/>
        <v>13.815951026444598</v>
      </c>
      <c r="T215">
        <f t="shared" si="55"/>
        <v>1.1949482369899715</v>
      </c>
      <c r="U215">
        <f t="shared" si="65"/>
        <v>30.509820969513875</v>
      </c>
      <c r="V215">
        <f t="shared" si="61"/>
        <v>13.793808612176548</v>
      </c>
      <c r="W215">
        <f t="shared" si="61"/>
        <v>15.699554454716356</v>
      </c>
      <c r="X215">
        <f t="shared" si="62"/>
        <v>1.9057458425398082</v>
      </c>
      <c r="Y215">
        <f t="shared" si="63"/>
        <v>1</v>
      </c>
      <c r="Z215">
        <f t="shared" si="64"/>
        <v>0</v>
      </c>
    </row>
    <row r="216" spans="6:36">
      <c r="F216">
        <f t="shared" si="51"/>
        <v>14</v>
      </c>
      <c r="G216">
        <f t="shared" si="56"/>
        <v>10</v>
      </c>
      <c r="H216">
        <v>34</v>
      </c>
      <c r="I216">
        <v>24</v>
      </c>
      <c r="J216">
        <v>1.9</v>
      </c>
      <c r="K216">
        <v>0.49</v>
      </c>
      <c r="L216">
        <v>1.96</v>
      </c>
      <c r="M216" s="1">
        <f t="shared" si="57"/>
        <v>1.9621671692289624</v>
      </c>
      <c r="N216" s="1">
        <f t="shared" si="58"/>
        <v>0.25789473684210529</v>
      </c>
      <c r="O216">
        <f t="shared" si="59"/>
        <v>1.0383454337583533</v>
      </c>
      <c r="P216" s="3">
        <f t="shared" si="52"/>
        <v>-0.20692252125886484</v>
      </c>
      <c r="Q216">
        <f t="shared" si="53"/>
        <v>0.25239509080646561</v>
      </c>
      <c r="R216">
        <f t="shared" si="54"/>
        <v>-0.19670412271588067</v>
      </c>
      <c r="S216">
        <f t="shared" si="60"/>
        <v>177.93500344533712</v>
      </c>
      <c r="T216">
        <f t="shared" si="55"/>
        <v>1.0587625652670896</v>
      </c>
      <c r="U216">
        <f t="shared" si="65"/>
        <v>46.04116398078699</v>
      </c>
      <c r="V216">
        <f t="shared" si="61"/>
        <v>14.461173473031645</v>
      </c>
      <c r="W216">
        <f t="shared" si="61"/>
        <v>-11.270316044443387</v>
      </c>
      <c r="X216">
        <f t="shared" si="62"/>
        <v>25.731489517475033</v>
      </c>
      <c r="Y216">
        <f t="shared" si="63"/>
        <v>0</v>
      </c>
      <c r="Z216">
        <f t="shared" si="64"/>
        <v>0</v>
      </c>
    </row>
    <row r="217" spans="6:36">
      <c r="F217">
        <f t="shared" si="51"/>
        <v>16</v>
      </c>
      <c r="G217">
        <f t="shared" si="56"/>
        <v>10</v>
      </c>
      <c r="H217">
        <v>36</v>
      </c>
      <c r="I217">
        <v>24</v>
      </c>
      <c r="J217">
        <v>1.85</v>
      </c>
      <c r="K217">
        <v>0.45</v>
      </c>
      <c r="L217">
        <v>1.9</v>
      </c>
      <c r="M217" s="1">
        <f t="shared" si="57"/>
        <v>1.9039432764659772</v>
      </c>
      <c r="N217" s="1">
        <f t="shared" si="58"/>
        <v>0.24324324324324323</v>
      </c>
      <c r="O217">
        <f t="shared" si="59"/>
        <v>0.92993113524633042</v>
      </c>
      <c r="P217" s="3">
        <f t="shared" si="52"/>
        <v>-0.60145702604409679</v>
      </c>
      <c r="Q217">
        <f t="shared" si="53"/>
        <v>0.23860932250820094</v>
      </c>
      <c r="R217">
        <f t="shared" si="54"/>
        <v>-0.57410536201384299</v>
      </c>
      <c r="S217">
        <f t="shared" si="60"/>
        <v>340.60474921054731</v>
      </c>
      <c r="T217">
        <f t="shared" si="55"/>
        <v>1.1074847495466194</v>
      </c>
      <c r="U217">
        <f t="shared" si="65"/>
        <v>41.832051236196072</v>
      </c>
      <c r="V217">
        <f t="shared" si="61"/>
        <v>13.671307132195832</v>
      </c>
      <c r="W217">
        <f t="shared" si="61"/>
        <v>-32.893814239223452</v>
      </c>
      <c r="X217">
        <f t="shared" si="62"/>
        <v>46.565121371419281</v>
      </c>
      <c r="Y217">
        <f t="shared" si="63"/>
        <v>0</v>
      </c>
      <c r="Z217">
        <f t="shared" si="64"/>
        <v>0</v>
      </c>
    </row>
    <row r="218" spans="6:36">
      <c r="F218">
        <f t="shared" si="51"/>
        <v>18</v>
      </c>
      <c r="G218">
        <f t="shared" si="56"/>
        <v>10</v>
      </c>
      <c r="H218">
        <v>38</v>
      </c>
      <c r="I218">
        <v>24</v>
      </c>
      <c r="J218">
        <v>2</v>
      </c>
      <c r="K218">
        <v>0.41</v>
      </c>
      <c r="L218">
        <v>2.04</v>
      </c>
      <c r="M218" s="1">
        <f t="shared" si="57"/>
        <v>2.0415925156602626</v>
      </c>
      <c r="N218" s="1">
        <f t="shared" si="58"/>
        <v>0.20499999999999999</v>
      </c>
      <c r="O218">
        <f t="shared" si="59"/>
        <v>0.82578016410672939</v>
      </c>
      <c r="P218" s="3">
        <f t="shared" si="52"/>
        <v>-0.76716746935334834</v>
      </c>
      <c r="Q218">
        <f t="shared" si="53"/>
        <v>0.20219859688286151</v>
      </c>
      <c r="R218">
        <f t="shared" si="54"/>
        <v>-0.74861963819149857</v>
      </c>
      <c r="S218">
        <f t="shared" si="60"/>
        <v>470.2397789759105</v>
      </c>
      <c r="T218">
        <f t="shared" si="55"/>
        <v>1.1271463105853461</v>
      </c>
      <c r="U218">
        <f t="shared" si="65"/>
        <v>44.790828633067328</v>
      </c>
      <c r="V218">
        <f t="shared" si="61"/>
        <v>11.585126224855047</v>
      </c>
      <c r="W218">
        <f t="shared" si="61"/>
        <v>-42.892745728983563</v>
      </c>
      <c r="X218">
        <f t="shared" si="62"/>
        <v>54.477871953838608</v>
      </c>
      <c r="Y218">
        <f t="shared" si="63"/>
        <v>0</v>
      </c>
      <c r="Z218">
        <f t="shared" si="64"/>
        <v>0</v>
      </c>
    </row>
    <row r="219" spans="6:36">
      <c r="F219">
        <f t="shared" si="51"/>
        <v>6</v>
      </c>
      <c r="G219">
        <f t="shared" si="56"/>
        <v>12</v>
      </c>
      <c r="H219">
        <v>26</v>
      </c>
      <c r="I219">
        <v>26</v>
      </c>
      <c r="J219">
        <v>1.1399999999999999</v>
      </c>
      <c r="K219">
        <v>0.05</v>
      </c>
      <c r="L219">
        <v>1.1399999999999999</v>
      </c>
      <c r="M219" s="1">
        <f t="shared" si="57"/>
        <v>1.14109596441316</v>
      </c>
      <c r="N219" s="1">
        <f t="shared" si="58"/>
        <v>4.3859649122807022E-2</v>
      </c>
      <c r="O219">
        <f t="shared" si="59"/>
        <v>2.6152097501121787</v>
      </c>
      <c r="P219" s="3">
        <f t="shared" si="52"/>
        <v>1.4975324427612109</v>
      </c>
      <c r="Q219">
        <f t="shared" si="53"/>
        <v>4.383155772563771E-2</v>
      </c>
      <c r="R219">
        <f t="shared" si="54"/>
        <v>0.52004698493380463</v>
      </c>
      <c r="S219">
        <f t="shared" si="60"/>
        <v>1086.4670386323542</v>
      </c>
      <c r="T219">
        <f t="shared" si="55"/>
        <v>3.0136233099384144</v>
      </c>
      <c r="U219">
        <f t="shared" si="65"/>
        <v>164.09902443991669</v>
      </c>
      <c r="V219">
        <f t="shared" si="61"/>
        <v>2.5113632671630781</v>
      </c>
      <c r="W219">
        <f t="shared" si="61"/>
        <v>29.796497385210515</v>
      </c>
      <c r="X219">
        <f t="shared" si="62"/>
        <v>27.285134118047438</v>
      </c>
      <c r="Y219">
        <f t="shared" si="63"/>
        <v>1</v>
      </c>
      <c r="Z219">
        <f t="shared" si="64"/>
        <v>0</v>
      </c>
    </row>
    <row r="220" spans="6:36">
      <c r="F220">
        <f t="shared" si="51"/>
        <v>8</v>
      </c>
      <c r="G220">
        <f t="shared" si="56"/>
        <v>12</v>
      </c>
      <c r="H220">
        <v>28</v>
      </c>
      <c r="I220">
        <v>26</v>
      </c>
      <c r="J220">
        <v>1.83</v>
      </c>
      <c r="K220">
        <v>0.03</v>
      </c>
      <c r="L220">
        <v>1.83</v>
      </c>
      <c r="M220" s="1">
        <f t="shared" si="57"/>
        <v>1.8302458851203574</v>
      </c>
      <c r="N220" s="1">
        <f t="shared" si="58"/>
        <v>1.6393442622950817E-2</v>
      </c>
      <c r="O220">
        <f t="shared" si="59"/>
        <v>2.5209277529636003</v>
      </c>
      <c r="P220" s="3">
        <f t="shared" si="52"/>
        <v>1.2997040366342445</v>
      </c>
      <c r="Q220">
        <f t="shared" si="53"/>
        <v>1.6391974308005264E-2</v>
      </c>
      <c r="R220">
        <f t="shared" si="54"/>
        <v>0.47602253248953647</v>
      </c>
      <c r="S220">
        <f t="shared" si="60"/>
        <v>2803.9975511495513</v>
      </c>
      <c r="T220">
        <f t="shared" si="55"/>
        <v>2.8362488111069268</v>
      </c>
      <c r="U220">
        <f t="shared" si="65"/>
        <v>54.965452137618911</v>
      </c>
      <c r="V220">
        <f t="shared" si="61"/>
        <v>0.93919094573557982</v>
      </c>
      <c r="W220">
        <f t="shared" si="61"/>
        <v>27.274082064779549</v>
      </c>
      <c r="X220">
        <f t="shared" si="62"/>
        <v>26.33489111904397</v>
      </c>
      <c r="Y220">
        <f t="shared" si="63"/>
        <v>1</v>
      </c>
      <c r="Z220">
        <f t="shared" si="64"/>
        <v>0</v>
      </c>
    </row>
    <row r="221" spans="6:36">
      <c r="F221">
        <f t="shared" si="51"/>
        <v>10</v>
      </c>
      <c r="G221">
        <f t="shared" si="56"/>
        <v>12</v>
      </c>
      <c r="H221">
        <v>30</v>
      </c>
      <c r="I221">
        <v>26</v>
      </c>
      <c r="J221">
        <v>2.4900000000000002</v>
      </c>
      <c r="K221">
        <v>0.27</v>
      </c>
      <c r="L221">
        <v>2.5099999999999998</v>
      </c>
      <c r="M221" s="1">
        <f t="shared" si="57"/>
        <v>2.5045957757690163</v>
      </c>
      <c r="N221" s="1">
        <f t="shared" si="58"/>
        <v>0.10843373493975904</v>
      </c>
      <c r="O221">
        <f t="shared" si="59"/>
        <v>2.4212222992437447</v>
      </c>
      <c r="P221" s="3">
        <f t="shared" si="52"/>
        <v>0.8821156878513412</v>
      </c>
      <c r="Q221">
        <f t="shared" si="53"/>
        <v>0.10801172470004632</v>
      </c>
      <c r="R221">
        <f t="shared" si="54"/>
        <v>0.34938049311245994</v>
      </c>
      <c r="S221">
        <f t="shared" si="60"/>
        <v>223.46534052919358</v>
      </c>
      <c r="T221">
        <f t="shared" si="55"/>
        <v>2.5769061894272771</v>
      </c>
      <c r="U221">
        <f t="shared" si="65"/>
        <v>2.8871091438321428</v>
      </c>
      <c r="V221">
        <f t="shared" si="61"/>
        <v>6.1886159632416016</v>
      </c>
      <c r="W221">
        <f t="shared" si="61"/>
        <v>20.018027699543481</v>
      </c>
      <c r="X221">
        <f t="shared" si="62"/>
        <v>13.829411736301878</v>
      </c>
      <c r="Y221">
        <f t="shared" si="63"/>
        <v>1</v>
      </c>
      <c r="Z221">
        <f t="shared" si="64"/>
        <v>0</v>
      </c>
    </row>
    <row r="222" spans="6:36">
      <c r="F222">
        <f t="shared" si="51"/>
        <v>12</v>
      </c>
      <c r="G222">
        <f t="shared" si="56"/>
        <v>12</v>
      </c>
      <c r="H222">
        <v>32</v>
      </c>
      <c r="I222">
        <v>26</v>
      </c>
      <c r="J222">
        <v>2.76</v>
      </c>
      <c r="K222">
        <v>0.36</v>
      </c>
      <c r="L222">
        <v>2.78</v>
      </c>
      <c r="M222" s="1">
        <f t="shared" si="57"/>
        <v>2.7833792411383684</v>
      </c>
      <c r="N222" s="1">
        <f t="shared" si="58"/>
        <v>0.13043478260869565</v>
      </c>
      <c r="O222">
        <f t="shared" si="59"/>
        <v>2.3166829396498967</v>
      </c>
      <c r="P222" s="3">
        <f t="shared" si="52"/>
        <v>0.34329847684183129</v>
      </c>
      <c r="Q222">
        <f t="shared" si="53"/>
        <v>0.1297025371559121</v>
      </c>
      <c r="R222">
        <f t="shared" si="54"/>
        <v>0.14711476001701165</v>
      </c>
      <c r="S222">
        <f t="shared" si="60"/>
        <v>13.42473573987899</v>
      </c>
      <c r="T222">
        <f t="shared" si="55"/>
        <v>2.3419807187649533</v>
      </c>
      <c r="U222">
        <f t="shared" si="65"/>
        <v>15.858367981248882</v>
      </c>
      <c r="V222">
        <f t="shared" si="61"/>
        <v>7.431407971172507</v>
      </c>
      <c r="W222">
        <f t="shared" si="61"/>
        <v>8.4290548530547191</v>
      </c>
      <c r="X222">
        <f t="shared" si="62"/>
        <v>0.99764688188221218</v>
      </c>
      <c r="Y222">
        <f t="shared" si="63"/>
        <v>1</v>
      </c>
      <c r="Z222">
        <f t="shared" si="64"/>
        <v>0</v>
      </c>
    </row>
    <row r="223" spans="6:36">
      <c r="F223">
        <f t="shared" si="51"/>
        <v>14</v>
      </c>
      <c r="G223">
        <f t="shared" si="56"/>
        <v>12</v>
      </c>
      <c r="H223">
        <v>34</v>
      </c>
      <c r="I223">
        <v>26</v>
      </c>
      <c r="J223">
        <v>2.93</v>
      </c>
      <c r="K223">
        <v>0.5</v>
      </c>
      <c r="L223">
        <v>2.97</v>
      </c>
      <c r="M223" s="1">
        <f>SQRT(J223*J223+K223*K223)</f>
        <v>2.9723559679150142</v>
      </c>
      <c r="N223" s="1">
        <f t="shared" si="58"/>
        <v>0.17064846416382251</v>
      </c>
      <c r="O223">
        <f t="shared" si="59"/>
        <v>2.2079348536324863</v>
      </c>
      <c r="P223" s="3">
        <f t="shared" si="52"/>
        <v>-0.18961224381698899</v>
      </c>
      <c r="Q223">
        <f t="shared" si="53"/>
        <v>0.16902033948533568</v>
      </c>
      <c r="R223">
        <f t="shared" si="54"/>
        <v>-8.5667458494947529E-2</v>
      </c>
      <c r="S223">
        <f t="shared" si="60"/>
        <v>150.68470383848688</v>
      </c>
      <c r="T223">
        <f t="shared" si="55"/>
        <v>2.2160616238928061</v>
      </c>
      <c r="U223">
        <f t="shared" si="65"/>
        <v>25.444272226678073</v>
      </c>
      <c r="V223">
        <f t="shared" si="61"/>
        <v>9.684152104378116</v>
      </c>
      <c r="W223">
        <f t="shared" si="61"/>
        <v>-4.9083838133726445</v>
      </c>
      <c r="X223">
        <f t="shared" si="62"/>
        <v>14.592535917750761</v>
      </c>
      <c r="Y223">
        <f t="shared" si="63"/>
        <v>0</v>
      </c>
      <c r="Z223">
        <f t="shared" si="64"/>
        <v>0</v>
      </c>
    </row>
    <row r="224" spans="6:36">
      <c r="F224">
        <f t="shared" si="51"/>
        <v>16</v>
      </c>
      <c r="G224">
        <f t="shared" si="56"/>
        <v>12</v>
      </c>
      <c r="H224">
        <v>36</v>
      </c>
      <c r="I224">
        <v>26</v>
      </c>
      <c r="J224">
        <v>2.94</v>
      </c>
      <c r="K224">
        <v>0.45</v>
      </c>
      <c r="L224">
        <v>2.97</v>
      </c>
      <c r="M224" s="1">
        <f>SQRT(J224*J224+K224*K224)</f>
        <v>2.9742393985689852</v>
      </c>
      <c r="N224" s="1">
        <f t="shared" si="58"/>
        <v>0.15306122448979592</v>
      </c>
      <c r="O224">
        <f t="shared" si="59"/>
        <v>2.0956342414517604</v>
      </c>
      <c r="P224" s="3">
        <f t="shared" si="52"/>
        <v>-0.5908747736396387</v>
      </c>
      <c r="Q224">
        <f t="shared" si="53"/>
        <v>0.15188245737995104</v>
      </c>
      <c r="R224">
        <f t="shared" si="54"/>
        <v>-0.27482075000151668</v>
      </c>
      <c r="S224">
        <f t="shared" si="60"/>
        <v>280.94304947543856</v>
      </c>
      <c r="T224">
        <f t="shared" si="55"/>
        <v>2.1773414688717958</v>
      </c>
      <c r="U224">
        <f t="shared" si="65"/>
        <v>26.793335132357065</v>
      </c>
      <c r="V224">
        <f t="shared" si="61"/>
        <v>8.7022237899467978</v>
      </c>
      <c r="W224">
        <f t="shared" si="61"/>
        <v>-15.746069097706817</v>
      </c>
      <c r="X224">
        <f t="shared" si="62"/>
        <v>24.448292887653615</v>
      </c>
      <c r="Y224">
        <f t="shared" si="63"/>
        <v>0</v>
      </c>
      <c r="Z224">
        <f t="shared" si="64"/>
        <v>0</v>
      </c>
    </row>
    <row r="225" spans="6:26">
      <c r="F225">
        <f t="shared" si="51"/>
        <v>18</v>
      </c>
      <c r="G225">
        <f t="shared" si="56"/>
        <v>12</v>
      </c>
      <c r="H225">
        <v>38</v>
      </c>
      <c r="I225">
        <v>26</v>
      </c>
      <c r="J225">
        <v>3.18</v>
      </c>
      <c r="K225">
        <v>0.28999999999999998</v>
      </c>
      <c r="L225">
        <v>3.2</v>
      </c>
      <c r="M225" s="1">
        <f t="shared" si="57"/>
        <v>3.1931958912663032</v>
      </c>
      <c r="N225" s="1">
        <f t="shared" si="58"/>
        <v>9.1194968553459113E-2</v>
      </c>
      <c r="O225">
        <f t="shared" si="59"/>
        <v>1.9804634875926961</v>
      </c>
      <c r="P225" s="3">
        <f t="shared" si="52"/>
        <v>-0.76581015255822926</v>
      </c>
      <c r="Q225">
        <f t="shared" si="53"/>
        <v>9.0943414269983591E-2</v>
      </c>
      <c r="R225">
        <f t="shared" si="54"/>
        <v>-0.36897313562504236</v>
      </c>
      <c r="S225">
        <f t="shared" si="60"/>
        <v>505.71726780531054</v>
      </c>
      <c r="T225">
        <f t="shared" si="55"/>
        <v>2.1233701550716688</v>
      </c>
      <c r="U225">
        <f t="shared" si="65"/>
        <v>33.5032917686231</v>
      </c>
      <c r="V225">
        <f t="shared" si="61"/>
        <v>5.2106738121798841</v>
      </c>
      <c r="W225">
        <f t="shared" si="61"/>
        <v>-21.140603425023048</v>
      </c>
      <c r="X225">
        <f t="shared" si="62"/>
        <v>26.351277237202932</v>
      </c>
      <c r="Y225">
        <f>IF(AND(AND(V225&gt;=0,V225&lt;=90),AND(W225&gt;=0,AND(W225&lt;=90,ABS(V225-W225)&lt;=30))),1,0)</f>
        <v>0</v>
      </c>
      <c r="Z225">
        <f t="shared" si="64"/>
        <v>0</v>
      </c>
    </row>
    <row r="226" spans="6:26">
      <c r="P226" s="3"/>
      <c r="U226">
        <f>AVERAGE(U11:U225)</f>
        <v>31.30516785407988</v>
      </c>
      <c r="X226">
        <f>AVERAGE(X145:X225,X14:X143,X11:X12)</f>
        <v>31.183728366502208</v>
      </c>
      <c r="Y226">
        <f>SUM(Y11:Y225)</f>
        <v>85</v>
      </c>
      <c r="Z226">
        <f>SUM(Z11:Z225)</f>
        <v>52</v>
      </c>
    </row>
    <row r="227" spans="6:26">
      <c r="F227">
        <v>0.1529520778</v>
      </c>
      <c r="G227">
        <v>7.3150531099999999E-2</v>
      </c>
      <c r="O227">
        <f>1.16323*SIN(0.40547*($D$7*F227+$D$8*G227)+2.14085)+0.55023</f>
        <v>1.5135532195287755</v>
      </c>
      <c r="P227" s="3">
        <f>(1.1374957 * SIN(0.222722 * ($D$5 * F227 + $D$6 * G227) + 6.60815) + 0.368331)</f>
        <v>0.77100621923117463</v>
      </c>
      <c r="U227">
        <f>MEDIAN(U11:U225)</f>
        <v>23.515023767963768</v>
      </c>
      <c r="X227">
        <f>MEDIAN((X145:X225,X14:X143,X11:X12))</f>
        <v>20.925910848497246</v>
      </c>
    </row>
    <row r="228" spans="6:26">
      <c r="F228">
        <f>F227+O227*0.1</f>
        <v>0.30430739975287757</v>
      </c>
      <c r="G228">
        <f>G227+P227*1</f>
        <v>0.84415675033117465</v>
      </c>
      <c r="O228">
        <f>1.16323*SIN(0.40547*($D$7*F228+$D$8*G228)+2.14085)+0.55023</f>
        <v>1.2542641211168744</v>
      </c>
      <c r="P228" s="3">
        <f>(1.1374957 * SIN(0.222722 * ($D$5 * F228 + $D$6 * G228) + 6.60815) + 0.368331)</f>
        <v>0.80312006079648612</v>
      </c>
      <c r="U228">
        <f>COUNTIF(U11:U225, "&lt;23.5")</f>
        <v>107</v>
      </c>
      <c r="X228">
        <f>COUNTIF(X11:X225, "&lt;20.93")</f>
        <v>107</v>
      </c>
    </row>
    <row r="229" spans="6:26">
      <c r="U229">
        <f>142/215</f>
        <v>0.66046511627906979</v>
      </c>
      <c r="X229">
        <f>141/215</f>
        <v>0.65581395348837213</v>
      </c>
      <c r="Y229">
        <f>137/215</f>
        <v>0.63720930232558137</v>
      </c>
    </row>
    <row r="230" spans="6:26">
      <c r="U230">
        <f>SKEW(U11:U225)</f>
        <v>3.0280231833643305</v>
      </c>
      <c r="W230">
        <f>45+X227</f>
        <v>65.925910848497239</v>
      </c>
      <c r="X230">
        <f>17/215</f>
        <v>7.9069767441860464E-2</v>
      </c>
    </row>
    <row r="231" spans="6:26">
      <c r="X231">
        <f>SKEW(X11:X225)</f>
        <v>2.0688635210161443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B1F39-DFFE-4DB6-9D99-12F8027FE188}">
  <dimension ref="C2:AN228"/>
  <sheetViews>
    <sheetView topLeftCell="G1" zoomScale="120" zoomScaleNormal="70" workbookViewId="0">
      <pane ySplit="10" topLeftCell="A157" activePane="bottomLeft" state="frozen"/>
      <selection activeCell="D1" sqref="D1"/>
      <selection pane="bottomLeft" activeCell="P7" sqref="P7"/>
    </sheetView>
  </sheetViews>
  <sheetFormatPr defaultRowHeight="14.5"/>
  <cols>
    <col min="6" max="6" width="23.08984375" customWidth="1"/>
    <col min="7" max="7" width="26.453125" customWidth="1"/>
    <col min="14" max="14" width="10.6328125" bestFit="1" customWidth="1"/>
    <col min="15" max="15" width="14.36328125" bestFit="1" customWidth="1"/>
    <col min="16" max="16" width="16.453125" bestFit="1" customWidth="1"/>
    <col min="17" max="18" width="12.453125" bestFit="1" customWidth="1"/>
    <col min="19" max="19" width="18.1796875" bestFit="1" customWidth="1"/>
    <col min="20" max="20" width="13.36328125" bestFit="1" customWidth="1"/>
    <col min="21" max="21" width="19.08984375" bestFit="1" customWidth="1"/>
    <col min="22" max="22" width="15.6328125" bestFit="1" customWidth="1"/>
    <col min="23" max="23" width="17" bestFit="1" customWidth="1"/>
    <col min="24" max="24" width="18.6328125" bestFit="1" customWidth="1"/>
    <col min="25" max="25" width="42.6328125" customWidth="1"/>
  </cols>
  <sheetData>
    <row r="2" spans="3:18">
      <c r="P2" s="3"/>
    </row>
    <row r="3" spans="3:18">
      <c r="P3" s="3"/>
    </row>
    <row r="4" spans="3:18">
      <c r="F4" t="s">
        <v>9</v>
      </c>
      <c r="J4" t="s">
        <v>13</v>
      </c>
      <c r="P4" s="3"/>
    </row>
    <row r="5" spans="3:18">
      <c r="C5" t="s">
        <v>14</v>
      </c>
      <c r="D5">
        <v>0.92210000000000003</v>
      </c>
      <c r="F5" t="s">
        <v>10</v>
      </c>
      <c r="G5" t="s">
        <v>11</v>
      </c>
      <c r="H5" t="s">
        <v>12</v>
      </c>
      <c r="J5" t="s">
        <v>10</v>
      </c>
      <c r="K5" t="s">
        <v>11</v>
      </c>
      <c r="L5" t="s">
        <v>12</v>
      </c>
      <c r="P5" s="3"/>
    </row>
    <row r="6" spans="3:18">
      <c r="C6" t="s">
        <v>15</v>
      </c>
      <c r="D6">
        <v>0.19289999999999999</v>
      </c>
      <c r="F6">
        <f>(MAX(J11:J225)-MIN(J11:J225))/2</f>
        <v>2.4900000000000002</v>
      </c>
      <c r="G6">
        <f>2*PI()/17</f>
        <v>0.36959913571644626</v>
      </c>
      <c r="H6">
        <f>MAX(J11:J225)-F6</f>
        <v>0.69</v>
      </c>
      <c r="J6">
        <f>(MAX(K11:K225)-MIN(K11:K225))/2</f>
        <v>2.09</v>
      </c>
      <c r="K6">
        <f>2*PI()/28</f>
        <v>0.22439947525641379</v>
      </c>
      <c r="L6">
        <f>MAX(K11:K225)-J6</f>
        <v>0.43999999999999995</v>
      </c>
      <c r="P6" s="3"/>
    </row>
    <row r="7" spans="3:18">
      <c r="C7" t="s">
        <v>16</v>
      </c>
      <c r="D7">
        <v>-7.7899999999999997E-2</v>
      </c>
      <c r="F7">
        <f>MAX(J11:J225)</f>
        <v>3.18</v>
      </c>
      <c r="H7">
        <f>MAX(J11:J225)+MIN(J11:J225)</f>
        <v>1.3800000000000001</v>
      </c>
      <c r="J7">
        <f>(MAX(K11:K225))</f>
        <v>2.5299999999999998</v>
      </c>
      <c r="P7" s="3"/>
    </row>
    <row r="8" spans="3:18">
      <c r="C8" t="s">
        <v>17</v>
      </c>
      <c r="D8">
        <v>1.1229</v>
      </c>
      <c r="F8">
        <f>MIN(J11:J225)</f>
        <v>-1.8</v>
      </c>
      <c r="J8">
        <f>MIN(K11:K225)</f>
        <v>-1.65</v>
      </c>
    </row>
    <row r="10" spans="3:18" ht="29">
      <c r="F10" t="s">
        <v>6</v>
      </c>
      <c r="G10" t="s">
        <v>7</v>
      </c>
      <c r="H10" t="s">
        <v>0</v>
      </c>
      <c r="I10" t="s">
        <v>1</v>
      </c>
      <c r="J10" t="s">
        <v>2</v>
      </c>
      <c r="K10" t="s">
        <v>3</v>
      </c>
      <c r="L10" s="2" t="s">
        <v>5</v>
      </c>
      <c r="M10" s="2" t="s">
        <v>4</v>
      </c>
      <c r="N10" t="s">
        <v>8</v>
      </c>
      <c r="O10" t="s">
        <v>18</v>
      </c>
      <c r="P10" t="s">
        <v>19</v>
      </c>
    </row>
    <row r="11" spans="3:18">
      <c r="F11">
        <f>H11-20</f>
        <v>-18</v>
      </c>
      <c r="G11">
        <f>I11-14</f>
        <v>-12</v>
      </c>
      <c r="H11">
        <v>2</v>
      </c>
      <c r="I11">
        <v>2</v>
      </c>
      <c r="J11">
        <v>-0.25</v>
      </c>
      <c r="K11">
        <v>1.68</v>
      </c>
      <c r="L11">
        <v>1.7</v>
      </c>
      <c r="M11" s="1">
        <f>SQRT(J11*J11+K11*K11)</f>
        <v>1.6984993376507391</v>
      </c>
      <c r="N11" s="1">
        <f>K11/J11</f>
        <v>-6.72</v>
      </c>
      <c r="O11">
        <f>1.16323*SIN(0.40547*($D$7*F11+$D$8*G11)+2.14085)+0.55023-(-0.0931*($D$7*F11+$D$8*G11)-0.1265)</f>
        <v>-0.88663972166217764</v>
      </c>
      <c r="P11" s="3">
        <f t="shared" ref="P11:P74" si="0">(1.1374957 * SIN(0.222722 * ($D$5 * F11 + $D$6 * G11) + 6.60815) + 0.368331)</f>
        <v>1.1401017553029591</v>
      </c>
      <c r="Q11">
        <f>O11-J11</f>
        <v>-0.63663972166217764</v>
      </c>
      <c r="R11">
        <f>P11-K11</f>
        <v>-0.53989824469704084</v>
      </c>
    </row>
    <row r="12" spans="3:18">
      <c r="F12">
        <f t="shared" ref="F12:F75" si="1">H12-20</f>
        <v>-16</v>
      </c>
      <c r="G12">
        <f t="shared" ref="G12:G75" si="2">I12-14</f>
        <v>-12</v>
      </c>
      <c r="H12">
        <v>4</v>
      </c>
      <c r="I12">
        <v>2</v>
      </c>
      <c r="J12">
        <v>-0.7</v>
      </c>
      <c r="K12">
        <v>1</v>
      </c>
      <c r="L12">
        <v>1.22</v>
      </c>
      <c r="M12" s="1">
        <f t="shared" ref="M12:M75" si="3">SQRT(J12*J12+K12*K12)</f>
        <v>1.2206555615733703</v>
      </c>
      <c r="N12" s="1">
        <f t="shared" ref="N12:N75" si="4">K12/J12</f>
        <v>-1.4285714285714286</v>
      </c>
      <c r="O12">
        <f t="shared" ref="O12:O75" si="5">1.16323*SIN(0.40547*($D$7*F12+$D$8*G12)+2.14085)+0.55023-(-0.0931*($D$7*F12+$D$8*G12)-0.1265)</f>
        <v>-0.83227423012259383</v>
      </c>
      <c r="P12" s="3">
        <f t="shared" si="0"/>
        <v>0.7422517040897767</v>
      </c>
      <c r="Q12">
        <f t="shared" ref="Q12:Q75" si="6">O12-J12</f>
        <v>-0.13227423012259387</v>
      </c>
      <c r="R12">
        <f t="shared" ref="R12:R75" si="7">P12-K12</f>
        <v>-0.2577482959102233</v>
      </c>
    </row>
    <row r="13" spans="3:18">
      <c r="F13">
        <f t="shared" si="1"/>
        <v>-14</v>
      </c>
      <c r="G13">
        <f t="shared" si="2"/>
        <v>-12</v>
      </c>
      <c r="H13">
        <v>6</v>
      </c>
      <c r="I13">
        <v>2</v>
      </c>
      <c r="J13">
        <v>-1</v>
      </c>
      <c r="K13">
        <v>0</v>
      </c>
      <c r="L13">
        <v>1</v>
      </c>
      <c r="M13" s="1">
        <f t="shared" si="3"/>
        <v>1</v>
      </c>
      <c r="N13" s="1">
        <f t="shared" si="4"/>
        <v>0</v>
      </c>
      <c r="O13">
        <f t="shared" si="5"/>
        <v>-0.77643050437994698</v>
      </c>
      <c r="P13" s="3">
        <f t="shared" si="0"/>
        <v>0.28219922481556409</v>
      </c>
      <c r="Q13">
        <f t="shared" si="6"/>
        <v>0.22356949562005302</v>
      </c>
      <c r="R13">
        <f t="shared" si="7"/>
        <v>0.28219922481556409</v>
      </c>
    </row>
    <row r="14" spans="3:18">
      <c r="F14">
        <f t="shared" si="1"/>
        <v>-12</v>
      </c>
      <c r="G14">
        <f t="shared" si="2"/>
        <v>-12</v>
      </c>
      <c r="H14">
        <v>8</v>
      </c>
      <c r="I14">
        <v>2</v>
      </c>
      <c r="J14">
        <v>-0.99</v>
      </c>
      <c r="K14">
        <v>-0.7</v>
      </c>
      <c r="L14">
        <v>1.22</v>
      </c>
      <c r="M14" s="1">
        <f t="shared" si="3"/>
        <v>1.2124768039018314</v>
      </c>
      <c r="N14" s="1">
        <f t="shared" si="4"/>
        <v>0.70707070707070707</v>
      </c>
      <c r="O14">
        <f t="shared" si="5"/>
        <v>-0.71938919378278765</v>
      </c>
      <c r="P14" s="3">
        <f t="shared" si="0"/>
        <v>-0.16352506805153105</v>
      </c>
      <c r="Q14">
        <f t="shared" si="6"/>
        <v>0.27061080621721234</v>
      </c>
      <c r="R14">
        <f t="shared" si="7"/>
        <v>0.53647493194846896</v>
      </c>
    </row>
    <row r="15" spans="3:18">
      <c r="F15">
        <f t="shared" si="1"/>
        <v>-10</v>
      </c>
      <c r="G15">
        <f t="shared" si="2"/>
        <v>-12</v>
      </c>
      <c r="H15">
        <v>10</v>
      </c>
      <c r="I15">
        <v>2</v>
      </c>
      <c r="J15">
        <v>-0.83</v>
      </c>
      <c r="K15">
        <v>-1.1000000000000001</v>
      </c>
      <c r="L15">
        <v>1.38</v>
      </c>
      <c r="M15" s="1">
        <f t="shared" si="3"/>
        <v>1.3780058055030102</v>
      </c>
      <c r="N15" s="1">
        <f t="shared" si="4"/>
        <v>1.3253012048192774</v>
      </c>
      <c r="O15">
        <f t="shared" si="5"/>
        <v>-0.6614357253284644</v>
      </c>
      <c r="P15" s="3">
        <f t="shared" si="0"/>
        <v>-0.52077408140092962</v>
      </c>
      <c r="Q15">
        <f t="shared" si="6"/>
        <v>0.16856427467153556</v>
      </c>
      <c r="R15">
        <f t="shared" si="7"/>
        <v>0.57922591859907047</v>
      </c>
    </row>
    <row r="16" spans="3:18">
      <c r="F16">
        <f t="shared" si="1"/>
        <v>-8</v>
      </c>
      <c r="G16">
        <f t="shared" si="2"/>
        <v>-12</v>
      </c>
      <c r="H16">
        <v>12</v>
      </c>
      <c r="I16">
        <v>2</v>
      </c>
      <c r="J16">
        <v>-1.08</v>
      </c>
      <c r="K16">
        <v>-1.1200000000000001</v>
      </c>
      <c r="L16">
        <v>1.55</v>
      </c>
      <c r="M16" s="1">
        <f t="shared" si="3"/>
        <v>1.5558920271021381</v>
      </c>
      <c r="N16" s="1">
        <f t="shared" si="4"/>
        <v>1.037037037037037</v>
      </c>
      <c r="O16">
        <f t="shared" si="5"/>
        <v>-0.60285916497975522</v>
      </c>
      <c r="P16" s="3">
        <f t="shared" si="0"/>
        <v>-0.73011875498085033</v>
      </c>
      <c r="Q16">
        <f t="shared" si="6"/>
        <v>0.47714083502024485</v>
      </c>
      <c r="R16">
        <f t="shared" si="7"/>
        <v>0.38988124501914978</v>
      </c>
    </row>
    <row r="17" spans="6:18">
      <c r="F17">
        <f t="shared" si="1"/>
        <v>-6</v>
      </c>
      <c r="G17">
        <f t="shared" si="2"/>
        <v>-12</v>
      </c>
      <c r="H17">
        <v>14</v>
      </c>
      <c r="I17">
        <v>2</v>
      </c>
      <c r="J17">
        <v>-0.77</v>
      </c>
      <c r="K17">
        <v>-1.1599999999999999</v>
      </c>
      <c r="L17">
        <v>1.39</v>
      </c>
      <c r="M17" s="1">
        <f t="shared" si="3"/>
        <v>1.3923002549737611</v>
      </c>
      <c r="N17" s="1">
        <f t="shared" si="4"/>
        <v>1.5064935064935063</v>
      </c>
      <c r="O17">
        <f t="shared" si="5"/>
        <v>-0.5439510644642076</v>
      </c>
      <c r="P17" s="3">
        <f t="shared" si="0"/>
        <v>-0.75673419983518997</v>
      </c>
      <c r="Q17">
        <f t="shared" si="6"/>
        <v>0.22604893553579242</v>
      </c>
      <c r="R17">
        <f t="shared" si="7"/>
        <v>0.40326580016480995</v>
      </c>
    </row>
    <row r="18" spans="6:18">
      <c r="F18">
        <f t="shared" si="1"/>
        <v>-4</v>
      </c>
      <c r="G18">
        <f t="shared" si="2"/>
        <v>-12</v>
      </c>
      <c r="H18">
        <v>16</v>
      </c>
      <c r="I18">
        <v>2</v>
      </c>
      <c r="J18">
        <v>-0.65</v>
      </c>
      <c r="K18">
        <v>-0.92</v>
      </c>
      <c r="L18">
        <v>1.1200000000000001</v>
      </c>
      <c r="M18" s="1">
        <f t="shared" si="3"/>
        <v>1.1264546151532249</v>
      </c>
      <c r="N18" s="1">
        <f t="shared" si="4"/>
        <v>1.4153846153846155</v>
      </c>
      <c r="O18">
        <f t="shared" si="5"/>
        <v>-0.48500429815675594</v>
      </c>
      <c r="P18" s="3">
        <f t="shared" si="0"/>
        <v>-0.59619288553902972</v>
      </c>
      <c r="Q18">
        <f t="shared" si="6"/>
        <v>0.16499570184324408</v>
      </c>
      <c r="R18">
        <f t="shared" si="7"/>
        <v>0.32380711446097032</v>
      </c>
    </row>
    <row r="19" spans="6:18">
      <c r="F19">
        <f t="shared" si="1"/>
        <v>-2</v>
      </c>
      <c r="G19">
        <f t="shared" si="2"/>
        <v>-12</v>
      </c>
      <c r="H19">
        <v>18</v>
      </c>
      <c r="I19">
        <v>2</v>
      </c>
      <c r="J19">
        <v>-0.66</v>
      </c>
      <c r="K19">
        <v>-0.56000000000000005</v>
      </c>
      <c r="L19">
        <v>0.87</v>
      </c>
      <c r="M19" s="1">
        <f t="shared" si="3"/>
        <v>0.86556340033529611</v>
      </c>
      <c r="N19" s="1">
        <f t="shared" si="4"/>
        <v>0.84848484848484851</v>
      </c>
      <c r="O19">
        <f t="shared" si="5"/>
        <v>-0.42631189468576614</v>
      </c>
      <c r="P19" s="3">
        <f t="shared" si="0"/>
        <v>-0.2752011683976156</v>
      </c>
      <c r="Q19">
        <f t="shared" si="6"/>
        <v>0.2336881053142339</v>
      </c>
      <c r="R19">
        <f t="shared" si="7"/>
        <v>0.28479883160238445</v>
      </c>
    </row>
    <row r="20" spans="6:18">
      <c r="F20">
        <f t="shared" si="1"/>
        <v>0</v>
      </c>
      <c r="G20">
        <f t="shared" si="2"/>
        <v>-12</v>
      </c>
      <c r="H20">
        <v>20</v>
      </c>
      <c r="I20">
        <v>2</v>
      </c>
      <c r="J20">
        <v>-0.68</v>
      </c>
      <c r="K20">
        <v>-0.38</v>
      </c>
      <c r="L20">
        <v>0.78</v>
      </c>
      <c r="M20" s="1">
        <f t="shared" si="3"/>
        <v>0.77897368376601794</v>
      </c>
      <c r="N20" s="1">
        <f t="shared" si="4"/>
        <v>0.55882352941176472</v>
      </c>
      <c r="O20">
        <f t="shared" si="5"/>
        <v>-0.36816586792370498</v>
      </c>
      <c r="P20" s="3">
        <f t="shared" si="0"/>
        <v>0.15284336227321418</v>
      </c>
      <c r="Q20">
        <f t="shared" si="6"/>
        <v>0.31183413207629507</v>
      </c>
      <c r="R20">
        <f t="shared" si="7"/>
        <v>0.53284336227321416</v>
      </c>
    </row>
    <row r="21" spans="6:18">
      <c r="F21">
        <f t="shared" si="1"/>
        <v>2</v>
      </c>
      <c r="G21">
        <f t="shared" si="2"/>
        <v>-12</v>
      </c>
      <c r="H21">
        <v>22</v>
      </c>
      <c r="I21">
        <v>2</v>
      </c>
      <c r="J21">
        <v>-0.82</v>
      </c>
      <c r="K21">
        <v>0.87</v>
      </c>
      <c r="L21">
        <v>1.19</v>
      </c>
      <c r="M21" s="1">
        <f t="shared" si="3"/>
        <v>1.1955333537798098</v>
      </c>
      <c r="N21" s="1">
        <f t="shared" si="4"/>
        <v>-1.0609756097560976</v>
      </c>
      <c r="O21">
        <f t="shared" si="5"/>
        <v>-0.31085605202607014</v>
      </c>
      <c r="P21" s="3">
        <f t="shared" si="0"/>
        <v>0.6167346757970289</v>
      </c>
      <c r="Q21">
        <f t="shared" si="6"/>
        <v>0.50914394797392981</v>
      </c>
      <c r="R21">
        <f t="shared" si="7"/>
        <v>-0.2532653242029711</v>
      </c>
    </row>
    <row r="22" spans="6:18">
      <c r="F22">
        <f t="shared" si="1"/>
        <v>4</v>
      </c>
      <c r="G22">
        <f t="shared" si="2"/>
        <v>-12</v>
      </c>
      <c r="H22">
        <v>24</v>
      </c>
      <c r="I22">
        <v>2</v>
      </c>
      <c r="J22">
        <v>-1</v>
      </c>
      <c r="K22">
        <v>1.54</v>
      </c>
      <c r="L22">
        <v>1.83</v>
      </c>
      <c r="M22" s="1">
        <f t="shared" si="3"/>
        <v>1.8361917111238684</v>
      </c>
      <c r="N22" s="1">
        <f t="shared" si="4"/>
        <v>-1.54</v>
      </c>
      <c r="O22">
        <f t="shared" si="5"/>
        <v>-0.25466894516610139</v>
      </c>
      <c r="P22" s="3">
        <f t="shared" si="0"/>
        <v>1.0393035602473513</v>
      </c>
      <c r="Q22">
        <f t="shared" si="6"/>
        <v>0.74533105483389861</v>
      </c>
      <c r="R22">
        <f t="shared" si="7"/>
        <v>-0.50069643975264877</v>
      </c>
    </row>
    <row r="23" spans="6:18">
      <c r="F23">
        <f t="shared" si="1"/>
        <v>6</v>
      </c>
      <c r="G23">
        <f t="shared" si="2"/>
        <v>-12</v>
      </c>
      <c r="H23">
        <v>26</v>
      </c>
      <c r="I23">
        <v>2</v>
      </c>
      <c r="J23">
        <v>-1.1499999999999999</v>
      </c>
      <c r="K23">
        <v>1.92</v>
      </c>
      <c r="L23">
        <v>2.2400000000000002</v>
      </c>
      <c r="M23" s="1">
        <f t="shared" si="3"/>
        <v>2.2380571931923456</v>
      </c>
      <c r="N23" s="1">
        <f t="shared" si="4"/>
        <v>-1.6695652173913045</v>
      </c>
      <c r="O23">
        <f t="shared" si="5"/>
        <v>-0.19988656657806203</v>
      </c>
      <c r="P23" s="3">
        <f t="shared" si="0"/>
        <v>1.3502548692245351</v>
      </c>
      <c r="Q23">
        <f t="shared" si="6"/>
        <v>0.95011343342193788</v>
      </c>
      <c r="R23">
        <f t="shared" si="7"/>
        <v>-0.56974513077546485</v>
      </c>
    </row>
    <row r="24" spans="6:18">
      <c r="F24">
        <f t="shared" si="1"/>
        <v>8</v>
      </c>
      <c r="G24">
        <f t="shared" si="2"/>
        <v>-12</v>
      </c>
      <c r="H24">
        <v>28</v>
      </c>
      <c r="I24">
        <v>2</v>
      </c>
      <c r="J24">
        <v>-1.45</v>
      </c>
      <c r="K24">
        <v>1.42</v>
      </c>
      <c r="L24">
        <v>2.0299999999999998</v>
      </c>
      <c r="M24" s="1">
        <f t="shared" si="3"/>
        <v>2.0295073293782409</v>
      </c>
      <c r="N24" s="1">
        <f t="shared" si="4"/>
        <v>-0.97931034482758617</v>
      </c>
      <c r="O24">
        <f t="shared" si="5"/>
        <v>-0.146785331468817</v>
      </c>
      <c r="P24" s="3">
        <f t="shared" si="0"/>
        <v>1.4978612546155079</v>
      </c>
      <c r="Q24">
        <f t="shared" si="6"/>
        <v>1.303214668531183</v>
      </c>
      <c r="R24">
        <f t="shared" si="7"/>
        <v>7.7861254615507969E-2</v>
      </c>
    </row>
    <row r="25" spans="6:18">
      <c r="F25">
        <f t="shared" si="1"/>
        <v>10</v>
      </c>
      <c r="G25">
        <f t="shared" si="2"/>
        <v>-12</v>
      </c>
      <c r="H25">
        <v>30</v>
      </c>
      <c r="I25">
        <v>2</v>
      </c>
      <c r="J25">
        <v>-1.6</v>
      </c>
      <c r="K25">
        <v>0.85</v>
      </c>
      <c r="L25">
        <v>1.81</v>
      </c>
      <c r="M25" s="1">
        <f t="shared" si="3"/>
        <v>1.8117670931993441</v>
      </c>
      <c r="N25" s="1">
        <f t="shared" si="4"/>
        <v>-0.53125</v>
      </c>
      <c r="O25">
        <f t="shared" si="5"/>
        <v>-9.5634948286137167E-2</v>
      </c>
      <c r="P25" s="3">
        <f t="shared" si="0"/>
        <v>1.4575681104083344</v>
      </c>
      <c r="Q25">
        <f t="shared" si="6"/>
        <v>1.5043650517138629</v>
      </c>
      <c r="R25">
        <f t="shared" si="7"/>
        <v>0.60756811040833447</v>
      </c>
    </row>
    <row r="26" spans="6:18">
      <c r="F26">
        <f t="shared" si="1"/>
        <v>12</v>
      </c>
      <c r="G26">
        <f t="shared" si="2"/>
        <v>-12</v>
      </c>
      <c r="H26">
        <v>32</v>
      </c>
      <c r="I26">
        <v>2</v>
      </c>
      <c r="J26">
        <v>-1.76</v>
      </c>
      <c r="K26">
        <v>0.23</v>
      </c>
      <c r="L26">
        <v>1.77</v>
      </c>
      <c r="M26" s="1">
        <f t="shared" si="3"/>
        <v>1.7749647883831385</v>
      </c>
      <c r="N26" s="1">
        <f t="shared" si="4"/>
        <v>-0.13068181818181818</v>
      </c>
      <c r="O26">
        <f t="shared" si="5"/>
        <v>-4.6697342742963333E-2</v>
      </c>
      <c r="P26" s="3">
        <f t="shared" si="0"/>
        <v>1.2360782786133291</v>
      </c>
      <c r="Q26">
        <f t="shared" si="6"/>
        <v>1.7133026572570367</v>
      </c>
      <c r="R26">
        <f t="shared" si="7"/>
        <v>1.0060782786133291</v>
      </c>
    </row>
    <row r="27" spans="6:18">
      <c r="F27">
        <f t="shared" si="1"/>
        <v>14</v>
      </c>
      <c r="G27">
        <f t="shared" si="2"/>
        <v>-12</v>
      </c>
      <c r="H27">
        <v>34</v>
      </c>
      <c r="I27">
        <v>2</v>
      </c>
      <c r="J27">
        <v>-1.76</v>
      </c>
      <c r="K27">
        <v>-0.34</v>
      </c>
      <c r="L27">
        <v>1.79</v>
      </c>
      <c r="M27" s="1">
        <f t="shared" si="3"/>
        <v>1.7925400971805345</v>
      </c>
      <c r="N27" s="1">
        <f t="shared" si="4"/>
        <v>0.1931818181818182</v>
      </c>
      <c r="O27">
        <f t="shared" si="5"/>
        <v>-2.2561289014100261E-4</v>
      </c>
      <c r="P27" s="3">
        <f t="shared" si="0"/>
        <v>0.87023701860711777</v>
      </c>
      <c r="Q27">
        <f t="shared" si="6"/>
        <v>1.759774387109859</v>
      </c>
      <c r="R27">
        <f t="shared" si="7"/>
        <v>1.2102370186071179</v>
      </c>
    </row>
    <row r="28" spans="6:18">
      <c r="F28">
        <f t="shared" si="1"/>
        <v>16</v>
      </c>
      <c r="G28">
        <f t="shared" si="2"/>
        <v>-12</v>
      </c>
      <c r="H28">
        <v>36</v>
      </c>
      <c r="I28">
        <v>2</v>
      </c>
      <c r="J28">
        <v>-1.74</v>
      </c>
      <c r="K28">
        <v>-0.82</v>
      </c>
      <c r="L28">
        <v>1.92</v>
      </c>
      <c r="M28" s="1">
        <f t="shared" si="3"/>
        <v>1.9235384061671346</v>
      </c>
      <c r="N28" s="1">
        <f t="shared" si="4"/>
        <v>0.47126436781609193</v>
      </c>
      <c r="O28">
        <f t="shared" si="5"/>
        <v>4.353698059373623E-2</v>
      </c>
      <c r="P28" s="3">
        <f t="shared" si="0"/>
        <v>0.42090272739311435</v>
      </c>
      <c r="Q28">
        <f t="shared" si="6"/>
        <v>1.7835369805937362</v>
      </c>
      <c r="R28">
        <f t="shared" si="7"/>
        <v>1.2409027273931144</v>
      </c>
    </row>
    <row r="29" spans="6:18">
      <c r="F29">
        <f t="shared" si="1"/>
        <v>18</v>
      </c>
      <c r="G29">
        <f t="shared" si="2"/>
        <v>-12</v>
      </c>
      <c r="H29">
        <v>38</v>
      </c>
      <c r="I29">
        <v>2</v>
      </c>
      <c r="J29">
        <v>-1.65</v>
      </c>
      <c r="K29">
        <v>-1.2</v>
      </c>
      <c r="L29">
        <v>2.04</v>
      </c>
      <c r="M29" s="1">
        <f t="shared" si="3"/>
        <v>2.0402205763103165</v>
      </c>
      <c r="N29" s="1">
        <f t="shared" si="4"/>
        <v>0.72727272727272729</v>
      </c>
      <c r="O29">
        <f t="shared" si="5"/>
        <v>8.4357984867252211E-2</v>
      </c>
      <c r="P29" s="3">
        <f t="shared" si="0"/>
        <v>-3.7176971752162946E-2</v>
      </c>
      <c r="Q29">
        <f t="shared" si="6"/>
        <v>1.7343579848672521</v>
      </c>
      <c r="R29">
        <f t="shared" si="7"/>
        <v>1.1628230282478369</v>
      </c>
    </row>
    <row r="30" spans="6:18">
      <c r="F30">
        <f>H30-20</f>
        <v>-18</v>
      </c>
      <c r="G30">
        <f t="shared" si="2"/>
        <v>-10</v>
      </c>
      <c r="H30">
        <v>2</v>
      </c>
      <c r="I30">
        <v>4</v>
      </c>
      <c r="J30">
        <v>-0.14000000000000001</v>
      </c>
      <c r="K30">
        <v>1.81</v>
      </c>
      <c r="L30">
        <v>1.81</v>
      </c>
      <c r="M30" s="1">
        <f t="shared" si="3"/>
        <v>1.8154062906137569</v>
      </c>
      <c r="N30" s="1">
        <f t="shared" si="4"/>
        <v>-12.928571428571427</v>
      </c>
      <c r="O30">
        <f t="shared" si="5"/>
        <v>-1.3583509168692021</v>
      </c>
      <c r="P30" s="3">
        <f t="shared" si="0"/>
        <v>1.0655408279199883</v>
      </c>
      <c r="Q30">
        <f t="shared" si="6"/>
        <v>-1.2183509168692019</v>
      </c>
      <c r="R30">
        <f t="shared" si="7"/>
        <v>-0.74445917208001178</v>
      </c>
    </row>
    <row r="31" spans="6:18">
      <c r="F31">
        <f t="shared" si="1"/>
        <v>-16</v>
      </c>
      <c r="G31">
        <f t="shared" si="2"/>
        <v>-10</v>
      </c>
      <c r="H31">
        <v>4</v>
      </c>
      <c r="I31">
        <v>4</v>
      </c>
      <c r="J31">
        <v>-0.49</v>
      </c>
      <c r="K31">
        <v>1.34</v>
      </c>
      <c r="L31">
        <v>1.43</v>
      </c>
      <c r="M31" s="1">
        <f t="shared" si="3"/>
        <v>1.4267795905464866</v>
      </c>
      <c r="N31" s="1">
        <f t="shared" si="4"/>
        <v>-2.7346938775510208</v>
      </c>
      <c r="O31">
        <f t="shared" si="5"/>
        <v>-1.3508340582296496</v>
      </c>
      <c r="P31" s="3">
        <f t="shared" si="0"/>
        <v>0.64867688497614351</v>
      </c>
      <c r="Q31">
        <f t="shared" si="6"/>
        <v>-0.86083405822964965</v>
      </c>
      <c r="R31">
        <f t="shared" si="7"/>
        <v>-0.69132311502385657</v>
      </c>
    </row>
    <row r="32" spans="6:18">
      <c r="F32">
        <f t="shared" si="1"/>
        <v>-14</v>
      </c>
      <c r="G32">
        <f t="shared" si="2"/>
        <v>-10</v>
      </c>
      <c r="H32">
        <v>6</v>
      </c>
      <c r="I32">
        <v>4</v>
      </c>
      <c r="J32">
        <v>-0.67</v>
      </c>
      <c r="K32">
        <v>0.19</v>
      </c>
      <c r="L32">
        <v>0.7</v>
      </c>
      <c r="M32" s="1">
        <f t="shared" si="3"/>
        <v>0.69641941385920603</v>
      </c>
      <c r="N32" s="1">
        <f t="shared" si="4"/>
        <v>-0.28358208955223879</v>
      </c>
      <c r="O32">
        <f t="shared" si="5"/>
        <v>-1.338936100884172</v>
      </c>
      <c r="P32" s="3">
        <f t="shared" si="0"/>
        <v>0.18517686504671571</v>
      </c>
      <c r="Q32">
        <f t="shared" si="6"/>
        <v>-0.66893610088417199</v>
      </c>
      <c r="R32">
        <f t="shared" si="7"/>
        <v>-4.8231349532842915E-3</v>
      </c>
    </row>
    <row r="33" spans="6:18">
      <c r="F33">
        <f t="shared" si="1"/>
        <v>-12</v>
      </c>
      <c r="G33">
        <f t="shared" si="2"/>
        <v>-10</v>
      </c>
      <c r="H33">
        <v>8</v>
      </c>
      <c r="I33">
        <v>4</v>
      </c>
      <c r="J33">
        <v>-0.62</v>
      </c>
      <c r="K33">
        <v>-0.54</v>
      </c>
      <c r="L33">
        <v>0.82</v>
      </c>
      <c r="M33" s="1">
        <f t="shared" si="3"/>
        <v>0.82219219164377866</v>
      </c>
      <c r="N33" s="1">
        <f t="shared" si="4"/>
        <v>0.87096774193548399</v>
      </c>
      <c r="O33">
        <f t="shared" si="5"/>
        <v>-1.3227623767942827</v>
      </c>
      <c r="P33" s="3">
        <f t="shared" si="0"/>
        <v>-0.24785511238358277</v>
      </c>
      <c r="Q33">
        <f t="shared" si="6"/>
        <v>-0.70276237679428266</v>
      </c>
      <c r="R33">
        <f t="shared" si="7"/>
        <v>0.29214488761641727</v>
      </c>
    </row>
    <row r="34" spans="6:18">
      <c r="F34">
        <f t="shared" si="1"/>
        <v>-10</v>
      </c>
      <c r="G34">
        <f t="shared" si="2"/>
        <v>-10</v>
      </c>
      <c r="H34">
        <v>10</v>
      </c>
      <c r="I34">
        <v>4</v>
      </c>
      <c r="J34">
        <v>-0.76</v>
      </c>
      <c r="K34">
        <v>-0.92</v>
      </c>
      <c r="L34">
        <v>1.2</v>
      </c>
      <c r="M34" s="1">
        <f t="shared" si="3"/>
        <v>1.1933147112141038</v>
      </c>
      <c r="N34" s="1">
        <f t="shared" si="4"/>
        <v>1.2105263157894737</v>
      </c>
      <c r="O34">
        <f t="shared" si="5"/>
        <v>-1.3024352756788311</v>
      </c>
      <c r="P34" s="3">
        <f t="shared" si="0"/>
        <v>-0.57838334528054203</v>
      </c>
      <c r="Q34">
        <f t="shared" si="6"/>
        <v>-0.5424352756788311</v>
      </c>
      <c r="R34">
        <f t="shared" si="7"/>
        <v>0.34161665471945801</v>
      </c>
    </row>
    <row r="35" spans="6:18">
      <c r="F35">
        <f t="shared" si="1"/>
        <v>-8</v>
      </c>
      <c r="G35">
        <f t="shared" si="2"/>
        <v>-10</v>
      </c>
      <c r="H35">
        <v>12</v>
      </c>
      <c r="I35">
        <v>4</v>
      </c>
      <c r="J35">
        <v>-0.75</v>
      </c>
      <c r="K35">
        <v>-0.94</v>
      </c>
      <c r="L35">
        <v>1.2</v>
      </c>
      <c r="M35" s="1">
        <f t="shared" si="3"/>
        <v>1.202538980657176</v>
      </c>
      <c r="N35" s="1">
        <f t="shared" si="4"/>
        <v>1.2533333333333332</v>
      </c>
      <c r="O35">
        <f t="shared" si="5"/>
        <v>-1.2780937567520709</v>
      </c>
      <c r="P35" s="3">
        <f t="shared" si="0"/>
        <v>-0.75142382659657092</v>
      </c>
      <c r="Q35">
        <f t="shared" si="6"/>
        <v>-0.52809375675207093</v>
      </c>
      <c r="R35">
        <f t="shared" si="7"/>
        <v>0.18857617340342903</v>
      </c>
    </row>
    <row r="36" spans="6:18">
      <c r="F36">
        <f t="shared" si="1"/>
        <v>-6</v>
      </c>
      <c r="G36">
        <f t="shared" si="2"/>
        <v>-10</v>
      </c>
      <c r="H36">
        <v>14</v>
      </c>
      <c r="I36">
        <v>4</v>
      </c>
      <c r="J36">
        <v>-0.83</v>
      </c>
      <c r="K36">
        <v>-1</v>
      </c>
      <c r="L36">
        <v>1.31</v>
      </c>
      <c r="M36" s="1">
        <f t="shared" si="3"/>
        <v>1.299576854210631</v>
      </c>
      <c r="N36" s="1">
        <f t="shared" si="4"/>
        <v>1.2048192771084338</v>
      </c>
      <c r="O36">
        <f t="shared" si="5"/>
        <v>-1.2498927943593312</v>
      </c>
      <c r="P36" s="3">
        <f t="shared" si="0"/>
        <v>-0.73819093956057635</v>
      </c>
      <c r="Q36">
        <f t="shared" si="6"/>
        <v>-0.41989279435933125</v>
      </c>
      <c r="R36">
        <f t="shared" si="7"/>
        <v>0.26180906043942365</v>
      </c>
    </row>
    <row r="37" spans="6:18">
      <c r="F37">
        <f t="shared" si="1"/>
        <v>-4</v>
      </c>
      <c r="G37">
        <f t="shared" si="2"/>
        <v>-10</v>
      </c>
      <c r="H37">
        <v>16</v>
      </c>
      <c r="I37">
        <v>4</v>
      </c>
      <c r="J37">
        <v>-0.78</v>
      </c>
      <c r="K37">
        <v>-1.04</v>
      </c>
      <c r="L37">
        <v>1.3</v>
      </c>
      <c r="M37" s="1">
        <f t="shared" si="3"/>
        <v>1.3</v>
      </c>
      <c r="N37" s="1">
        <f t="shared" si="4"/>
        <v>1.3333333333333333</v>
      </c>
      <c r="O37">
        <f t="shared" si="5"/>
        <v>-1.2180027597218781</v>
      </c>
      <c r="P37" s="3">
        <f t="shared" si="0"/>
        <v>-0.54088600037380918</v>
      </c>
      <c r="Q37">
        <f t="shared" si="6"/>
        <v>-0.43800275972187808</v>
      </c>
      <c r="R37">
        <f t="shared" si="7"/>
        <v>0.49911399962619085</v>
      </c>
    </row>
    <row r="38" spans="6:18">
      <c r="F38">
        <f t="shared" si="1"/>
        <v>-2</v>
      </c>
      <c r="G38">
        <f t="shared" si="2"/>
        <v>-10</v>
      </c>
      <c r="H38">
        <v>18</v>
      </c>
      <c r="I38">
        <v>4</v>
      </c>
      <c r="J38">
        <v>-0.77</v>
      </c>
      <c r="K38">
        <v>-0.79</v>
      </c>
      <c r="L38">
        <v>1.1000000000000001</v>
      </c>
      <c r="M38" s="1">
        <f t="shared" si="3"/>
        <v>1.103177229641729</v>
      </c>
      <c r="N38" s="1">
        <f t="shared" si="4"/>
        <v>1.025974025974026</v>
      </c>
      <c r="O38">
        <f t="shared" si="5"/>
        <v>-1.1826087412574235</v>
      </c>
      <c r="P38" s="3">
        <f t="shared" si="0"/>
        <v>-0.19233106502732739</v>
      </c>
      <c r="Q38">
        <f t="shared" si="6"/>
        <v>-0.41260874125742353</v>
      </c>
      <c r="R38">
        <f t="shared" si="7"/>
        <v>0.59766893497267271</v>
      </c>
    </row>
    <row r="39" spans="6:18">
      <c r="F39">
        <f t="shared" si="1"/>
        <v>0</v>
      </c>
      <c r="G39">
        <f t="shared" si="2"/>
        <v>-10</v>
      </c>
      <c r="H39">
        <v>20</v>
      </c>
      <c r="I39">
        <v>4</v>
      </c>
      <c r="J39">
        <v>-0.94</v>
      </c>
      <c r="K39">
        <v>-0.56000000000000005</v>
      </c>
      <c r="L39">
        <v>1.0900000000000001</v>
      </c>
      <c r="M39" s="1">
        <f t="shared" si="3"/>
        <v>1.0941663493271945</v>
      </c>
      <c r="N39" s="1">
        <f t="shared" si="4"/>
        <v>0.59574468085106391</v>
      </c>
      <c r="O39">
        <f t="shared" si="5"/>
        <v>-1.1439098061878104</v>
      </c>
      <c r="P39" s="3">
        <f t="shared" si="0"/>
        <v>0.24949108281893886</v>
      </c>
      <c r="Q39">
        <f t="shared" si="6"/>
        <v>-0.20390980618781041</v>
      </c>
      <c r="R39">
        <f t="shared" si="7"/>
        <v>0.80949108281893889</v>
      </c>
    </row>
    <row r="40" spans="6:18">
      <c r="F40">
        <f t="shared" si="1"/>
        <v>2</v>
      </c>
      <c r="G40">
        <f t="shared" si="2"/>
        <v>-10</v>
      </c>
      <c r="H40">
        <v>22</v>
      </c>
      <c r="I40">
        <v>4</v>
      </c>
      <c r="J40">
        <v>-1.02</v>
      </c>
      <c r="K40">
        <v>0.43</v>
      </c>
      <c r="L40">
        <v>1.1000000000000001</v>
      </c>
      <c r="M40" s="1">
        <f t="shared" si="3"/>
        <v>1.1069326989478629</v>
      </c>
      <c r="N40" s="1">
        <f t="shared" si="4"/>
        <v>-0.42156862745098039</v>
      </c>
      <c r="O40">
        <f t="shared" si="5"/>
        <v>-1.1021182063796098</v>
      </c>
      <c r="P40" s="3">
        <f t="shared" si="0"/>
        <v>0.71108247938126112</v>
      </c>
      <c r="Q40">
        <f t="shared" si="6"/>
        <v>-8.2118206379609759E-2</v>
      </c>
      <c r="R40">
        <f t="shared" si="7"/>
        <v>0.28108247938126113</v>
      </c>
    </row>
    <row r="41" spans="6:18">
      <c r="F41">
        <f t="shared" si="1"/>
        <v>4</v>
      </c>
      <c r="G41">
        <f t="shared" si="2"/>
        <v>-10</v>
      </c>
      <c r="H41">
        <v>24</v>
      </c>
      <c r="I41">
        <v>4</v>
      </c>
      <c r="J41">
        <v>-1.19</v>
      </c>
      <c r="K41">
        <v>1.26</v>
      </c>
      <c r="L41">
        <v>1.74</v>
      </c>
      <c r="M41" s="1">
        <f t="shared" si="3"/>
        <v>1.7331185764395927</v>
      </c>
      <c r="N41" s="1">
        <f t="shared" si="4"/>
        <v>-1.0588235294117647</v>
      </c>
      <c r="O41">
        <f t="shared" si="5"/>
        <v>-1.0574585315858509</v>
      </c>
      <c r="P41" s="3">
        <f t="shared" si="0"/>
        <v>1.1156565083417476</v>
      </c>
      <c r="Q41">
        <f t="shared" si="6"/>
        <v>0.13254146841414904</v>
      </c>
      <c r="R41">
        <f t="shared" si="7"/>
        <v>-0.14434349165825244</v>
      </c>
    </row>
    <row r="42" spans="6:18">
      <c r="F42">
        <f t="shared" si="1"/>
        <v>6</v>
      </c>
      <c r="G42">
        <f t="shared" si="2"/>
        <v>-10</v>
      </c>
      <c r="H42">
        <v>26</v>
      </c>
      <c r="I42">
        <v>4</v>
      </c>
      <c r="J42">
        <v>-1.55</v>
      </c>
      <c r="K42">
        <v>1.94</v>
      </c>
      <c r="L42">
        <v>2.48</v>
      </c>
      <c r="M42" s="1">
        <f t="shared" si="3"/>
        <v>2.4831633051412467</v>
      </c>
      <c r="N42" s="1">
        <f t="shared" si="4"/>
        <v>-1.2516129032258063</v>
      </c>
      <c r="O42">
        <f t="shared" si="5"/>
        <v>-1.0101668134669599</v>
      </c>
      <c r="P42" s="3">
        <f t="shared" si="0"/>
        <v>1.3959115021101132</v>
      </c>
      <c r="Q42">
        <f t="shared" si="6"/>
        <v>0.53983318653304013</v>
      </c>
      <c r="R42">
        <f t="shared" si="7"/>
        <v>-0.54408849788988678</v>
      </c>
    </row>
    <row r="43" spans="6:18">
      <c r="F43">
        <f t="shared" si="1"/>
        <v>8</v>
      </c>
      <c r="G43">
        <f t="shared" si="2"/>
        <v>-10</v>
      </c>
      <c r="H43">
        <v>28</v>
      </c>
      <c r="I43">
        <v>4</v>
      </c>
      <c r="J43">
        <v>-1.49</v>
      </c>
      <c r="K43">
        <v>1.88</v>
      </c>
      <c r="L43">
        <v>2.4</v>
      </c>
      <c r="M43" s="1">
        <f t="shared" si="3"/>
        <v>2.3988538930080758</v>
      </c>
      <c r="N43" s="1">
        <f t="shared" si="4"/>
        <v>-1.261744966442953</v>
      </c>
      <c r="O43">
        <f t="shared" si="5"/>
        <v>-0.96048958396530182</v>
      </c>
      <c r="P43" s="3">
        <f t="shared" si="0"/>
        <v>1.5052265036279457</v>
      </c>
      <c r="Q43">
        <f t="shared" si="6"/>
        <v>0.52951041603469817</v>
      </c>
      <c r="R43">
        <f t="shared" si="7"/>
        <v>-0.37477349637205415</v>
      </c>
    </row>
    <row r="44" spans="6:18">
      <c r="F44">
        <f t="shared" si="1"/>
        <v>10</v>
      </c>
      <c r="G44">
        <f t="shared" si="2"/>
        <v>-10</v>
      </c>
      <c r="H44">
        <v>30</v>
      </c>
      <c r="I44">
        <v>4</v>
      </c>
      <c r="J44">
        <v>-1.8</v>
      </c>
      <c r="K44">
        <v>0.81</v>
      </c>
      <c r="L44">
        <v>1.97</v>
      </c>
      <c r="M44" s="1">
        <f t="shared" si="3"/>
        <v>1.973854097951518</v>
      </c>
      <c r="N44" s="1">
        <f t="shared" si="4"/>
        <v>-0.45</v>
      </c>
      <c r="O44">
        <f t="shared" si="5"/>
        <v>-0.90868289178987904</v>
      </c>
      <c r="P44" s="3">
        <f t="shared" si="0"/>
        <v>1.4254167522132808</v>
      </c>
      <c r="Q44">
        <f t="shared" si="6"/>
        <v>0.891317108210121</v>
      </c>
      <c r="R44">
        <f t="shared" si="7"/>
        <v>0.61541675221328074</v>
      </c>
    </row>
    <row r="45" spans="6:18">
      <c r="F45">
        <f t="shared" si="1"/>
        <v>12</v>
      </c>
      <c r="G45">
        <f t="shared" si="2"/>
        <v>-10</v>
      </c>
      <c r="H45">
        <v>32</v>
      </c>
      <c r="I45">
        <v>4</v>
      </c>
      <c r="J45">
        <v>-1.74</v>
      </c>
      <c r="K45">
        <v>0.27</v>
      </c>
      <c r="L45">
        <v>1.76</v>
      </c>
      <c r="M45" s="1">
        <f t="shared" si="3"/>
        <v>1.7608236708995026</v>
      </c>
      <c r="N45" s="1">
        <f t="shared" si="4"/>
        <v>-0.15517241379310345</v>
      </c>
      <c r="O45">
        <f t="shared" si="5"/>
        <v>-0.85501128093479584</v>
      </c>
      <c r="P45" s="3">
        <f t="shared" si="0"/>
        <v>1.1697587534638054</v>
      </c>
      <c r="Q45">
        <f t="shared" si="6"/>
        <v>0.88498871906520415</v>
      </c>
      <c r="R45">
        <f t="shared" si="7"/>
        <v>0.89975875346380541</v>
      </c>
    </row>
    <row r="46" spans="6:18">
      <c r="F46">
        <f t="shared" si="1"/>
        <v>14</v>
      </c>
      <c r="G46">
        <f t="shared" si="2"/>
        <v>-10</v>
      </c>
      <c r="H46">
        <v>34</v>
      </c>
      <c r="I46">
        <v>4</v>
      </c>
      <c r="J46">
        <v>-1.76</v>
      </c>
      <c r="K46">
        <v>-0.44</v>
      </c>
      <c r="L46">
        <v>1.81</v>
      </c>
      <c r="M46" s="1">
        <f t="shared" si="3"/>
        <v>1.8141664752717706</v>
      </c>
      <c r="N46" s="1">
        <f t="shared" si="4"/>
        <v>0.25</v>
      </c>
      <c r="O46">
        <f t="shared" si="5"/>
        <v>-0.79974673530662033</v>
      </c>
      <c r="P46" s="3">
        <f t="shared" si="0"/>
        <v>0.7807817070240074</v>
      </c>
      <c r="Q46">
        <f t="shared" si="6"/>
        <v>0.96025326469337968</v>
      </c>
      <c r="R46">
        <f t="shared" si="7"/>
        <v>1.2207817070240075</v>
      </c>
    </row>
    <row r="47" spans="6:18">
      <c r="F47">
        <f t="shared" si="1"/>
        <v>16</v>
      </c>
      <c r="G47">
        <f t="shared" si="2"/>
        <v>-10</v>
      </c>
      <c r="H47">
        <v>36</v>
      </c>
      <c r="I47">
        <v>4</v>
      </c>
      <c r="J47">
        <v>-1.64</v>
      </c>
      <c r="K47">
        <v>-1.1000000000000001</v>
      </c>
      <c r="L47">
        <v>1.97</v>
      </c>
      <c r="M47" s="1">
        <f t="shared" si="3"/>
        <v>1.9747404892795406</v>
      </c>
      <c r="N47" s="1">
        <f t="shared" si="4"/>
        <v>0.67073170731707321</v>
      </c>
      <c r="O47">
        <f t="shared" si="5"/>
        <v>-0.74316759367093033</v>
      </c>
      <c r="P47" s="3">
        <f t="shared" si="0"/>
        <v>0.3231926924536021</v>
      </c>
      <c r="Q47">
        <f t="shared" si="6"/>
        <v>0.89683240632906958</v>
      </c>
      <c r="R47">
        <f t="shared" si="7"/>
        <v>1.4231926924536022</v>
      </c>
    </row>
    <row r="48" spans="6:18">
      <c r="F48">
        <f t="shared" si="1"/>
        <v>18</v>
      </c>
      <c r="G48">
        <f t="shared" si="2"/>
        <v>-10</v>
      </c>
      <c r="H48">
        <v>38</v>
      </c>
      <c r="I48">
        <v>4</v>
      </c>
      <c r="J48">
        <v>-1.61</v>
      </c>
      <c r="K48">
        <v>-1.35</v>
      </c>
      <c r="L48">
        <v>2.11</v>
      </c>
      <c r="M48" s="1">
        <f t="shared" si="3"/>
        <v>2.1010949526377907</v>
      </c>
      <c r="N48" s="1">
        <f t="shared" si="4"/>
        <v>0.83850931677018636</v>
      </c>
      <c r="O48">
        <f t="shared" si="5"/>
        <v>-0.6855574392467596</v>
      </c>
      <c r="P48" s="3">
        <f t="shared" si="0"/>
        <v>-0.12688747786923243</v>
      </c>
      <c r="Q48">
        <f t="shared" si="6"/>
        <v>0.92444256075324049</v>
      </c>
      <c r="R48">
        <f t="shared" si="7"/>
        <v>1.2231125221307677</v>
      </c>
    </row>
    <row r="49" spans="6:18">
      <c r="F49">
        <f>H49-20</f>
        <v>-18</v>
      </c>
      <c r="G49">
        <f t="shared" si="2"/>
        <v>-8</v>
      </c>
      <c r="H49">
        <v>2</v>
      </c>
      <c r="I49">
        <v>6</v>
      </c>
      <c r="J49">
        <v>0.22</v>
      </c>
      <c r="K49">
        <v>2.16</v>
      </c>
      <c r="L49">
        <v>2.17</v>
      </c>
      <c r="M49" s="1">
        <f t="shared" si="3"/>
        <v>2.1711747972008149</v>
      </c>
      <c r="N49" s="1">
        <f t="shared" si="4"/>
        <v>9.8181818181818183</v>
      </c>
      <c r="O49">
        <f t="shared" si="5"/>
        <v>-0.96362403532276053</v>
      </c>
      <c r="P49" s="3">
        <f t="shared" si="0"/>
        <v>0.98583535571339853</v>
      </c>
      <c r="Q49">
        <f t="shared" si="6"/>
        <v>-1.1836240353227605</v>
      </c>
      <c r="R49">
        <f t="shared" si="7"/>
        <v>-1.1741646442866016</v>
      </c>
    </row>
    <row r="50" spans="6:18">
      <c r="F50">
        <f t="shared" si="1"/>
        <v>-16</v>
      </c>
      <c r="G50">
        <f t="shared" si="2"/>
        <v>-8</v>
      </c>
      <c r="H50">
        <v>4</v>
      </c>
      <c r="I50">
        <v>6</v>
      </c>
      <c r="J50">
        <v>-0.67</v>
      </c>
      <c r="K50">
        <v>0.19</v>
      </c>
      <c r="L50">
        <v>0.7</v>
      </c>
      <c r="M50" s="1">
        <f t="shared" si="3"/>
        <v>0.69641941385920603</v>
      </c>
      <c r="N50" s="1">
        <f t="shared" si="4"/>
        <v>-0.28358208955223879</v>
      </c>
      <c r="O50">
        <f t="shared" si="5"/>
        <v>-1.0199888930482897</v>
      </c>
      <c r="P50" s="3">
        <f t="shared" si="0"/>
        <v>0.55303346052503333</v>
      </c>
      <c r="Q50">
        <f t="shared" si="6"/>
        <v>-0.34998889304828962</v>
      </c>
      <c r="R50">
        <f t="shared" si="7"/>
        <v>0.36303346052503332</v>
      </c>
    </row>
    <row r="51" spans="6:18">
      <c r="F51">
        <f t="shared" si="1"/>
        <v>-14</v>
      </c>
      <c r="G51">
        <f t="shared" si="2"/>
        <v>-8</v>
      </c>
      <c r="H51">
        <v>6</v>
      </c>
      <c r="I51">
        <v>6</v>
      </c>
      <c r="J51">
        <v>-0.56000000000000005</v>
      </c>
      <c r="K51">
        <v>0.56000000000000005</v>
      </c>
      <c r="L51">
        <v>0.78</v>
      </c>
      <c r="M51" s="1">
        <f t="shared" si="3"/>
        <v>0.79195959492893331</v>
      </c>
      <c r="N51" s="1">
        <f t="shared" si="4"/>
        <v>-1</v>
      </c>
      <c r="O51">
        <f t="shared" si="5"/>
        <v>-1.0724584065240585</v>
      </c>
      <c r="P51" s="3">
        <f t="shared" si="0"/>
        <v>8.9505955901718781E-2</v>
      </c>
      <c r="Q51">
        <f t="shared" si="6"/>
        <v>-0.5124584065240585</v>
      </c>
      <c r="R51">
        <f t="shared" si="7"/>
        <v>-0.47049404409828127</v>
      </c>
    </row>
    <row r="52" spans="6:18">
      <c r="F52">
        <f t="shared" si="1"/>
        <v>-12</v>
      </c>
      <c r="G52">
        <f t="shared" si="2"/>
        <v>-8</v>
      </c>
      <c r="H52">
        <v>8</v>
      </c>
      <c r="I52">
        <v>6</v>
      </c>
      <c r="J52">
        <v>-0.42</v>
      </c>
      <c r="K52">
        <v>-0.56999999999999995</v>
      </c>
      <c r="L52">
        <v>0.71</v>
      </c>
      <c r="M52" s="1">
        <f t="shared" si="3"/>
        <v>0.70802542327235674</v>
      </c>
      <c r="N52" s="1">
        <f t="shared" si="4"/>
        <v>1.357142857142857</v>
      </c>
      <c r="O52">
        <f t="shared" si="5"/>
        <v>-1.12088111992049</v>
      </c>
      <c r="P52" s="3">
        <f t="shared" si="0"/>
        <v>-0.32763846654015966</v>
      </c>
      <c r="Q52">
        <f t="shared" si="6"/>
        <v>-0.70088111992049007</v>
      </c>
      <c r="R52">
        <f t="shared" si="7"/>
        <v>0.24236153345984029</v>
      </c>
    </row>
    <row r="53" spans="6:18">
      <c r="F53">
        <f t="shared" si="1"/>
        <v>-10</v>
      </c>
      <c r="G53">
        <f t="shared" si="2"/>
        <v>-8</v>
      </c>
      <c r="H53">
        <v>10</v>
      </c>
      <c r="I53">
        <v>6</v>
      </c>
      <c r="J53">
        <v>-0.39</v>
      </c>
      <c r="K53">
        <v>-0.77</v>
      </c>
      <c r="L53">
        <v>0.86</v>
      </c>
      <c r="M53" s="1">
        <f t="shared" si="3"/>
        <v>0.86313382508160341</v>
      </c>
      <c r="N53" s="1">
        <f t="shared" si="4"/>
        <v>1.9743589743589742</v>
      </c>
      <c r="O53">
        <f t="shared" si="5"/>
        <v>-1.1651217217250032</v>
      </c>
      <c r="P53" s="3">
        <f t="shared" si="0"/>
        <v>-0.62900703008564762</v>
      </c>
      <c r="Q53">
        <f t="shared" si="6"/>
        <v>-0.77512172172500315</v>
      </c>
      <c r="R53">
        <f t="shared" si="7"/>
        <v>0.1409929699143524</v>
      </c>
    </row>
    <row r="54" spans="6:18">
      <c r="F54">
        <f t="shared" si="1"/>
        <v>-8</v>
      </c>
      <c r="G54">
        <f t="shared" si="2"/>
        <v>-8</v>
      </c>
      <c r="H54">
        <v>12</v>
      </c>
      <c r="I54">
        <v>6</v>
      </c>
      <c r="J54">
        <v>-0.51</v>
      </c>
      <c r="K54">
        <v>-0.93</v>
      </c>
      <c r="L54">
        <v>1.06</v>
      </c>
      <c r="M54" s="1">
        <f t="shared" si="3"/>
        <v>1.0606601717798212</v>
      </c>
      <c r="N54" s="1">
        <f t="shared" si="4"/>
        <v>1.8235294117647058</v>
      </c>
      <c r="O54">
        <f t="shared" si="5"/>
        <v>-1.2050615845541934</v>
      </c>
      <c r="P54" s="3">
        <f t="shared" si="0"/>
        <v>-0.76446649474894013</v>
      </c>
      <c r="Q54">
        <f t="shared" si="6"/>
        <v>-0.69506158455419342</v>
      </c>
      <c r="R54">
        <f t="shared" si="7"/>
        <v>0.16553350525105992</v>
      </c>
    </row>
    <row r="55" spans="6:18">
      <c r="F55">
        <f t="shared" si="1"/>
        <v>-6</v>
      </c>
      <c r="G55">
        <f t="shared" si="2"/>
        <v>-8</v>
      </c>
      <c r="H55">
        <v>14</v>
      </c>
      <c r="I55">
        <v>6</v>
      </c>
      <c r="J55">
        <v>-0.56999999999999995</v>
      </c>
      <c r="K55">
        <v>-0.86</v>
      </c>
      <c r="L55">
        <v>1.04</v>
      </c>
      <c r="M55" s="1">
        <f t="shared" si="3"/>
        <v>1.0317460927960909</v>
      </c>
      <c r="N55" s="1">
        <f t="shared" si="4"/>
        <v>1.5087719298245614</v>
      </c>
      <c r="O55">
        <f t="shared" si="5"/>
        <v>-1.2405992384062876</v>
      </c>
      <c r="P55" s="3">
        <f t="shared" si="0"/>
        <v>-0.71148291813598119</v>
      </c>
      <c r="Q55">
        <f t="shared" si="6"/>
        <v>-0.67059923840628766</v>
      </c>
      <c r="R55">
        <f t="shared" si="7"/>
        <v>0.1485170818640188</v>
      </c>
    </row>
    <row r="56" spans="6:18">
      <c r="F56">
        <f t="shared" si="1"/>
        <v>-4</v>
      </c>
      <c r="G56">
        <f t="shared" si="2"/>
        <v>-8</v>
      </c>
      <c r="H56">
        <v>16</v>
      </c>
      <c r="I56">
        <v>6</v>
      </c>
      <c r="J56">
        <v>-0.72</v>
      </c>
      <c r="K56">
        <v>-0.96</v>
      </c>
      <c r="L56">
        <v>1.2</v>
      </c>
      <c r="M56" s="1">
        <f t="shared" si="3"/>
        <v>1.2</v>
      </c>
      <c r="N56" s="1">
        <f t="shared" si="4"/>
        <v>1.3333333333333333</v>
      </c>
      <c r="O56">
        <f t="shared" si="5"/>
        <v>-1.2716507754658872</v>
      </c>
      <c r="P56" s="3">
        <f t="shared" si="0"/>
        <v>-0.47887022008762653</v>
      </c>
      <c r="Q56">
        <f t="shared" si="6"/>
        <v>-0.55165077546588726</v>
      </c>
      <c r="R56">
        <f t="shared" si="7"/>
        <v>0.48112977991237343</v>
      </c>
    </row>
    <row r="57" spans="6:18">
      <c r="F57">
        <f t="shared" si="1"/>
        <v>-2</v>
      </c>
      <c r="G57">
        <f t="shared" si="2"/>
        <v>-8</v>
      </c>
      <c r="H57">
        <v>18</v>
      </c>
      <c r="I57">
        <v>6</v>
      </c>
      <c r="J57">
        <v>-0.63</v>
      </c>
      <c r="K57">
        <v>-0.82</v>
      </c>
      <c r="L57">
        <v>1.03</v>
      </c>
      <c r="M57" s="1">
        <f t="shared" si="3"/>
        <v>1.0340696301506973</v>
      </c>
      <c r="N57" s="1">
        <f t="shared" si="4"/>
        <v>1.3015873015873014</v>
      </c>
      <c r="O57">
        <f t="shared" si="5"/>
        <v>-1.2981501848460761</v>
      </c>
      <c r="P57" s="3">
        <f t="shared" si="0"/>
        <v>-0.10532397016763212</v>
      </c>
      <c r="Q57">
        <f t="shared" si="6"/>
        <v>-0.66815018484607613</v>
      </c>
      <c r="R57">
        <f t="shared" si="7"/>
        <v>0.71467602983236778</v>
      </c>
    </row>
    <row r="58" spans="6:18">
      <c r="F58">
        <f t="shared" si="1"/>
        <v>0</v>
      </c>
      <c r="G58">
        <f t="shared" si="2"/>
        <v>-8</v>
      </c>
      <c r="H58">
        <v>20</v>
      </c>
      <c r="I58">
        <v>6</v>
      </c>
      <c r="J58">
        <v>-0.96</v>
      </c>
      <c r="K58">
        <v>-0.16</v>
      </c>
      <c r="L58">
        <v>0.97</v>
      </c>
      <c r="M58" s="1">
        <f t="shared" si="3"/>
        <v>0.97324200484771517</v>
      </c>
      <c r="N58" s="1">
        <f t="shared" si="4"/>
        <v>0.16666666666666669</v>
      </c>
      <c r="O58">
        <f t="shared" si="5"/>
        <v>-1.3200496159324568</v>
      </c>
      <c r="P58" s="3">
        <f t="shared" si="0"/>
        <v>0.34701569473407762</v>
      </c>
      <c r="Q58">
        <f t="shared" si="6"/>
        <v>-0.36004961593245688</v>
      </c>
      <c r="R58">
        <f t="shared" si="7"/>
        <v>0.50701569473407759</v>
      </c>
    </row>
    <row r="59" spans="6:18">
      <c r="F59">
        <f t="shared" si="1"/>
        <v>2</v>
      </c>
      <c r="G59">
        <f t="shared" si="2"/>
        <v>-8</v>
      </c>
      <c r="H59">
        <v>22</v>
      </c>
      <c r="I59">
        <v>6</v>
      </c>
      <c r="J59">
        <v>-1.41</v>
      </c>
      <c r="K59">
        <v>0.98</v>
      </c>
      <c r="L59">
        <v>1.71</v>
      </c>
      <c r="M59" s="1">
        <f t="shared" si="3"/>
        <v>1.7171196813268432</v>
      </c>
      <c r="N59" s="1">
        <f t="shared" si="4"/>
        <v>-0.69503546099290781</v>
      </c>
      <c r="O59">
        <f t="shared" si="5"/>
        <v>-1.3373195692785462</v>
      </c>
      <c r="P59" s="3">
        <f t="shared" si="0"/>
        <v>0.80290120164961731</v>
      </c>
      <c r="Q59">
        <f t="shared" si="6"/>
        <v>7.2680430721453693E-2</v>
      </c>
      <c r="R59">
        <f t="shared" si="7"/>
        <v>-0.17709879835038267</v>
      </c>
    </row>
    <row r="60" spans="6:18">
      <c r="F60">
        <f t="shared" si="1"/>
        <v>4</v>
      </c>
      <c r="G60">
        <f t="shared" si="2"/>
        <v>-8</v>
      </c>
      <c r="H60">
        <v>24</v>
      </c>
      <c r="I60">
        <v>6</v>
      </c>
      <c r="J60">
        <v>-1.39</v>
      </c>
      <c r="K60">
        <v>1.86</v>
      </c>
      <c r="L60">
        <v>2.3199999999999998</v>
      </c>
      <c r="M60" s="1">
        <f t="shared" si="3"/>
        <v>2.3220034453032148</v>
      </c>
      <c r="N60" s="1">
        <f t="shared" si="4"/>
        <v>-1.3381294964028778</v>
      </c>
      <c r="O60">
        <f t="shared" si="5"/>
        <v>-1.3499490142909563</v>
      </c>
      <c r="P60" s="3">
        <f t="shared" si="0"/>
        <v>1.1864951199745262</v>
      </c>
      <c r="Q60">
        <f t="shared" si="6"/>
        <v>4.0050985709043641E-2</v>
      </c>
      <c r="R60">
        <f t="shared" si="7"/>
        <v>-0.67350488002547393</v>
      </c>
    </row>
    <row r="61" spans="6:18">
      <c r="F61">
        <f t="shared" si="1"/>
        <v>6</v>
      </c>
      <c r="G61">
        <f t="shared" si="2"/>
        <v>-8</v>
      </c>
      <c r="H61">
        <v>26</v>
      </c>
      <c r="I61">
        <v>6</v>
      </c>
      <c r="J61">
        <v>-1.3</v>
      </c>
      <c r="K61">
        <v>2.14</v>
      </c>
      <c r="L61">
        <v>2.5099999999999998</v>
      </c>
      <c r="M61" s="1">
        <f t="shared" si="3"/>
        <v>2.5039169315294787</v>
      </c>
      <c r="N61" s="1">
        <f t="shared" si="4"/>
        <v>-1.6461538461538463</v>
      </c>
      <c r="O61">
        <f t="shared" si="5"/>
        <v>-1.3579454332348824</v>
      </c>
      <c r="P61" s="3">
        <f t="shared" si="0"/>
        <v>1.4339858638611143</v>
      </c>
      <c r="Q61">
        <f t="shared" si="6"/>
        <v>-5.7945433234882326E-2</v>
      </c>
      <c r="R61">
        <f t="shared" si="7"/>
        <v>-0.70601413613888586</v>
      </c>
    </row>
    <row r="62" spans="6:18">
      <c r="F62">
        <f t="shared" si="1"/>
        <v>8</v>
      </c>
      <c r="G62">
        <f t="shared" si="2"/>
        <v>-8</v>
      </c>
      <c r="H62">
        <v>28</v>
      </c>
      <c r="I62">
        <v>6</v>
      </c>
      <c r="J62">
        <v>-1.46</v>
      </c>
      <c r="K62">
        <v>1.68</v>
      </c>
      <c r="L62">
        <v>2.23</v>
      </c>
      <c r="M62" s="1">
        <f t="shared" si="3"/>
        <v>2.2257582977493309</v>
      </c>
      <c r="N62" s="1">
        <f t="shared" si="4"/>
        <v>-1.1506849315068493</v>
      </c>
      <c r="O62">
        <f t="shared" si="5"/>
        <v>-1.3613347913843274</v>
      </c>
      <c r="P62" s="3">
        <f t="shared" si="0"/>
        <v>1.5042028722144822</v>
      </c>
      <c r="Q62">
        <f t="shared" si="6"/>
        <v>9.8665208615672517E-2</v>
      </c>
      <c r="R62">
        <f t="shared" si="7"/>
        <v>-0.1757971277855177</v>
      </c>
    </row>
    <row r="63" spans="6:18">
      <c r="F63">
        <f t="shared" si="1"/>
        <v>10</v>
      </c>
      <c r="G63">
        <f t="shared" si="2"/>
        <v>-8</v>
      </c>
      <c r="H63">
        <v>30</v>
      </c>
      <c r="I63">
        <v>6</v>
      </c>
      <c r="J63">
        <v>-1.79</v>
      </c>
      <c r="K63">
        <v>0.63</v>
      </c>
      <c r="L63">
        <v>1.89</v>
      </c>
      <c r="M63" s="1">
        <f t="shared" si="3"/>
        <v>1.8976301009416983</v>
      </c>
      <c r="N63" s="1">
        <f t="shared" si="4"/>
        <v>-0.35195530726256985</v>
      </c>
      <c r="O63">
        <f t="shared" si="5"/>
        <v>-1.3601614334361576</v>
      </c>
      <c r="P63" s="3">
        <f t="shared" si="0"/>
        <v>1.385465410689114</v>
      </c>
      <c r="Q63">
        <f t="shared" si="6"/>
        <v>0.42983856656384245</v>
      </c>
      <c r="R63">
        <f t="shared" si="7"/>
        <v>0.75546541068911399</v>
      </c>
    </row>
    <row r="64" spans="6:18">
      <c r="F64">
        <f t="shared" si="1"/>
        <v>12</v>
      </c>
      <c r="G64">
        <f t="shared" si="2"/>
        <v>-8</v>
      </c>
      <c r="H64">
        <v>32</v>
      </c>
      <c r="I64">
        <v>6</v>
      </c>
      <c r="J64">
        <v>-1.55</v>
      </c>
      <c r="K64">
        <v>0.53</v>
      </c>
      <c r="L64">
        <v>1.64</v>
      </c>
      <c r="M64" s="1">
        <f t="shared" si="3"/>
        <v>1.638108665504215</v>
      </c>
      <c r="N64" s="1">
        <f t="shared" si="4"/>
        <v>-0.34193548387096773</v>
      </c>
      <c r="O64">
        <f t="shared" si="5"/>
        <v>-1.3544879066012292</v>
      </c>
      <c r="P64" s="3">
        <f t="shared" si="0"/>
        <v>1.0975256843057493</v>
      </c>
      <c r="Q64">
        <f t="shared" si="6"/>
        <v>0.19551209339877085</v>
      </c>
      <c r="R64">
        <f t="shared" si="7"/>
        <v>0.56752568430574923</v>
      </c>
    </row>
    <row r="65" spans="6:18">
      <c r="F65">
        <f t="shared" si="1"/>
        <v>14</v>
      </c>
      <c r="G65">
        <f t="shared" si="2"/>
        <v>-8</v>
      </c>
      <c r="H65">
        <v>34</v>
      </c>
      <c r="I65">
        <v>6</v>
      </c>
      <c r="J65">
        <v>-1.56</v>
      </c>
      <c r="K65">
        <v>-0.39</v>
      </c>
      <c r="L65">
        <v>1.61</v>
      </c>
      <c r="M65" s="1">
        <f t="shared" si="3"/>
        <v>1.6080111939908877</v>
      </c>
      <c r="N65" s="1">
        <f t="shared" si="4"/>
        <v>0.25</v>
      </c>
      <c r="O65">
        <f t="shared" si="5"/>
        <v>-1.344394711078347</v>
      </c>
      <c r="P65" s="3">
        <f t="shared" si="0"/>
        <v>0.68828302016870913</v>
      </c>
      <c r="Q65">
        <f t="shared" si="6"/>
        <v>0.21560528892165309</v>
      </c>
      <c r="R65">
        <f t="shared" si="7"/>
        <v>1.0782830201687092</v>
      </c>
    </row>
    <row r="66" spans="6:18">
      <c r="F66">
        <f t="shared" si="1"/>
        <v>16</v>
      </c>
      <c r="G66">
        <f t="shared" si="2"/>
        <v>-8</v>
      </c>
      <c r="H66">
        <v>36</v>
      </c>
      <c r="I66">
        <v>6</v>
      </c>
      <c r="J66">
        <v>-1.48</v>
      </c>
      <c r="K66">
        <v>-1.01</v>
      </c>
      <c r="L66">
        <v>1.79</v>
      </c>
      <c r="M66" s="1">
        <f t="shared" si="3"/>
        <v>1.7917868176767011</v>
      </c>
      <c r="N66" s="1">
        <f t="shared" si="4"/>
        <v>0.68243243243243246</v>
      </c>
      <c r="O66">
        <f t="shared" si="5"/>
        <v>-1.3299799789065192</v>
      </c>
      <c r="P66" s="3">
        <f t="shared" si="0"/>
        <v>0.22581572230625938</v>
      </c>
      <c r="Q66">
        <f t="shared" si="6"/>
        <v>0.15002002109348078</v>
      </c>
      <c r="R66">
        <f t="shared" si="7"/>
        <v>1.2358157223062594</v>
      </c>
    </row>
    <row r="67" spans="6:18">
      <c r="F67">
        <f t="shared" si="1"/>
        <v>18</v>
      </c>
      <c r="G67">
        <f t="shared" si="2"/>
        <v>-8</v>
      </c>
      <c r="H67">
        <v>38</v>
      </c>
      <c r="I67">
        <v>6</v>
      </c>
      <c r="J67">
        <v>-1.51</v>
      </c>
      <c r="K67">
        <v>-1.59</v>
      </c>
      <c r="L67">
        <v>2.19</v>
      </c>
      <c r="M67" s="1">
        <f t="shared" si="3"/>
        <v>2.1927608168699111</v>
      </c>
      <c r="N67" s="1">
        <f t="shared" si="4"/>
        <v>1.0529801324503312</v>
      </c>
      <c r="O67">
        <f t="shared" si="5"/>
        <v>-1.3113590824766876</v>
      </c>
      <c r="P67" s="3">
        <f t="shared" si="0"/>
        <v>-0.21294388509833667</v>
      </c>
      <c r="Q67">
        <f t="shared" si="6"/>
        <v>0.19864091752331237</v>
      </c>
      <c r="R67">
        <f t="shared" si="7"/>
        <v>1.3770561149016634</v>
      </c>
    </row>
    <row r="68" spans="6:18">
      <c r="F68">
        <f>H68-20</f>
        <v>-18</v>
      </c>
      <c r="G68">
        <f t="shared" si="2"/>
        <v>-6</v>
      </c>
      <c r="H68">
        <v>2</v>
      </c>
      <c r="I68">
        <v>8</v>
      </c>
      <c r="J68">
        <v>0.35</v>
      </c>
      <c r="K68">
        <v>2.37</v>
      </c>
      <c r="L68">
        <v>2.4</v>
      </c>
      <c r="M68" s="1">
        <f t="shared" si="3"/>
        <v>2.3957044892891108</v>
      </c>
      <c r="N68" s="1">
        <f t="shared" si="4"/>
        <v>6.7714285714285722</v>
      </c>
      <c r="O68">
        <f t="shared" si="5"/>
        <v>0.15395295611886234</v>
      </c>
      <c r="P68" s="3">
        <f t="shared" si="0"/>
        <v>0.90157346632860569</v>
      </c>
      <c r="Q68">
        <f t="shared" si="6"/>
        <v>-0.19604704388113764</v>
      </c>
      <c r="R68">
        <f t="shared" si="7"/>
        <v>-1.4684265336713944</v>
      </c>
    </row>
    <row r="69" spans="6:18">
      <c r="F69">
        <f t="shared" si="1"/>
        <v>-16</v>
      </c>
      <c r="G69">
        <f t="shared" si="2"/>
        <v>-6</v>
      </c>
      <c r="H69">
        <v>4</v>
      </c>
      <c r="I69">
        <v>8</v>
      </c>
      <c r="J69">
        <v>0.23</v>
      </c>
      <c r="K69">
        <v>1.49</v>
      </c>
      <c r="L69">
        <v>1.5</v>
      </c>
      <c r="M69" s="1">
        <f t="shared" si="3"/>
        <v>1.5076471735787522</v>
      </c>
      <c r="N69" s="1">
        <f t="shared" si="4"/>
        <v>6.4782608695652169</v>
      </c>
      <c r="O69">
        <f t="shared" si="5"/>
        <v>6.6083460200786481E-2</v>
      </c>
      <c r="P69" s="3">
        <f t="shared" si="0"/>
        <v>0.45602716072542393</v>
      </c>
      <c r="Q69">
        <f t="shared" si="6"/>
        <v>-0.16391653979921353</v>
      </c>
      <c r="R69">
        <f t="shared" si="7"/>
        <v>-1.0339728392745759</v>
      </c>
    </row>
    <row r="70" spans="6:18">
      <c r="F70">
        <f t="shared" si="1"/>
        <v>-14</v>
      </c>
      <c r="G70">
        <f t="shared" si="2"/>
        <v>-6</v>
      </c>
      <c r="H70">
        <v>6</v>
      </c>
      <c r="I70">
        <v>8</v>
      </c>
      <c r="J70">
        <v>0.44</v>
      </c>
      <c r="K70">
        <v>0.4</v>
      </c>
      <c r="L70">
        <v>0.59</v>
      </c>
      <c r="M70" s="1">
        <f t="shared" si="3"/>
        <v>0.59464274989274024</v>
      </c>
      <c r="N70" s="1">
        <f t="shared" si="4"/>
        <v>0.90909090909090917</v>
      </c>
      <c r="O70">
        <f t="shared" si="5"/>
        <v>-2.1389351649565069E-2</v>
      </c>
      <c r="P70" s="3">
        <f t="shared" si="0"/>
        <v>-4.1075698274557482E-3</v>
      </c>
      <c r="Q70">
        <f t="shared" si="6"/>
        <v>-0.46138935164956507</v>
      </c>
      <c r="R70">
        <f t="shared" si="7"/>
        <v>-0.40410756982745577</v>
      </c>
    </row>
    <row r="71" spans="6:18">
      <c r="F71">
        <f t="shared" si="1"/>
        <v>-12</v>
      </c>
      <c r="G71">
        <f t="shared" si="2"/>
        <v>-6</v>
      </c>
      <c r="H71">
        <v>8</v>
      </c>
      <c r="I71">
        <v>8</v>
      </c>
      <c r="J71">
        <v>0.41</v>
      </c>
      <c r="K71">
        <v>-0.73</v>
      </c>
      <c r="L71">
        <v>0.84</v>
      </c>
      <c r="M71" s="1">
        <f t="shared" si="3"/>
        <v>0.83725742755737909</v>
      </c>
      <c r="N71" s="1">
        <f t="shared" si="4"/>
        <v>-1.7804878048780488</v>
      </c>
      <c r="O71">
        <f t="shared" si="5"/>
        <v>-0.10817438133368534</v>
      </c>
      <c r="P71" s="3">
        <f t="shared" si="0"/>
        <v>-0.40228642820353705</v>
      </c>
      <c r="Q71">
        <f t="shared" si="6"/>
        <v>-0.51817438133368532</v>
      </c>
      <c r="R71">
        <f t="shared" si="7"/>
        <v>0.32771357179646293</v>
      </c>
    </row>
    <row r="72" spans="6:18">
      <c r="F72">
        <f t="shared" si="1"/>
        <v>-10</v>
      </c>
      <c r="G72">
        <f t="shared" si="2"/>
        <v>-6</v>
      </c>
      <c r="H72">
        <v>10</v>
      </c>
      <c r="I72">
        <v>8</v>
      </c>
      <c r="J72">
        <v>0.43</v>
      </c>
      <c r="K72">
        <v>-0.89</v>
      </c>
      <c r="L72">
        <v>0.99</v>
      </c>
      <c r="M72" s="1">
        <f t="shared" si="3"/>
        <v>0.98843310345212543</v>
      </c>
      <c r="N72" s="1">
        <f t="shared" si="4"/>
        <v>-2.0697674418604652</v>
      </c>
      <c r="O72">
        <f t="shared" si="5"/>
        <v>-0.19398327459341269</v>
      </c>
      <c r="P72" s="3">
        <f t="shared" si="0"/>
        <v>-0.67227159573521655</v>
      </c>
      <c r="Q72">
        <f t="shared" si="6"/>
        <v>-0.62398327459341263</v>
      </c>
      <c r="R72">
        <f t="shared" si="7"/>
        <v>0.21772840426478346</v>
      </c>
    </row>
    <row r="73" spans="6:18">
      <c r="F73">
        <f t="shared" si="1"/>
        <v>-8</v>
      </c>
      <c r="G73">
        <f t="shared" si="2"/>
        <v>-6</v>
      </c>
      <c r="H73">
        <v>12</v>
      </c>
      <c r="I73">
        <v>8</v>
      </c>
      <c r="J73">
        <v>0.33</v>
      </c>
      <c r="K73">
        <v>-0.73</v>
      </c>
      <c r="L73">
        <v>0.8</v>
      </c>
      <c r="M73" s="1">
        <f t="shared" si="3"/>
        <v>0.80112421009478918</v>
      </c>
      <c r="N73" s="1">
        <f t="shared" si="4"/>
        <v>-2.2121212121212119</v>
      </c>
      <c r="O73">
        <f t="shared" si="5"/>
        <v>-0.27853157137231377</v>
      </c>
      <c r="P73" s="3">
        <f t="shared" si="0"/>
        <v>-0.76915052070430456</v>
      </c>
      <c r="Q73">
        <f t="shared" si="6"/>
        <v>-0.60853157137231384</v>
      </c>
      <c r="R73">
        <f t="shared" si="7"/>
        <v>-3.9150520704304581E-2</v>
      </c>
    </row>
    <row r="74" spans="6:18">
      <c r="F74">
        <f t="shared" si="1"/>
        <v>-6</v>
      </c>
      <c r="G74">
        <f t="shared" si="2"/>
        <v>-6</v>
      </c>
      <c r="H74">
        <v>14</v>
      </c>
      <c r="I74">
        <v>8</v>
      </c>
      <c r="J74">
        <v>0.37</v>
      </c>
      <c r="K74">
        <v>-1.1399999999999999</v>
      </c>
      <c r="L74">
        <v>1.2</v>
      </c>
      <c r="M74" s="1">
        <f t="shared" si="3"/>
        <v>1.1985407794480754</v>
      </c>
      <c r="N74" s="1">
        <f t="shared" si="4"/>
        <v>-3.0810810810810807</v>
      </c>
      <c r="O74">
        <f t="shared" si="5"/>
        <v>-0.36153984064153344</v>
      </c>
      <c r="P74" s="3">
        <f t="shared" si="0"/>
        <v>-0.67680720767351055</v>
      </c>
      <c r="Q74">
        <f t="shared" si="6"/>
        <v>-0.73153984064153343</v>
      </c>
      <c r="R74">
        <f t="shared" si="7"/>
        <v>0.46319279232648936</v>
      </c>
    </row>
    <row r="75" spans="6:18">
      <c r="F75">
        <f t="shared" si="1"/>
        <v>-4</v>
      </c>
      <c r="G75">
        <f t="shared" si="2"/>
        <v>-6</v>
      </c>
      <c r="H75">
        <v>16</v>
      </c>
      <c r="I75">
        <v>8</v>
      </c>
      <c r="J75">
        <v>0.08</v>
      </c>
      <c r="K75">
        <v>-0.68</v>
      </c>
      <c r="L75">
        <v>0.68</v>
      </c>
      <c r="M75" s="1">
        <f t="shared" si="3"/>
        <v>0.68468971074494767</v>
      </c>
      <c r="N75" s="1">
        <f t="shared" si="4"/>
        <v>-8.5</v>
      </c>
      <c r="O75">
        <f t="shared" si="5"/>
        <v>-0.44273479516281827</v>
      </c>
      <c r="P75" s="3">
        <f t="shared" ref="P75:P138" si="8">(1.1374957 * SIN(0.222722 * ($D$5 * F75 + $D$6 * G75) + 6.60815) + 0.368331)</f>
        <v>-0.41060314431358896</v>
      </c>
      <c r="Q75">
        <f t="shared" si="6"/>
        <v>-0.52273479516281829</v>
      </c>
      <c r="R75">
        <f t="shared" si="7"/>
        <v>0.26939685568641109</v>
      </c>
    </row>
    <row r="76" spans="6:18">
      <c r="F76">
        <f t="shared" ref="F76:F86" si="9">H76-20</f>
        <v>-2</v>
      </c>
      <c r="G76">
        <f t="shared" ref="G76:G139" si="10">I76-14</f>
        <v>-6</v>
      </c>
      <c r="H76">
        <v>18</v>
      </c>
      <c r="I76">
        <v>8</v>
      </c>
      <c r="J76">
        <v>-0.14000000000000001</v>
      </c>
      <c r="K76">
        <v>0.3</v>
      </c>
      <c r="L76">
        <v>0.33</v>
      </c>
      <c r="M76" s="1">
        <f t="shared" ref="M76:M139" si="11">SQRT(J76*J76+K76*K76)</f>
        <v>0.33105890714493696</v>
      </c>
      <c r="N76" s="1">
        <f t="shared" ref="N76:N139" si="12">K76/J76</f>
        <v>-2.1428571428571428</v>
      </c>
      <c r="O76">
        <f t="shared" ref="O76:O139" si="13">1.16323*SIN(0.40547*($D$7*F76+$D$8*G76)+2.14085)+0.55023-(-0.0931*($D$7*F76+$D$8*G76)-0.1265)</f>
        <v>-0.52185038174149079</v>
      </c>
      <c r="P76" s="3">
        <f t="shared" si="8"/>
        <v>-1.4821888393845351E-2</v>
      </c>
      <c r="Q76">
        <f t="shared" ref="Q76:Q139" si="14">O76-J76</f>
        <v>-0.38185038174149077</v>
      </c>
      <c r="R76">
        <f t="shared" ref="R76:R139" si="15">P76-K76</f>
        <v>-0.31482188839384534</v>
      </c>
    </row>
    <row r="77" spans="6:18">
      <c r="F77">
        <f t="shared" si="9"/>
        <v>0</v>
      </c>
      <c r="G77">
        <f t="shared" si="10"/>
        <v>-6</v>
      </c>
      <c r="H77">
        <v>20</v>
      </c>
      <c r="I77">
        <v>8</v>
      </c>
      <c r="J77">
        <v>-0.67</v>
      </c>
      <c r="K77">
        <v>0.35</v>
      </c>
      <c r="L77">
        <v>0.76</v>
      </c>
      <c r="M77" s="1">
        <f t="shared" si="11"/>
        <v>0.75591004755857027</v>
      </c>
      <c r="N77" s="1">
        <f t="shared" si="12"/>
        <v>-0.52238805970149249</v>
      </c>
      <c r="O77">
        <f t="shared" si="13"/>
        <v>-0.59862884261990146</v>
      </c>
      <c r="P77" s="3">
        <f t="shared" si="8"/>
        <v>0.44469758719658919</v>
      </c>
      <c r="Q77">
        <f t="shared" si="14"/>
        <v>7.1371157380098582E-2</v>
      </c>
      <c r="R77">
        <f t="shared" si="15"/>
        <v>9.4697587196589217E-2</v>
      </c>
    </row>
    <row r="78" spans="6:18">
      <c r="F78">
        <f t="shared" si="9"/>
        <v>2</v>
      </c>
      <c r="G78">
        <f t="shared" si="10"/>
        <v>-6</v>
      </c>
      <c r="H78">
        <v>22</v>
      </c>
      <c r="I78">
        <v>8</v>
      </c>
      <c r="J78">
        <v>-1.05</v>
      </c>
      <c r="K78">
        <v>0.9</v>
      </c>
      <c r="L78">
        <v>1.39</v>
      </c>
      <c r="M78" s="1">
        <f t="shared" si="11"/>
        <v>1.3829316685939332</v>
      </c>
      <c r="N78" s="1">
        <f t="shared" si="12"/>
        <v>-0.8571428571428571</v>
      </c>
      <c r="O78">
        <f t="shared" si="13"/>
        <v>-0.67282174377703852</v>
      </c>
      <c r="P78" s="3">
        <f t="shared" si="8"/>
        <v>0.89151333417716949</v>
      </c>
      <c r="Q78">
        <f t="shared" si="14"/>
        <v>0.37717825622296153</v>
      </c>
      <c r="R78">
        <f t="shared" si="15"/>
        <v>-8.4866658228305303E-3</v>
      </c>
    </row>
    <row r="79" spans="6:18">
      <c r="F79">
        <f t="shared" si="9"/>
        <v>4</v>
      </c>
      <c r="G79">
        <f t="shared" si="10"/>
        <v>-6</v>
      </c>
      <c r="H79">
        <v>24</v>
      </c>
      <c r="I79">
        <v>8</v>
      </c>
      <c r="J79">
        <v>-1.18</v>
      </c>
      <c r="K79">
        <v>1.76</v>
      </c>
      <c r="L79">
        <v>2.12</v>
      </c>
      <c r="M79" s="1">
        <f t="shared" si="11"/>
        <v>2.118962010041709</v>
      </c>
      <c r="N79" s="1">
        <f t="shared" si="12"/>
        <v>-1.4915254237288136</v>
      </c>
      <c r="O79">
        <f t="shared" si="13"/>
        <v>-0.74419096603199808</v>
      </c>
      <c r="P79" s="3">
        <f t="shared" si="8"/>
        <v>1.2512966939470027</v>
      </c>
      <c r="Q79">
        <f t="shared" si="14"/>
        <v>0.43580903396800186</v>
      </c>
      <c r="R79">
        <f t="shared" si="15"/>
        <v>-0.50870330605299729</v>
      </c>
    </row>
    <row r="80" spans="6:18">
      <c r="F80">
        <f t="shared" si="9"/>
        <v>6</v>
      </c>
      <c r="G80">
        <f t="shared" si="10"/>
        <v>-6</v>
      </c>
      <c r="H80">
        <v>26</v>
      </c>
      <c r="I80">
        <v>8</v>
      </c>
      <c r="J80">
        <v>-1.22</v>
      </c>
      <c r="K80">
        <v>1.92</v>
      </c>
      <c r="L80">
        <v>2.2799999999999998</v>
      </c>
      <c r="M80" s="1">
        <f t="shared" si="11"/>
        <v>2.2748186740925087</v>
      </c>
      <c r="N80" s="1">
        <f t="shared" si="12"/>
        <v>-1.5737704918032787</v>
      </c>
      <c r="O80">
        <f t="shared" si="13"/>
        <v>-0.81250965499739192</v>
      </c>
      <c r="P80" s="3">
        <f t="shared" si="8"/>
        <v>1.4641970128544926</v>
      </c>
      <c r="Q80">
        <f t="shared" si="14"/>
        <v>0.40749034500260806</v>
      </c>
      <c r="R80">
        <f t="shared" si="15"/>
        <v>-0.45580298714550738</v>
      </c>
    </row>
    <row r="81" spans="6:18">
      <c r="F81">
        <f t="shared" si="9"/>
        <v>8</v>
      </c>
      <c r="G81">
        <f t="shared" si="10"/>
        <v>-6</v>
      </c>
      <c r="H81">
        <v>28</v>
      </c>
      <c r="I81">
        <v>8</v>
      </c>
      <c r="J81">
        <v>-0.77</v>
      </c>
      <c r="K81">
        <v>1.62</v>
      </c>
      <c r="L81">
        <v>1.79</v>
      </c>
      <c r="M81" s="1">
        <f t="shared" si="11"/>
        <v>1.7936833611315015</v>
      </c>
      <c r="N81" s="1">
        <f t="shared" si="12"/>
        <v>-2.1038961038961039</v>
      </c>
      <c r="O81">
        <f t="shared" si="13"/>
        <v>-0.87756312609296117</v>
      </c>
      <c r="P81" s="3">
        <f t="shared" si="8"/>
        <v>1.4947979135068701</v>
      </c>
      <c r="Q81">
        <f t="shared" si="14"/>
        <v>-0.10756312609296115</v>
      </c>
      <c r="R81">
        <f t="shared" si="15"/>
        <v>-0.12520208649313003</v>
      </c>
    </row>
    <row r="82" spans="6:18">
      <c r="F82">
        <f t="shared" si="9"/>
        <v>10</v>
      </c>
      <c r="G82">
        <f t="shared" si="10"/>
        <v>-6</v>
      </c>
      <c r="H82">
        <v>30</v>
      </c>
      <c r="I82">
        <v>8</v>
      </c>
      <c r="J82">
        <v>-0.79</v>
      </c>
      <c r="K82">
        <v>0.9</v>
      </c>
      <c r="L82">
        <v>1.2</v>
      </c>
      <c r="M82" s="1">
        <f t="shared" si="11"/>
        <v>1.1975391434103522</v>
      </c>
      <c r="N82" s="1">
        <f t="shared" si="12"/>
        <v>-1.139240506329114</v>
      </c>
      <c r="O82">
        <f t="shared" si="13"/>
        <v>-0.93914972100891081</v>
      </c>
      <c r="P82" s="3">
        <f t="shared" si="8"/>
        <v>1.338008877244395</v>
      </c>
      <c r="Q82">
        <f t="shared" si="14"/>
        <v>-0.14914972100891077</v>
      </c>
      <c r="R82">
        <f t="shared" si="15"/>
        <v>0.43800887724439497</v>
      </c>
    </row>
    <row r="83" spans="6:18">
      <c r="F83">
        <f t="shared" si="9"/>
        <v>12</v>
      </c>
      <c r="G83">
        <f t="shared" si="10"/>
        <v>-6</v>
      </c>
      <c r="H83">
        <v>32</v>
      </c>
      <c r="I83">
        <v>8</v>
      </c>
      <c r="J83">
        <v>-0.83</v>
      </c>
      <c r="K83">
        <v>0.21</v>
      </c>
      <c r="L83">
        <v>0.86</v>
      </c>
      <c r="M83" s="1">
        <f t="shared" si="11"/>
        <v>0.85615419172015972</v>
      </c>
      <c r="N83" s="1">
        <f t="shared" si="12"/>
        <v>-0.25301204819277107</v>
      </c>
      <c r="O83">
        <f t="shared" si="13"/>
        <v>-0.99708161220221181</v>
      </c>
      <c r="P83" s="3">
        <f t="shared" si="8"/>
        <v>1.0199120617069208</v>
      </c>
      <c r="Q83">
        <f t="shared" si="14"/>
        <v>-0.16708161220221185</v>
      </c>
      <c r="R83">
        <f t="shared" si="15"/>
        <v>0.80991206170692087</v>
      </c>
    </row>
    <row r="84" spans="6:18">
      <c r="F84">
        <f t="shared" si="9"/>
        <v>14</v>
      </c>
      <c r="G84">
        <f t="shared" si="10"/>
        <v>-6</v>
      </c>
      <c r="H84">
        <v>34</v>
      </c>
      <c r="I84">
        <v>8</v>
      </c>
      <c r="J84">
        <v>-0.9</v>
      </c>
      <c r="K84">
        <v>-0.36</v>
      </c>
      <c r="L84">
        <v>0.97</v>
      </c>
      <c r="M84" s="1">
        <f t="shared" si="11"/>
        <v>0.96932966528421072</v>
      </c>
      <c r="N84" s="1">
        <f t="shared" si="12"/>
        <v>0.39999999999999997</v>
      </c>
      <c r="O84">
        <f t="shared" si="13"/>
        <v>-1.0511855522163933</v>
      </c>
      <c r="P84" s="3">
        <f t="shared" si="8"/>
        <v>0.59342348376245768</v>
      </c>
      <c r="Q84">
        <f t="shared" si="14"/>
        <v>-0.15118555221639329</v>
      </c>
      <c r="R84">
        <f t="shared" si="15"/>
        <v>0.95342348376245767</v>
      </c>
    </row>
    <row r="85" spans="6:18">
      <c r="F85">
        <f t="shared" si="9"/>
        <v>16</v>
      </c>
      <c r="G85">
        <f t="shared" si="10"/>
        <v>-6</v>
      </c>
      <c r="H85">
        <v>36</v>
      </c>
      <c r="I85">
        <v>8</v>
      </c>
      <c r="J85">
        <v>-0.68</v>
      </c>
      <c r="K85">
        <v>-0.86</v>
      </c>
      <c r="L85">
        <v>1.1000000000000001</v>
      </c>
      <c r="M85" s="1">
        <f t="shared" si="11"/>
        <v>1.0963576058932596</v>
      </c>
      <c r="N85" s="1">
        <f t="shared" si="12"/>
        <v>1.2647058823529411</v>
      </c>
      <c r="O85">
        <f t="shared" si="13"/>
        <v>-1.1013035648354887</v>
      </c>
      <c r="P85" s="3">
        <f t="shared" si="8"/>
        <v>0.12949033835978038</v>
      </c>
      <c r="Q85">
        <f t="shared" si="14"/>
        <v>-0.4213035648354887</v>
      </c>
      <c r="R85">
        <f t="shared" si="15"/>
        <v>0.9894903383597804</v>
      </c>
    </row>
    <row r="86" spans="6:18">
      <c r="F86">
        <f t="shared" si="9"/>
        <v>18</v>
      </c>
      <c r="G86">
        <f t="shared" si="10"/>
        <v>-6</v>
      </c>
      <c r="H86">
        <v>38</v>
      </c>
      <c r="I86">
        <v>8</v>
      </c>
      <c r="J86">
        <v>-0.76</v>
      </c>
      <c r="K86">
        <v>-1.52</v>
      </c>
      <c r="L86">
        <v>1.7</v>
      </c>
      <c r="M86" s="1">
        <f t="shared" si="11"/>
        <v>1.6994116628998401</v>
      </c>
      <c r="N86" s="1">
        <f t="shared" si="12"/>
        <v>2</v>
      </c>
      <c r="O86">
        <f t="shared" si="13"/>
        <v>-1.1472935753148537</v>
      </c>
      <c r="P86" s="3">
        <f t="shared" si="8"/>
        <v>-0.2947112037611575</v>
      </c>
      <c r="Q86">
        <f t="shared" si="14"/>
        <v>-0.38729357531485364</v>
      </c>
      <c r="R86">
        <f t="shared" si="15"/>
        <v>1.2252887962388426</v>
      </c>
    </row>
    <row r="87" spans="6:18">
      <c r="F87">
        <f>H87-20</f>
        <v>-18</v>
      </c>
      <c r="G87">
        <f t="shared" si="10"/>
        <v>-4</v>
      </c>
      <c r="H87">
        <v>2</v>
      </c>
      <c r="I87">
        <v>10</v>
      </c>
      <c r="J87">
        <v>0.69</v>
      </c>
      <c r="K87">
        <v>2.5299999999999998</v>
      </c>
      <c r="L87">
        <v>2.62</v>
      </c>
      <c r="M87" s="1">
        <f t="shared" si="11"/>
        <v>2.622403477728017</v>
      </c>
      <c r="N87" s="1">
        <f t="shared" si="12"/>
        <v>3.6666666666666665</v>
      </c>
      <c r="O87">
        <f t="shared" si="13"/>
        <v>1.2916940762993714</v>
      </c>
      <c r="P87" s="3">
        <f t="shared" si="8"/>
        <v>0.81337690812529007</v>
      </c>
      <c r="Q87">
        <f t="shared" si="14"/>
        <v>0.60169407629937144</v>
      </c>
      <c r="R87">
        <f t="shared" si="15"/>
        <v>-1.7166230918747098</v>
      </c>
    </row>
    <row r="88" spans="6:18">
      <c r="F88">
        <f t="shared" ref="F88:F105" si="16">H88-20</f>
        <v>-16</v>
      </c>
      <c r="G88">
        <f t="shared" si="10"/>
        <v>-4</v>
      </c>
      <c r="H88">
        <v>4</v>
      </c>
      <c r="I88">
        <v>10</v>
      </c>
      <c r="J88">
        <v>0.91</v>
      </c>
      <c r="K88">
        <v>1.55</v>
      </c>
      <c r="L88">
        <v>1.8</v>
      </c>
      <c r="M88" s="1">
        <f t="shared" si="11"/>
        <v>1.7973869922751751</v>
      </c>
      <c r="N88" s="1">
        <f t="shared" si="12"/>
        <v>1.7032967032967032</v>
      </c>
      <c r="O88">
        <f t="shared" si="13"/>
        <v>1.2290647010374101</v>
      </c>
      <c r="P88" s="3">
        <f t="shared" si="8"/>
        <v>0.35837377189802855</v>
      </c>
      <c r="Q88">
        <f t="shared" si="14"/>
        <v>0.31906470103741003</v>
      </c>
      <c r="R88">
        <f t="shared" si="15"/>
        <v>-1.1916262281019714</v>
      </c>
    </row>
    <row r="89" spans="6:18">
      <c r="F89">
        <f t="shared" si="16"/>
        <v>-14</v>
      </c>
      <c r="G89">
        <f t="shared" si="10"/>
        <v>-4</v>
      </c>
      <c r="H89">
        <v>6</v>
      </c>
      <c r="I89">
        <v>10</v>
      </c>
      <c r="J89">
        <v>1.1299999999999999</v>
      </c>
      <c r="K89">
        <v>-0.01</v>
      </c>
      <c r="L89">
        <v>1.1299999999999999</v>
      </c>
      <c r="M89" s="1">
        <f t="shared" si="11"/>
        <v>1.1300442469213317</v>
      </c>
      <c r="N89" s="1">
        <f t="shared" si="12"/>
        <v>-8.8495575221238954E-3</v>
      </c>
      <c r="O89">
        <f t="shared" si="13"/>
        <v>1.1630265291024473</v>
      </c>
      <c r="P89" s="3">
        <f t="shared" si="8"/>
        <v>-9.4972960289751773E-2</v>
      </c>
      <c r="Q89">
        <f t="shared" si="14"/>
        <v>3.3026529102447411E-2</v>
      </c>
      <c r="R89">
        <f t="shared" si="15"/>
        <v>-8.4972960289751778E-2</v>
      </c>
    </row>
    <row r="90" spans="6:18">
      <c r="F90">
        <f t="shared" si="16"/>
        <v>-12</v>
      </c>
      <c r="G90">
        <f t="shared" si="10"/>
        <v>-4</v>
      </c>
      <c r="H90">
        <v>8</v>
      </c>
      <c r="I90">
        <v>10</v>
      </c>
      <c r="J90">
        <v>1.31</v>
      </c>
      <c r="K90">
        <v>-0.85</v>
      </c>
      <c r="L90">
        <v>1.56</v>
      </c>
      <c r="M90" s="1">
        <f t="shared" si="11"/>
        <v>1.5616017418023074</v>
      </c>
      <c r="N90" s="1">
        <f t="shared" si="12"/>
        <v>-0.64885496183206104</v>
      </c>
      <c r="O90">
        <f t="shared" si="13"/>
        <v>1.0937851471729108</v>
      </c>
      <c r="P90" s="3">
        <f t="shared" si="8"/>
        <v>-0.47124818789084327</v>
      </c>
      <c r="Q90">
        <f t="shared" si="14"/>
        <v>-0.2162148528270893</v>
      </c>
      <c r="R90">
        <f t="shared" si="15"/>
        <v>0.3787518121091567</v>
      </c>
    </row>
    <row r="91" spans="6:18">
      <c r="F91">
        <f t="shared" si="16"/>
        <v>-10</v>
      </c>
      <c r="G91">
        <f t="shared" si="10"/>
        <v>-4</v>
      </c>
      <c r="H91">
        <v>10</v>
      </c>
      <c r="I91">
        <v>10</v>
      </c>
      <c r="J91">
        <v>1.46</v>
      </c>
      <c r="K91">
        <v>-1.04</v>
      </c>
      <c r="L91">
        <v>1.8</v>
      </c>
      <c r="M91" s="1">
        <f t="shared" si="11"/>
        <v>1.7925400971805343</v>
      </c>
      <c r="N91" s="1">
        <f t="shared" si="12"/>
        <v>-0.71232876712328774</v>
      </c>
      <c r="O91">
        <f t="shared" si="13"/>
        <v>1.0215589208232831</v>
      </c>
      <c r="P91" s="3">
        <f t="shared" si="8"/>
        <v>-0.70785780333107784</v>
      </c>
      <c r="Q91">
        <f t="shared" si="14"/>
        <v>-0.43844107917671682</v>
      </c>
      <c r="R91">
        <f t="shared" si="15"/>
        <v>0.3321421966689222</v>
      </c>
    </row>
    <row r="92" spans="6:18">
      <c r="F92">
        <f t="shared" si="16"/>
        <v>-8</v>
      </c>
      <c r="G92">
        <f t="shared" si="10"/>
        <v>-4</v>
      </c>
      <c r="H92">
        <v>12</v>
      </c>
      <c r="I92">
        <v>10</v>
      </c>
      <c r="J92">
        <v>1.61</v>
      </c>
      <c r="K92">
        <v>-0.85</v>
      </c>
      <c r="L92">
        <v>1.82</v>
      </c>
      <c r="M92" s="1">
        <f t="shared" si="11"/>
        <v>1.8206042952822012</v>
      </c>
      <c r="N92" s="1">
        <f t="shared" si="12"/>
        <v>-0.52795031055900621</v>
      </c>
      <c r="O92">
        <f t="shared" si="13"/>
        <v>0.94657812337578906</v>
      </c>
      <c r="P92" s="3">
        <f t="shared" si="8"/>
        <v>-0.76544134215370474</v>
      </c>
      <c r="Q92">
        <f t="shared" si="14"/>
        <v>-0.66342187662421104</v>
      </c>
      <c r="R92">
        <f t="shared" si="15"/>
        <v>8.4558657846295238E-2</v>
      </c>
    </row>
    <row r="93" spans="6:18">
      <c r="F93">
        <f t="shared" si="16"/>
        <v>-6</v>
      </c>
      <c r="G93">
        <f t="shared" si="10"/>
        <v>-4</v>
      </c>
      <c r="H93">
        <v>14</v>
      </c>
      <c r="I93">
        <v>10</v>
      </c>
      <c r="J93">
        <v>1.39</v>
      </c>
      <c r="K93">
        <v>-0.6</v>
      </c>
      <c r="L93">
        <v>1.51</v>
      </c>
      <c r="M93" s="1">
        <f t="shared" si="11"/>
        <v>1.513968295572929</v>
      </c>
      <c r="N93" s="1">
        <f t="shared" si="12"/>
        <v>-0.43165467625899284</v>
      </c>
      <c r="O93">
        <f t="shared" si="13"/>
        <v>0.86908401724727902</v>
      </c>
      <c r="P93" s="3">
        <f t="shared" si="8"/>
        <v>-0.63441967195996285</v>
      </c>
      <c r="Q93">
        <f t="shared" si="14"/>
        <v>-0.52091598275272089</v>
      </c>
      <c r="R93">
        <f t="shared" si="15"/>
        <v>-3.4419671959962872E-2</v>
      </c>
    </row>
    <row r="94" spans="6:18">
      <c r="F94">
        <f t="shared" si="16"/>
        <v>-4</v>
      </c>
      <c r="G94">
        <f t="shared" si="10"/>
        <v>-4</v>
      </c>
      <c r="H94">
        <v>16</v>
      </c>
      <c r="I94">
        <v>10</v>
      </c>
      <c r="J94">
        <v>1.34</v>
      </c>
      <c r="K94">
        <v>-0.49</v>
      </c>
      <c r="L94">
        <v>1.42</v>
      </c>
      <c r="M94" s="1">
        <f t="shared" si="11"/>
        <v>1.4267795905464866</v>
      </c>
      <c r="N94" s="1">
        <f t="shared" si="12"/>
        <v>-0.36567164179104472</v>
      </c>
      <c r="O94">
        <f t="shared" si="13"/>
        <v>0.78932789145618143</v>
      </c>
      <c r="P94" s="3">
        <f t="shared" si="8"/>
        <v>-0.33658849950137032</v>
      </c>
      <c r="Q94">
        <f t="shared" si="14"/>
        <v>-0.55067210854381865</v>
      </c>
      <c r="R94">
        <f t="shared" si="15"/>
        <v>0.15341150049862967</v>
      </c>
    </row>
    <row r="95" spans="6:18">
      <c r="F95">
        <f t="shared" si="16"/>
        <v>-2</v>
      </c>
      <c r="G95">
        <f t="shared" si="10"/>
        <v>-4</v>
      </c>
      <c r="H95">
        <v>18</v>
      </c>
      <c r="I95">
        <v>10</v>
      </c>
      <c r="J95">
        <v>0.89</v>
      </c>
      <c r="K95">
        <v>0.31</v>
      </c>
      <c r="L95">
        <v>0.94</v>
      </c>
      <c r="M95" s="1">
        <f t="shared" si="11"/>
        <v>0.94244363226667305</v>
      </c>
      <c r="N95" s="1">
        <f t="shared" si="12"/>
        <v>0.34831460674157305</v>
      </c>
      <c r="O95">
        <f t="shared" si="13"/>
        <v>0.70757005912930038</v>
      </c>
      <c r="P95" s="3">
        <f t="shared" si="8"/>
        <v>7.8507387044898902E-2</v>
      </c>
      <c r="Q95">
        <f t="shared" si="14"/>
        <v>-0.18242994087069964</v>
      </c>
      <c r="R95">
        <f t="shared" si="15"/>
        <v>-0.2314926129551011</v>
      </c>
    </row>
    <row r="96" spans="6:18">
      <c r="F96">
        <f t="shared" si="16"/>
        <v>0</v>
      </c>
      <c r="G96">
        <f t="shared" si="10"/>
        <v>-4</v>
      </c>
      <c r="H96">
        <v>20</v>
      </c>
      <c r="I96">
        <v>10</v>
      </c>
      <c r="J96">
        <v>0.32</v>
      </c>
      <c r="K96">
        <v>1.1499999999999999</v>
      </c>
      <c r="L96">
        <v>1.19</v>
      </c>
      <c r="M96" s="1">
        <f t="shared" si="11"/>
        <v>1.1936917525056459</v>
      </c>
      <c r="N96" s="1">
        <f t="shared" si="12"/>
        <v>3.5937499999999996</v>
      </c>
      <c r="O96">
        <f t="shared" si="13"/>
        <v>0.6240788190078066</v>
      </c>
      <c r="P96" s="3">
        <f t="shared" si="8"/>
        <v>0.54181598884883642</v>
      </c>
      <c r="Q96">
        <f t="shared" si="14"/>
        <v>0.30407881900780659</v>
      </c>
      <c r="R96">
        <f t="shared" si="15"/>
        <v>-0.60818401115116349</v>
      </c>
    </row>
    <row r="97" spans="6:18">
      <c r="F97">
        <f t="shared" si="16"/>
        <v>2</v>
      </c>
      <c r="G97">
        <f t="shared" si="10"/>
        <v>-4</v>
      </c>
      <c r="H97">
        <v>22</v>
      </c>
      <c r="I97">
        <v>10</v>
      </c>
      <c r="J97">
        <v>7.0000000000000007E-2</v>
      </c>
      <c r="K97">
        <v>1.5</v>
      </c>
      <c r="L97">
        <v>1.51</v>
      </c>
      <c r="M97" s="1">
        <f t="shared" si="11"/>
        <v>1.5016324450410627</v>
      </c>
      <c r="N97" s="1">
        <f t="shared" si="12"/>
        <v>21.428571428571427</v>
      </c>
      <c r="O97">
        <f t="shared" si="13"/>
        <v>0.53912938509539376</v>
      </c>
      <c r="P97" s="3">
        <f t="shared" si="8"/>
        <v>0.97626502919894431</v>
      </c>
      <c r="Q97">
        <f t="shared" si="14"/>
        <v>0.46912938509539376</v>
      </c>
      <c r="R97">
        <f t="shared" si="15"/>
        <v>-0.52373497080105569</v>
      </c>
    </row>
    <row r="98" spans="6:18">
      <c r="F98">
        <f t="shared" si="16"/>
        <v>4</v>
      </c>
      <c r="G98">
        <f t="shared" si="10"/>
        <v>-4</v>
      </c>
      <c r="H98">
        <v>24</v>
      </c>
      <c r="I98">
        <v>10</v>
      </c>
      <c r="J98">
        <v>-0.01</v>
      </c>
      <c r="K98">
        <v>1.68</v>
      </c>
      <c r="L98">
        <v>1.68</v>
      </c>
      <c r="M98" s="1">
        <f t="shared" si="11"/>
        <v>1.6800297616411441</v>
      </c>
      <c r="N98" s="1"/>
      <c r="O98">
        <f t="shared" si="13"/>
        <v>0.45300278871866351</v>
      </c>
      <c r="P98" s="3">
        <f t="shared" si="8"/>
        <v>1.3095830749197213</v>
      </c>
      <c r="Q98">
        <f t="shared" si="14"/>
        <v>0.46300278871866352</v>
      </c>
      <c r="R98">
        <f t="shared" si="15"/>
        <v>-0.37041692508027868</v>
      </c>
    </row>
    <row r="99" spans="6:18">
      <c r="F99">
        <f t="shared" si="16"/>
        <v>6</v>
      </c>
      <c r="G99">
        <f t="shared" si="10"/>
        <v>-4</v>
      </c>
      <c r="H99">
        <v>26</v>
      </c>
      <c r="I99">
        <v>10</v>
      </c>
      <c r="J99">
        <v>0.1</v>
      </c>
      <c r="K99">
        <v>1.79</v>
      </c>
      <c r="L99">
        <v>1.8</v>
      </c>
      <c r="M99" s="1">
        <f t="shared" si="11"/>
        <v>1.7927911200137063</v>
      </c>
      <c r="N99" s="1">
        <f t="shared" si="12"/>
        <v>17.899999999999999</v>
      </c>
      <c r="O99">
        <f t="shared" si="13"/>
        <v>0.3659847573798658</v>
      </c>
      <c r="P99" s="3">
        <f t="shared" si="8"/>
        <v>1.4863220282363743</v>
      </c>
      <c r="Q99">
        <f t="shared" si="14"/>
        <v>0.26598475737986582</v>
      </c>
      <c r="R99">
        <f t="shared" si="15"/>
        <v>-0.30367797176362576</v>
      </c>
    </row>
    <row r="100" spans="6:18">
      <c r="F100">
        <f t="shared" si="16"/>
        <v>8</v>
      </c>
      <c r="G100">
        <f t="shared" si="10"/>
        <v>-4</v>
      </c>
      <c r="H100">
        <v>28</v>
      </c>
      <c r="I100">
        <v>10</v>
      </c>
      <c r="J100">
        <v>0.48</v>
      </c>
      <c r="K100">
        <v>1.54</v>
      </c>
      <c r="L100">
        <v>1.61</v>
      </c>
      <c r="M100" s="1">
        <f t="shared" si="11"/>
        <v>1.6130716041143369</v>
      </c>
      <c r="N100" s="1">
        <f t="shared" si="12"/>
        <v>3.2083333333333335</v>
      </c>
      <c r="O100">
        <f t="shared" si="13"/>
        <v>0.2783645748746984</v>
      </c>
      <c r="P100" s="3">
        <f t="shared" si="8"/>
        <v>1.4770810244494694</v>
      </c>
      <c r="Q100">
        <f t="shared" si="14"/>
        <v>-0.20163542512530158</v>
      </c>
      <c r="R100">
        <f t="shared" si="15"/>
        <v>-6.2918975550530609E-2</v>
      </c>
    </row>
    <row r="101" spans="6:18">
      <c r="F101">
        <f t="shared" si="16"/>
        <v>10</v>
      </c>
      <c r="G101">
        <f t="shared" si="10"/>
        <v>-4</v>
      </c>
      <c r="H101">
        <v>30</v>
      </c>
      <c r="I101">
        <v>10</v>
      </c>
      <c r="J101">
        <v>0.48</v>
      </c>
      <c r="K101">
        <v>1.1000000000000001</v>
      </c>
      <c r="L101">
        <v>1.2</v>
      </c>
      <c r="M101" s="1">
        <f t="shared" si="11"/>
        <v>1.2001666550941998</v>
      </c>
      <c r="N101" s="1">
        <f t="shared" si="12"/>
        <v>2.291666666666667</v>
      </c>
      <c r="O101">
        <f t="shared" si="13"/>
        <v>0.19043392722262159</v>
      </c>
      <c r="P101" s="3">
        <f t="shared" si="8"/>
        <v>1.2833973223065953</v>
      </c>
      <c r="Q101">
        <f t="shared" si="14"/>
        <v>-0.28956607277737839</v>
      </c>
      <c r="R101">
        <f t="shared" si="15"/>
        <v>0.18339732230659522</v>
      </c>
    </row>
    <row r="102" spans="6:18">
      <c r="F102">
        <f t="shared" si="16"/>
        <v>12</v>
      </c>
      <c r="G102">
        <f t="shared" si="10"/>
        <v>-4</v>
      </c>
      <c r="H102">
        <v>32</v>
      </c>
      <c r="I102">
        <v>10</v>
      </c>
      <c r="J102">
        <v>0.4</v>
      </c>
      <c r="K102">
        <v>0.49</v>
      </c>
      <c r="L102">
        <v>0.63</v>
      </c>
      <c r="M102" s="1">
        <f t="shared" si="11"/>
        <v>0.63253458403473872</v>
      </c>
      <c r="N102" s="1">
        <f t="shared" si="12"/>
        <v>1.2249999999999999</v>
      </c>
      <c r="O102">
        <f t="shared" si="13"/>
        <v>0.10248573901373303</v>
      </c>
      <c r="P102" s="3">
        <f t="shared" si="8"/>
        <v>0.93749057805402325</v>
      </c>
      <c r="Q102">
        <f t="shared" si="14"/>
        <v>-0.29751426098626699</v>
      </c>
      <c r="R102">
        <f t="shared" si="15"/>
        <v>0.44749057805402326</v>
      </c>
    </row>
    <row r="103" spans="6:18">
      <c r="F103">
        <f t="shared" si="16"/>
        <v>14</v>
      </c>
      <c r="G103">
        <f t="shared" si="10"/>
        <v>-4</v>
      </c>
      <c r="H103">
        <v>34</v>
      </c>
      <c r="I103">
        <v>10</v>
      </c>
      <c r="J103">
        <v>0.02</v>
      </c>
      <c r="K103">
        <v>-0.31</v>
      </c>
      <c r="L103">
        <v>0.31</v>
      </c>
      <c r="M103" s="1">
        <f t="shared" si="11"/>
        <v>0.31064449134018135</v>
      </c>
      <c r="N103" s="1">
        <f t="shared" si="12"/>
        <v>-15.5</v>
      </c>
      <c r="O103">
        <f t="shared" si="13"/>
        <v>1.4813004814481112E-2</v>
      </c>
      <c r="P103" s="3">
        <f t="shared" si="8"/>
        <v>0.49690304367154314</v>
      </c>
      <c r="Q103">
        <f t="shared" si="14"/>
        <v>-5.1869951855188882E-3</v>
      </c>
      <c r="R103">
        <f t="shared" si="15"/>
        <v>0.8069030436715432</v>
      </c>
    </row>
    <row r="104" spans="6:18">
      <c r="F104">
        <f t="shared" si="16"/>
        <v>16</v>
      </c>
      <c r="G104">
        <f t="shared" si="10"/>
        <v>-4</v>
      </c>
      <c r="H104">
        <v>36</v>
      </c>
      <c r="I104">
        <v>10</v>
      </c>
      <c r="J104">
        <v>-0.28000000000000003</v>
      </c>
      <c r="K104">
        <v>-0.74</v>
      </c>
      <c r="L104">
        <v>0.79</v>
      </c>
      <c r="M104" s="1">
        <f t="shared" si="11"/>
        <v>0.79120161779409925</v>
      </c>
      <c r="N104" s="1">
        <f t="shared" si="12"/>
        <v>2.6428571428571428</v>
      </c>
      <c r="O104">
        <f t="shared" si="13"/>
        <v>-7.2292379705778453E-2</v>
      </c>
      <c r="P104" s="3">
        <f t="shared" si="8"/>
        <v>3.4927302619400358E-2</v>
      </c>
      <c r="Q104">
        <f t="shared" si="14"/>
        <v>0.20770762029422157</v>
      </c>
      <c r="R104">
        <f t="shared" si="15"/>
        <v>0.77492730261940035</v>
      </c>
    </row>
    <row r="105" spans="6:18">
      <c r="F105">
        <f t="shared" si="16"/>
        <v>18</v>
      </c>
      <c r="G105">
        <f t="shared" si="10"/>
        <v>-4</v>
      </c>
      <c r="H105">
        <v>38</v>
      </c>
      <c r="I105">
        <v>10</v>
      </c>
      <c r="J105">
        <v>-0.46</v>
      </c>
      <c r="K105">
        <v>-1.33</v>
      </c>
      <c r="L105">
        <v>1.4</v>
      </c>
      <c r="M105" s="1">
        <f t="shared" si="11"/>
        <v>1.4073023839957068</v>
      </c>
      <c r="N105" s="1">
        <f t="shared" si="12"/>
        <v>2.8913043478260869</v>
      </c>
      <c r="O105">
        <f t="shared" si="13"/>
        <v>-0.15854078226429036</v>
      </c>
      <c r="P105" s="3">
        <f t="shared" si="8"/>
        <v>-0.37158609233965606</v>
      </c>
      <c r="Q105">
        <f t="shared" si="14"/>
        <v>0.30145921773570966</v>
      </c>
      <c r="R105">
        <f t="shared" si="15"/>
        <v>0.95841390766034396</v>
      </c>
    </row>
    <row r="106" spans="6:18">
      <c r="F106">
        <f>H106-20</f>
        <v>-18</v>
      </c>
      <c r="G106">
        <f t="shared" si="10"/>
        <v>-2</v>
      </c>
      <c r="H106">
        <v>2</v>
      </c>
      <c r="I106">
        <v>12</v>
      </c>
      <c r="J106">
        <v>1.37</v>
      </c>
      <c r="K106">
        <v>2.1</v>
      </c>
      <c r="L106">
        <v>2.5099999999999998</v>
      </c>
      <c r="M106" s="1">
        <f t="shared" si="11"/>
        <v>2.5073691391576154</v>
      </c>
      <c r="N106" s="1">
        <f t="shared" si="12"/>
        <v>1.5328467153284671</v>
      </c>
      <c r="O106">
        <f t="shared" si="13"/>
        <v>1.7313171309836688</v>
      </c>
      <c r="P106" s="3">
        <f t="shared" si="8"/>
        <v>0.72189646244472994</v>
      </c>
      <c r="Q106">
        <f t="shared" si="14"/>
        <v>0.36131713098366869</v>
      </c>
      <c r="R106">
        <f t="shared" si="15"/>
        <v>-1.3781035375552702</v>
      </c>
    </row>
    <row r="107" spans="6:18">
      <c r="F107">
        <f t="shared" ref="F107:F124" si="17">H107-20</f>
        <v>-16</v>
      </c>
      <c r="G107">
        <f t="shared" si="10"/>
        <v>-2</v>
      </c>
      <c r="H107">
        <v>4</v>
      </c>
      <c r="I107">
        <v>12</v>
      </c>
      <c r="J107">
        <v>1.83</v>
      </c>
      <c r="K107">
        <v>1.04</v>
      </c>
      <c r="L107">
        <v>2.1</v>
      </c>
      <c r="M107" s="1">
        <f t="shared" si="11"/>
        <v>2.1048752932181043</v>
      </c>
      <c r="N107" s="1">
        <f t="shared" si="12"/>
        <v>0.56830601092896171</v>
      </c>
      <c r="O107">
        <f t="shared" si="13"/>
        <v>1.7311503288087375</v>
      </c>
      <c r="P107" s="3">
        <f t="shared" si="8"/>
        <v>0.26079385507897074</v>
      </c>
      <c r="Q107">
        <f t="shared" si="14"/>
        <v>-9.8849671191262534E-2</v>
      </c>
      <c r="R107">
        <f t="shared" si="15"/>
        <v>-0.77920614492102924</v>
      </c>
    </row>
    <row r="108" spans="6:18">
      <c r="F108">
        <f t="shared" si="17"/>
        <v>-14</v>
      </c>
      <c r="G108">
        <f t="shared" si="10"/>
        <v>-2</v>
      </c>
      <c r="H108">
        <v>6</v>
      </c>
      <c r="I108">
        <v>12</v>
      </c>
      <c r="J108">
        <v>2</v>
      </c>
      <c r="K108">
        <v>0.19</v>
      </c>
      <c r="L108">
        <v>2</v>
      </c>
      <c r="M108" s="1">
        <f t="shared" si="11"/>
        <v>2.0090047287151913</v>
      </c>
      <c r="N108" s="1">
        <f t="shared" si="12"/>
        <v>9.5000000000000001E-2</v>
      </c>
      <c r="O108">
        <f t="shared" si="13"/>
        <v>1.7264058282631349</v>
      </c>
      <c r="P108" s="3">
        <f t="shared" si="8"/>
        <v>-0.18241974146797973</v>
      </c>
      <c r="Q108">
        <f t="shared" si="14"/>
        <v>-0.27359417173686507</v>
      </c>
      <c r="R108">
        <f t="shared" si="15"/>
        <v>-0.37241974146797974</v>
      </c>
    </row>
    <row r="109" spans="6:18">
      <c r="F109">
        <f t="shared" si="17"/>
        <v>-12</v>
      </c>
      <c r="G109">
        <f t="shared" si="10"/>
        <v>-2</v>
      </c>
      <c r="H109">
        <v>8</v>
      </c>
      <c r="I109">
        <v>12</v>
      </c>
      <c r="J109">
        <v>1.88</v>
      </c>
      <c r="K109">
        <v>-0.91</v>
      </c>
      <c r="L109">
        <v>2.09</v>
      </c>
      <c r="M109" s="1">
        <f t="shared" si="11"/>
        <v>2.0886598574205424</v>
      </c>
      <c r="N109" s="1">
        <f t="shared" si="12"/>
        <v>-0.48404255319148942</v>
      </c>
      <c r="O109">
        <f t="shared" si="13"/>
        <v>1.7170446908593435</v>
      </c>
      <c r="P109" s="3">
        <f t="shared" si="8"/>
        <v>-0.53401489324570117</v>
      </c>
      <c r="Q109">
        <f t="shared" si="14"/>
        <v>-0.16295530914065637</v>
      </c>
      <c r="R109">
        <f t="shared" si="15"/>
        <v>0.37598510675429886</v>
      </c>
    </row>
    <row r="110" spans="6:18">
      <c r="F110">
        <f t="shared" si="17"/>
        <v>-10</v>
      </c>
      <c r="G110">
        <f t="shared" si="10"/>
        <v>-2</v>
      </c>
      <c r="H110">
        <v>10</v>
      </c>
      <c r="I110">
        <v>12</v>
      </c>
      <c r="J110">
        <v>2.39</v>
      </c>
      <c r="K110">
        <v>-1.07</v>
      </c>
      <c r="L110">
        <v>2.61</v>
      </c>
      <c r="M110" s="1">
        <f t="shared" si="11"/>
        <v>2.6185874054535585</v>
      </c>
      <c r="N110" s="1">
        <f t="shared" si="12"/>
        <v>-0.44769874476987448</v>
      </c>
      <c r="O110">
        <f t="shared" si="13"/>
        <v>1.7030463957354876</v>
      </c>
      <c r="P110" s="3">
        <f t="shared" si="8"/>
        <v>-0.73550307074551657</v>
      </c>
      <c r="Q110">
        <f t="shared" si="14"/>
        <v>-0.68695360426451257</v>
      </c>
      <c r="R110">
        <f t="shared" si="15"/>
        <v>0.33449692925448349</v>
      </c>
    </row>
    <row r="111" spans="6:18">
      <c r="F111">
        <f t="shared" si="17"/>
        <v>-8</v>
      </c>
      <c r="G111">
        <f t="shared" si="10"/>
        <v>-2</v>
      </c>
      <c r="H111">
        <v>12</v>
      </c>
      <c r="I111">
        <v>12</v>
      </c>
      <c r="J111">
        <v>2.4900000000000002</v>
      </c>
      <c r="K111">
        <v>-1.05</v>
      </c>
      <c r="L111">
        <v>2.7</v>
      </c>
      <c r="M111" s="1">
        <f t="shared" si="11"/>
        <v>2.7023323259732508</v>
      </c>
      <c r="N111" s="1">
        <f t="shared" si="12"/>
        <v>-0.42168674698795178</v>
      </c>
      <c r="O111">
        <f t="shared" si="13"/>
        <v>1.684408921521324</v>
      </c>
      <c r="P111" s="3">
        <f t="shared" si="8"/>
        <v>-0.75336632823989813</v>
      </c>
      <c r="Q111">
        <f t="shared" si="14"/>
        <v>-0.80559107847867617</v>
      </c>
      <c r="R111">
        <f t="shared" si="15"/>
        <v>0.29663367176010191</v>
      </c>
    </row>
    <row r="112" spans="6:18">
      <c r="F112">
        <f t="shared" si="17"/>
        <v>-6</v>
      </c>
      <c r="G112">
        <f t="shared" si="10"/>
        <v>-2</v>
      </c>
      <c r="H112">
        <v>14</v>
      </c>
      <c r="I112">
        <v>12</v>
      </c>
      <c r="J112">
        <v>2.46</v>
      </c>
      <c r="K112">
        <v>0.56000000000000005</v>
      </c>
      <c r="L112">
        <v>2.52</v>
      </c>
      <c r="M112" s="1">
        <f t="shared" si="11"/>
        <v>2.5229347989989752</v>
      </c>
      <c r="N112" s="1">
        <f t="shared" si="12"/>
        <v>0.22764227642276424</v>
      </c>
      <c r="O112">
        <f t="shared" si="13"/>
        <v>1.6611487544023045</v>
      </c>
      <c r="P112" s="3">
        <f t="shared" si="8"/>
        <v>-0.58463307849904855</v>
      </c>
      <c r="Q112">
        <f t="shared" si="14"/>
        <v>-0.79885124559769549</v>
      </c>
      <c r="R112">
        <f t="shared" si="15"/>
        <v>-1.1446330784990486</v>
      </c>
    </row>
    <row r="113" spans="6:18">
      <c r="F113">
        <f t="shared" si="17"/>
        <v>-4</v>
      </c>
      <c r="G113">
        <f t="shared" si="10"/>
        <v>-2</v>
      </c>
      <c r="H113">
        <v>16</v>
      </c>
      <c r="I113">
        <v>12</v>
      </c>
      <c r="J113">
        <v>2.09</v>
      </c>
      <c r="K113">
        <v>-0.15</v>
      </c>
      <c r="L113">
        <v>2.1</v>
      </c>
      <c r="M113" s="1">
        <f t="shared" si="11"/>
        <v>2.0953758612716715</v>
      </c>
      <c r="N113" s="1">
        <f t="shared" si="12"/>
        <v>-7.1770334928229665E-2</v>
      </c>
      <c r="O113">
        <f t="shared" si="13"/>
        <v>1.6333008223495322</v>
      </c>
      <c r="P113" s="3">
        <f t="shared" si="8"/>
        <v>-0.25737242204003702</v>
      </c>
      <c r="Q113">
        <f t="shared" si="14"/>
        <v>-0.45669917765046764</v>
      </c>
      <c r="R113">
        <f t="shared" si="15"/>
        <v>-0.10737242204003702</v>
      </c>
    </row>
    <row r="114" spans="6:18">
      <c r="F114">
        <f t="shared" si="17"/>
        <v>-2</v>
      </c>
      <c r="G114">
        <f t="shared" si="10"/>
        <v>-2</v>
      </c>
      <c r="H114">
        <v>18</v>
      </c>
      <c r="I114">
        <v>12</v>
      </c>
      <c r="J114">
        <v>1.34</v>
      </c>
      <c r="K114">
        <v>0.95</v>
      </c>
      <c r="L114">
        <v>1.64</v>
      </c>
      <c r="M114" s="1">
        <f t="shared" si="11"/>
        <v>1.642589419179364</v>
      </c>
      <c r="N114" s="1">
        <f t="shared" si="12"/>
        <v>0.70895522388059695</v>
      </c>
      <c r="O114">
        <f t="shared" si="13"/>
        <v>1.6009183557780073</v>
      </c>
      <c r="P114" s="3">
        <f t="shared" si="8"/>
        <v>0.17397520171255615</v>
      </c>
      <c r="Q114">
        <f t="shared" si="14"/>
        <v>0.26091835577800726</v>
      </c>
      <c r="R114">
        <f t="shared" si="15"/>
        <v>-0.77602479828744375</v>
      </c>
    </row>
    <row r="115" spans="6:18">
      <c r="F115">
        <f t="shared" si="17"/>
        <v>0</v>
      </c>
      <c r="G115">
        <f t="shared" si="10"/>
        <v>-2</v>
      </c>
      <c r="H115">
        <v>20</v>
      </c>
      <c r="I115">
        <v>12</v>
      </c>
      <c r="J115">
        <v>1.21</v>
      </c>
      <c r="K115">
        <v>1.22</v>
      </c>
      <c r="L115">
        <v>1.72</v>
      </c>
      <c r="M115" s="1">
        <f t="shared" si="11"/>
        <v>1.7182840277439582</v>
      </c>
      <c r="N115" s="1">
        <f t="shared" si="12"/>
        <v>1.0082644628099173</v>
      </c>
      <c r="O115">
        <f t="shared" si="13"/>
        <v>1.5640726751890393</v>
      </c>
      <c r="P115" s="3">
        <f t="shared" si="8"/>
        <v>0.63765428619730313</v>
      </c>
      <c r="Q115">
        <f t="shared" si="14"/>
        <v>0.35407267518903929</v>
      </c>
      <c r="R115">
        <f t="shared" si="15"/>
        <v>-0.58234571380269684</v>
      </c>
    </row>
    <row r="116" spans="6:18">
      <c r="F116">
        <f t="shared" si="17"/>
        <v>2</v>
      </c>
      <c r="G116">
        <f t="shared" si="10"/>
        <v>-2</v>
      </c>
      <c r="H116">
        <v>22</v>
      </c>
      <c r="I116">
        <v>12</v>
      </c>
      <c r="J116">
        <v>0.84</v>
      </c>
      <c r="K116">
        <v>1.64</v>
      </c>
      <c r="L116">
        <v>1.84</v>
      </c>
      <c r="M116" s="1">
        <f t="shared" si="11"/>
        <v>1.8426068490049632</v>
      </c>
      <c r="N116" s="1">
        <f t="shared" si="12"/>
        <v>1.9523809523809523</v>
      </c>
      <c r="O116">
        <f t="shared" si="13"/>
        <v>1.522852906644014</v>
      </c>
      <c r="P116" s="3">
        <f t="shared" si="8"/>
        <v>1.0565309241964309</v>
      </c>
      <c r="Q116">
        <f t="shared" si="14"/>
        <v>0.68285290664401399</v>
      </c>
      <c r="R116">
        <f t="shared" si="15"/>
        <v>-0.58346907580356899</v>
      </c>
    </row>
    <row r="117" spans="6:18">
      <c r="F117">
        <f t="shared" si="17"/>
        <v>4</v>
      </c>
      <c r="G117">
        <f t="shared" si="10"/>
        <v>-2</v>
      </c>
      <c r="H117">
        <v>24</v>
      </c>
      <c r="I117">
        <v>12</v>
      </c>
      <c r="J117">
        <v>0.92</v>
      </c>
      <c r="K117">
        <v>1.59</v>
      </c>
      <c r="L117">
        <v>1.83</v>
      </c>
      <c r="M117" s="1">
        <f t="shared" si="11"/>
        <v>1.8369812192834201</v>
      </c>
      <c r="N117" s="1">
        <f t="shared" si="12"/>
        <v>1.7282608695652173</v>
      </c>
      <c r="O117">
        <f t="shared" si="13"/>
        <v>1.4773656262046049</v>
      </c>
      <c r="P117" s="3">
        <f t="shared" si="8"/>
        <v>1.3609241816065123</v>
      </c>
      <c r="Q117">
        <f t="shared" si="14"/>
        <v>0.55736562620460484</v>
      </c>
      <c r="R117">
        <f t="shared" si="15"/>
        <v>-0.22907581839348778</v>
      </c>
    </row>
    <row r="118" spans="6:18">
      <c r="F118">
        <f t="shared" si="17"/>
        <v>6</v>
      </c>
      <c r="G118">
        <f t="shared" si="10"/>
        <v>-2</v>
      </c>
      <c r="H118">
        <v>26</v>
      </c>
      <c r="I118">
        <v>12</v>
      </c>
      <c r="J118">
        <v>1.34</v>
      </c>
      <c r="K118">
        <v>1.27</v>
      </c>
      <c r="L118">
        <v>1.85</v>
      </c>
      <c r="M118" s="1">
        <f t="shared" si="11"/>
        <v>1.8462123388169629</v>
      </c>
      <c r="N118" s="1">
        <f t="shared" si="12"/>
        <v>0.94776119402985071</v>
      </c>
      <c r="O118">
        <f t="shared" si="13"/>
        <v>1.4277344347578949</v>
      </c>
      <c r="P118" s="3">
        <f t="shared" si="8"/>
        <v>1.5001976548018019</v>
      </c>
      <c r="Q118">
        <f t="shared" si="14"/>
        <v>8.7734434757894775E-2</v>
      </c>
      <c r="R118">
        <f t="shared" si="15"/>
        <v>0.23019765480180188</v>
      </c>
    </row>
    <row r="119" spans="6:18">
      <c r="F119">
        <f t="shared" si="17"/>
        <v>8</v>
      </c>
      <c r="G119">
        <f t="shared" si="10"/>
        <v>-2</v>
      </c>
      <c r="H119">
        <v>28</v>
      </c>
      <c r="I119">
        <v>12</v>
      </c>
      <c r="J119">
        <v>1.42</v>
      </c>
      <c r="K119">
        <v>0.99</v>
      </c>
      <c r="L119">
        <v>1.73</v>
      </c>
      <c r="M119" s="1">
        <f t="shared" si="11"/>
        <v>1.7310401497365682</v>
      </c>
      <c r="N119" s="1">
        <f t="shared" si="12"/>
        <v>0.69718309859154937</v>
      </c>
      <c r="O119">
        <f t="shared" si="13"/>
        <v>1.3740994649226086</v>
      </c>
      <c r="P119" s="3">
        <f t="shared" si="8"/>
        <v>1.4511829337357682</v>
      </c>
      <c r="Q119">
        <f t="shared" si="14"/>
        <v>-4.5900535077391336E-2</v>
      </c>
      <c r="R119">
        <f t="shared" si="15"/>
        <v>0.46118293373576824</v>
      </c>
    </row>
    <row r="120" spans="6:18">
      <c r="F120">
        <f t="shared" si="17"/>
        <v>10</v>
      </c>
      <c r="G120">
        <f t="shared" si="10"/>
        <v>-2</v>
      </c>
      <c r="H120">
        <v>30</v>
      </c>
      <c r="I120">
        <v>12</v>
      </c>
      <c r="J120">
        <v>1.44</v>
      </c>
      <c r="K120">
        <v>0.96</v>
      </c>
      <c r="L120">
        <v>1.73</v>
      </c>
      <c r="M120" s="1">
        <f t="shared" si="11"/>
        <v>1.7306646122227147</v>
      </c>
      <c r="N120" s="1">
        <f t="shared" si="12"/>
        <v>0.66666666666666663</v>
      </c>
      <c r="O120">
        <f t="shared" si="13"/>
        <v>1.3166168220036008</v>
      </c>
      <c r="P120" s="3">
        <f t="shared" si="8"/>
        <v>1.2220337114981343</v>
      </c>
      <c r="Q120">
        <f t="shared" si="14"/>
        <v>-0.1233831779963992</v>
      </c>
      <c r="R120">
        <f t="shared" si="15"/>
        <v>0.26203371149813437</v>
      </c>
    </row>
    <row r="121" spans="6:18">
      <c r="F121">
        <f t="shared" si="17"/>
        <v>12</v>
      </c>
      <c r="G121">
        <f t="shared" si="10"/>
        <v>-2</v>
      </c>
      <c r="H121">
        <v>32</v>
      </c>
      <c r="I121">
        <v>12</v>
      </c>
      <c r="J121">
        <v>1.21</v>
      </c>
      <c r="K121">
        <v>0.47</v>
      </c>
      <c r="L121">
        <v>1.3</v>
      </c>
      <c r="M121" s="1">
        <f t="shared" si="11"/>
        <v>1.2980754985747169</v>
      </c>
      <c r="N121" s="1">
        <f t="shared" si="12"/>
        <v>0.38842975206611569</v>
      </c>
      <c r="O121">
        <f t="shared" si="13"/>
        <v>1.2554579612248609</v>
      </c>
      <c r="P121" s="3">
        <f t="shared" si="8"/>
        <v>0.85086940179233506</v>
      </c>
      <c r="Q121">
        <f t="shared" si="14"/>
        <v>4.5457961224860899E-2</v>
      </c>
      <c r="R121">
        <f t="shared" si="15"/>
        <v>0.38086940179233508</v>
      </c>
    </row>
    <row r="122" spans="6:18">
      <c r="F122">
        <f t="shared" si="17"/>
        <v>14</v>
      </c>
      <c r="G122">
        <f t="shared" si="10"/>
        <v>-2</v>
      </c>
      <c r="H122">
        <v>34</v>
      </c>
      <c r="I122">
        <v>12</v>
      </c>
      <c r="J122">
        <v>0.75</v>
      </c>
      <c r="K122">
        <v>0.25</v>
      </c>
      <c r="L122">
        <v>0.79</v>
      </c>
      <c r="M122" s="1">
        <f t="shared" si="11"/>
        <v>0.79056941504209488</v>
      </c>
      <c r="N122" s="1">
        <f t="shared" si="12"/>
        <v>0.33333333333333331</v>
      </c>
      <c r="O122">
        <f t="shared" si="13"/>
        <v>1.1908090037255021</v>
      </c>
      <c r="P122" s="3">
        <f t="shared" si="8"/>
        <v>0.39943390117391653</v>
      </c>
      <c r="Q122">
        <f t="shared" si="14"/>
        <v>0.44080900372550214</v>
      </c>
      <c r="R122">
        <f t="shared" si="15"/>
        <v>0.14943390117391653</v>
      </c>
    </row>
    <row r="123" spans="6:18">
      <c r="F123">
        <f t="shared" si="17"/>
        <v>16</v>
      </c>
      <c r="G123">
        <f t="shared" si="10"/>
        <v>-2</v>
      </c>
      <c r="H123">
        <v>36</v>
      </c>
      <c r="I123">
        <v>12</v>
      </c>
      <c r="J123">
        <v>0.46</v>
      </c>
      <c r="K123">
        <v>-0.61</v>
      </c>
      <c r="L123">
        <v>0.76</v>
      </c>
      <c r="M123" s="1">
        <f t="shared" si="11"/>
        <v>0.76400261779656231</v>
      </c>
      <c r="N123" s="1">
        <f t="shared" si="12"/>
        <v>-1.326086956521739</v>
      </c>
      <c r="O123">
        <f t="shared" si="13"/>
        <v>1.1228699940475018</v>
      </c>
      <c r="P123" s="3">
        <f t="shared" si="8"/>
        <v>-5.7175626856196315E-2</v>
      </c>
      <c r="Q123">
        <f t="shared" si="14"/>
        <v>0.6628699940475018</v>
      </c>
      <c r="R123">
        <f t="shared" si="15"/>
        <v>0.55282437314380362</v>
      </c>
    </row>
    <row r="124" spans="6:18">
      <c r="F124">
        <f t="shared" si="17"/>
        <v>18</v>
      </c>
      <c r="G124">
        <f t="shared" si="10"/>
        <v>-2</v>
      </c>
      <c r="H124">
        <v>38</v>
      </c>
      <c r="I124">
        <v>12</v>
      </c>
      <c r="J124">
        <v>-0.14000000000000001</v>
      </c>
      <c r="K124">
        <v>-1.32</v>
      </c>
      <c r="L124">
        <v>1.33</v>
      </c>
      <c r="M124" s="1">
        <f t="shared" si="11"/>
        <v>1.3274034804836095</v>
      </c>
      <c r="N124" s="1">
        <f t="shared" si="12"/>
        <v>9.4285714285714288</v>
      </c>
      <c r="O124">
        <f t="shared" si="13"/>
        <v>1.0518541020773735</v>
      </c>
      <c r="P124" s="3">
        <f t="shared" si="8"/>
        <v>-0.44300130938905752</v>
      </c>
      <c r="Q124">
        <f t="shared" si="14"/>
        <v>1.1918541020773734</v>
      </c>
      <c r="R124">
        <f t="shared" si="15"/>
        <v>0.8769986906109426</v>
      </c>
    </row>
    <row r="125" spans="6:18">
      <c r="F125">
        <f>H125-20</f>
        <v>-18</v>
      </c>
      <c r="G125">
        <f t="shared" si="10"/>
        <v>0</v>
      </c>
      <c r="H125">
        <v>2</v>
      </c>
      <c r="I125">
        <v>14</v>
      </c>
      <c r="J125">
        <v>1.34</v>
      </c>
      <c r="K125">
        <v>1.06</v>
      </c>
      <c r="L125">
        <v>1.71</v>
      </c>
      <c r="M125" s="1">
        <f t="shared" si="11"/>
        <v>1.7085666507338835</v>
      </c>
      <c r="N125" s="1">
        <f t="shared" si="12"/>
        <v>0.79104477611940294</v>
      </c>
      <c r="O125">
        <f t="shared" si="13"/>
        <v>1.2945086121433997</v>
      </c>
      <c r="P125" s="3">
        <f t="shared" si="8"/>
        <v>0.62780714164969131</v>
      </c>
      <c r="Q125">
        <f t="shared" si="14"/>
        <v>-4.549138785660034E-2</v>
      </c>
      <c r="R125">
        <f t="shared" si="15"/>
        <v>-0.43219285835030874</v>
      </c>
    </row>
    <row r="126" spans="6:18">
      <c r="F126">
        <f t="shared" ref="F126:F143" si="18">H126-20</f>
        <v>-16</v>
      </c>
      <c r="G126">
        <f t="shared" si="10"/>
        <v>0</v>
      </c>
      <c r="H126">
        <v>4</v>
      </c>
      <c r="I126">
        <v>14</v>
      </c>
      <c r="J126">
        <v>1.93</v>
      </c>
      <c r="K126">
        <v>0.62</v>
      </c>
      <c r="L126">
        <v>2.0299999999999998</v>
      </c>
      <c r="M126" s="1">
        <f t="shared" si="11"/>
        <v>2.0271408436514715</v>
      </c>
      <c r="N126" s="1">
        <f t="shared" si="12"/>
        <v>0.32124352331606221</v>
      </c>
      <c r="O126">
        <f t="shared" si="13"/>
        <v>1.3457143290582598</v>
      </c>
      <c r="P126" s="3">
        <f t="shared" si="8"/>
        <v>0.1640074291719682</v>
      </c>
      <c r="Q126">
        <f t="shared" si="14"/>
        <v>-0.58428567094174011</v>
      </c>
      <c r="R126">
        <f t="shared" si="15"/>
        <v>-0.4559925708280318</v>
      </c>
    </row>
    <row r="127" spans="6:18">
      <c r="F127">
        <f t="shared" si="18"/>
        <v>-14</v>
      </c>
      <c r="G127">
        <f t="shared" si="10"/>
        <v>0</v>
      </c>
      <c r="H127">
        <v>6</v>
      </c>
      <c r="I127">
        <v>14</v>
      </c>
      <c r="J127">
        <v>2.13</v>
      </c>
      <c r="K127">
        <v>-0.9</v>
      </c>
      <c r="L127">
        <v>2.31</v>
      </c>
      <c r="M127" s="1">
        <f t="shared" si="11"/>
        <v>2.3123364807051763</v>
      </c>
      <c r="N127" s="1">
        <f t="shared" si="12"/>
        <v>-0.42253521126760568</v>
      </c>
      <c r="O127">
        <f t="shared" si="13"/>
        <v>1.3947141274846271</v>
      </c>
      <c r="P127" s="3">
        <f t="shared" si="8"/>
        <v>-0.26580266444648054</v>
      </c>
      <c r="Q127">
        <f t="shared" si="14"/>
        <v>-0.73528587251537281</v>
      </c>
      <c r="R127">
        <f t="shared" si="15"/>
        <v>0.63419733555351954</v>
      </c>
    </row>
    <row r="128" spans="6:18">
      <c r="F128">
        <f t="shared" si="18"/>
        <v>-12</v>
      </c>
      <c r="G128">
        <f t="shared" si="10"/>
        <v>0</v>
      </c>
      <c r="H128">
        <v>8</v>
      </c>
      <c r="I128">
        <v>14</v>
      </c>
      <c r="J128">
        <v>2.2999999999999998</v>
      </c>
      <c r="K128">
        <v>-1.43</v>
      </c>
      <c r="L128">
        <v>2.7</v>
      </c>
      <c r="M128" s="1">
        <f t="shared" si="11"/>
        <v>2.7083020511013904</v>
      </c>
      <c r="N128" s="1">
        <f t="shared" si="12"/>
        <v>-0.62173913043478268</v>
      </c>
      <c r="O128">
        <f t="shared" si="13"/>
        <v>1.4412546612591701</v>
      </c>
      <c r="P128" s="3">
        <f t="shared" si="8"/>
        <v>-0.59012340373824679</v>
      </c>
      <c r="Q128">
        <f t="shared" si="14"/>
        <v>-0.8587453387408297</v>
      </c>
      <c r="R128">
        <f t="shared" si="15"/>
        <v>0.83987659626175315</v>
      </c>
    </row>
    <row r="129" spans="6:18">
      <c r="F129">
        <f t="shared" si="18"/>
        <v>-10</v>
      </c>
      <c r="G129">
        <f t="shared" si="10"/>
        <v>0</v>
      </c>
      <c r="H129">
        <v>10</v>
      </c>
      <c r="I129">
        <v>14</v>
      </c>
      <c r="J129">
        <v>2.39</v>
      </c>
      <c r="K129">
        <v>-1.65</v>
      </c>
      <c r="L129">
        <v>2.91</v>
      </c>
      <c r="M129" s="1">
        <f t="shared" si="11"/>
        <v>2.90423828223512</v>
      </c>
      <c r="N129" s="1">
        <f t="shared" si="12"/>
        <v>-0.69037656903765687</v>
      </c>
      <c r="O129">
        <f t="shared" si="13"/>
        <v>1.4850923952167143</v>
      </c>
      <c r="P129" s="3">
        <f t="shared" si="8"/>
        <v>-0.75500341015208616</v>
      </c>
      <c r="Q129">
        <f t="shared" si="14"/>
        <v>-0.9049076047832858</v>
      </c>
      <c r="R129">
        <f t="shared" si="15"/>
        <v>0.89499658984791375</v>
      </c>
    </row>
    <row r="130" spans="6:18">
      <c r="F130">
        <f t="shared" si="18"/>
        <v>-8</v>
      </c>
      <c r="G130">
        <f t="shared" si="10"/>
        <v>0</v>
      </c>
      <c r="H130">
        <v>12</v>
      </c>
      <c r="I130">
        <v>14</v>
      </c>
      <c r="J130">
        <v>2.35</v>
      </c>
      <c r="K130">
        <v>-1.19</v>
      </c>
      <c r="L130">
        <v>2.63</v>
      </c>
      <c r="M130" s="1">
        <f t="shared" si="11"/>
        <v>2.6341222446955648</v>
      </c>
      <c r="N130" s="1">
        <f t="shared" si="12"/>
        <v>-0.50638297872340421</v>
      </c>
      <c r="O130">
        <f t="shared" si="13"/>
        <v>1.5259945767502008</v>
      </c>
      <c r="P130" s="3">
        <f t="shared" si="8"/>
        <v>-0.73301457760699162</v>
      </c>
      <c r="Q130">
        <f t="shared" si="14"/>
        <v>-0.82400542324979931</v>
      </c>
      <c r="R130">
        <f t="shared" si="15"/>
        <v>0.45698542239300832</v>
      </c>
    </row>
    <row r="131" spans="6:18">
      <c r="F131">
        <f t="shared" si="18"/>
        <v>-6</v>
      </c>
      <c r="G131">
        <f t="shared" si="10"/>
        <v>0</v>
      </c>
      <c r="H131">
        <v>14</v>
      </c>
      <c r="I131">
        <v>14</v>
      </c>
      <c r="J131">
        <v>2.48</v>
      </c>
      <c r="K131">
        <v>-0.19</v>
      </c>
      <c r="L131">
        <v>2.4900000000000002</v>
      </c>
      <c r="M131" s="1">
        <f t="shared" si="11"/>
        <v>2.4872675770813242</v>
      </c>
      <c r="N131" s="1">
        <f t="shared" si="12"/>
        <v>-7.6612903225806453E-2</v>
      </c>
      <c r="O131">
        <f t="shared" si="13"/>
        <v>1.5637401643546662</v>
      </c>
      <c r="P131" s="3">
        <f t="shared" si="8"/>
        <v>-0.52781479067467152</v>
      </c>
      <c r="Q131">
        <f t="shared" si="14"/>
        <v>-0.91625983564533375</v>
      </c>
      <c r="R131">
        <f t="shared" si="15"/>
        <v>-0.33781479067467152</v>
      </c>
    </row>
    <row r="132" spans="6:18">
      <c r="F132">
        <f t="shared" si="18"/>
        <v>-4</v>
      </c>
      <c r="G132">
        <f t="shared" si="10"/>
        <v>0</v>
      </c>
      <c r="H132">
        <v>16</v>
      </c>
      <c r="I132">
        <v>14</v>
      </c>
      <c r="J132">
        <v>2.1</v>
      </c>
      <c r="K132">
        <v>0.74</v>
      </c>
      <c r="L132">
        <v>2.2200000000000002</v>
      </c>
      <c r="M132" s="1">
        <f t="shared" si="11"/>
        <v>2.2265668640308109</v>
      </c>
      <c r="N132" s="1">
        <f t="shared" si="12"/>
        <v>0.35238095238095235</v>
      </c>
      <c r="O132">
        <f t="shared" si="13"/>
        <v>1.598120709450926</v>
      </c>
      <c r="P132" s="3">
        <f t="shared" si="8"/>
        <v>-0.1735394284480461</v>
      </c>
      <c r="Q132">
        <f t="shared" si="14"/>
        <v>-0.5018792905490741</v>
      </c>
      <c r="R132">
        <f t="shared" si="15"/>
        <v>-0.91353942844804603</v>
      </c>
    </row>
    <row r="133" spans="6:18">
      <c r="F133">
        <f t="shared" si="18"/>
        <v>-2</v>
      </c>
      <c r="G133">
        <f t="shared" si="10"/>
        <v>0</v>
      </c>
      <c r="H133">
        <v>18</v>
      </c>
      <c r="I133">
        <v>14</v>
      </c>
      <c r="J133">
        <v>1.77</v>
      </c>
      <c r="K133">
        <v>1.33</v>
      </c>
      <c r="L133">
        <v>2.21</v>
      </c>
      <c r="M133" s="1">
        <f t="shared" si="11"/>
        <v>2.2140009033421828</v>
      </c>
      <c r="N133" s="1">
        <f t="shared" si="12"/>
        <v>0.75141242937853114</v>
      </c>
      <c r="O133">
        <f t="shared" si="13"/>
        <v>1.6289411879709887</v>
      </c>
      <c r="P133" s="3">
        <f t="shared" si="8"/>
        <v>0.27087712140280329</v>
      </c>
      <c r="Q133">
        <f t="shared" si="14"/>
        <v>-0.14105881202901127</v>
      </c>
      <c r="R133">
        <f t="shared" si="15"/>
        <v>-1.0591228785971967</v>
      </c>
    </row>
    <row r="134" spans="6:18">
      <c r="F134">
        <f t="shared" si="18"/>
        <v>0</v>
      </c>
      <c r="G134">
        <f t="shared" si="10"/>
        <v>0</v>
      </c>
      <c r="H134">
        <v>20</v>
      </c>
      <c r="I134">
        <v>14</v>
      </c>
      <c r="J134">
        <v>1.91</v>
      </c>
      <c r="K134">
        <v>1.43</v>
      </c>
      <c r="L134">
        <v>2.39</v>
      </c>
      <c r="M134" s="1">
        <f t="shared" si="11"/>
        <v>2.3860008382228202</v>
      </c>
      <c r="N134" s="1">
        <f t="shared" si="12"/>
        <v>0.74869109947643975</v>
      </c>
      <c r="O134">
        <f t="shared" si="13"/>
        <v>1.6560207783876888</v>
      </c>
      <c r="P134" s="3">
        <f t="shared" si="8"/>
        <v>0.73150531133244057</v>
      </c>
      <c r="Q134">
        <f t="shared" si="14"/>
        <v>-0.25397922161231112</v>
      </c>
      <c r="R134">
        <f t="shared" si="15"/>
        <v>-0.69849468866755937</v>
      </c>
    </row>
    <row r="135" spans="6:18">
      <c r="F135">
        <f t="shared" si="18"/>
        <v>2</v>
      </c>
      <c r="G135">
        <f t="shared" si="10"/>
        <v>0</v>
      </c>
      <c r="H135">
        <v>22</v>
      </c>
      <c r="I135">
        <v>14</v>
      </c>
      <c r="J135">
        <v>1.72</v>
      </c>
      <c r="K135">
        <v>1.6</v>
      </c>
      <c r="L135">
        <v>2.35</v>
      </c>
      <c r="M135" s="1">
        <f t="shared" si="11"/>
        <v>2.3491274976041638</v>
      </c>
      <c r="N135" s="1">
        <f t="shared" si="12"/>
        <v>0.93023255813953498</v>
      </c>
      <c r="O135">
        <f t="shared" si="13"/>
        <v>1.6791935830846598</v>
      </c>
      <c r="P135" s="3">
        <f t="shared" si="8"/>
        <v>1.1317187562982738</v>
      </c>
      <c r="Q135">
        <f t="shared" si="14"/>
        <v>-4.0806416915340149E-2</v>
      </c>
      <c r="R135">
        <f t="shared" si="15"/>
        <v>-0.4682812437017263</v>
      </c>
    </row>
    <row r="136" spans="6:18">
      <c r="F136">
        <f t="shared" si="18"/>
        <v>4</v>
      </c>
      <c r="G136">
        <f t="shared" si="10"/>
        <v>0</v>
      </c>
      <c r="H136">
        <v>24</v>
      </c>
      <c r="I136">
        <v>14</v>
      </c>
      <c r="J136">
        <v>1.77</v>
      </c>
      <c r="K136">
        <v>1.65</v>
      </c>
      <c r="L136">
        <v>2.42</v>
      </c>
      <c r="M136" s="1">
        <f t="shared" si="11"/>
        <v>2.4197933796090938</v>
      </c>
      <c r="N136" s="1">
        <f t="shared" si="12"/>
        <v>0.93220338983050843</v>
      </c>
      <c r="O136">
        <f t="shared" si="13"/>
        <v>1.6983092901888053</v>
      </c>
      <c r="P136" s="3">
        <f t="shared" si="8"/>
        <v>1.4049411802416047</v>
      </c>
      <c r="Q136">
        <f t="shared" si="14"/>
        <v>-7.1690709811194742E-2</v>
      </c>
      <c r="R136">
        <f t="shared" si="15"/>
        <v>-0.24505881975839516</v>
      </c>
    </row>
    <row r="137" spans="6:18">
      <c r="F137">
        <f t="shared" si="18"/>
        <v>6</v>
      </c>
      <c r="G137">
        <f t="shared" si="10"/>
        <v>0</v>
      </c>
      <c r="H137">
        <v>26</v>
      </c>
      <c r="I137">
        <v>14</v>
      </c>
      <c r="J137">
        <v>1.85</v>
      </c>
      <c r="K137">
        <v>1.21</v>
      </c>
      <c r="L137">
        <v>2.21</v>
      </c>
      <c r="M137" s="1">
        <f t="shared" si="11"/>
        <v>2.2105655384991416</v>
      </c>
      <c r="N137" s="1">
        <f t="shared" si="12"/>
        <v>0.65405405405405403</v>
      </c>
      <c r="O137">
        <f t="shared" si="13"/>
        <v>1.713233773224961</v>
      </c>
      <c r="P137" s="3">
        <f t="shared" si="8"/>
        <v>1.5057215076159063</v>
      </c>
      <c r="Q137">
        <f t="shared" si="14"/>
        <v>-0.13676622677503913</v>
      </c>
      <c r="R137">
        <f t="shared" si="15"/>
        <v>0.29572150761590632</v>
      </c>
    </row>
    <row r="138" spans="6:18">
      <c r="F138">
        <f t="shared" si="18"/>
        <v>8</v>
      </c>
      <c r="G138">
        <f t="shared" si="10"/>
        <v>0</v>
      </c>
      <c r="H138">
        <v>28</v>
      </c>
      <c r="I138">
        <v>14</v>
      </c>
      <c r="J138">
        <v>1.69</v>
      </c>
      <c r="K138">
        <v>1.0900000000000001</v>
      </c>
      <c r="L138">
        <v>2.0099999999999998</v>
      </c>
      <c r="M138" s="1">
        <f t="shared" si="11"/>
        <v>2.0110196418732462</v>
      </c>
      <c r="N138" s="1">
        <f t="shared" si="12"/>
        <v>0.64497041420118351</v>
      </c>
      <c r="O138">
        <f t="shared" si="13"/>
        <v>1.7238496262004779</v>
      </c>
      <c r="P138" s="3">
        <f t="shared" si="8"/>
        <v>1.417294737192571</v>
      </c>
      <c r="Q138">
        <f t="shared" si="14"/>
        <v>3.3849626200477934E-2</v>
      </c>
      <c r="R138">
        <f t="shared" si="15"/>
        <v>0.32729473719257096</v>
      </c>
    </row>
    <row r="139" spans="6:18">
      <c r="F139">
        <f t="shared" si="18"/>
        <v>10</v>
      </c>
      <c r="G139">
        <f t="shared" si="10"/>
        <v>0</v>
      </c>
      <c r="H139">
        <v>30</v>
      </c>
      <c r="I139">
        <v>14</v>
      </c>
      <c r="J139">
        <v>1.56</v>
      </c>
      <c r="K139">
        <v>1.04</v>
      </c>
      <c r="L139">
        <v>1.87</v>
      </c>
      <c r="M139" s="1">
        <f t="shared" si="11"/>
        <v>1.8748866632412744</v>
      </c>
      <c r="N139" s="1">
        <f t="shared" si="12"/>
        <v>0.66666666666666663</v>
      </c>
      <c r="O139">
        <f t="shared" si="13"/>
        <v>1.7300566319850583</v>
      </c>
      <c r="P139" s="3">
        <f t="shared" ref="P139:P202" si="19">(1.1374957 * SIN(0.222722 * ($D$5 * F139 + $D$6 * G139) + 6.60815) + 0.368331)</f>
        <v>1.1543708322492843</v>
      </c>
      <c r="Q139">
        <f t="shared" si="14"/>
        <v>0.17005663198505827</v>
      </c>
      <c r="R139">
        <f t="shared" si="15"/>
        <v>0.11437083224928424</v>
      </c>
    </row>
    <row r="140" spans="6:18">
      <c r="F140">
        <f t="shared" si="18"/>
        <v>12</v>
      </c>
      <c r="G140">
        <f t="shared" ref="G140:G203" si="20">I140-14</f>
        <v>0</v>
      </c>
      <c r="H140">
        <v>32</v>
      </c>
      <c r="I140">
        <v>14</v>
      </c>
      <c r="J140">
        <v>1.55</v>
      </c>
      <c r="K140">
        <v>0.81</v>
      </c>
      <c r="L140">
        <v>1.75</v>
      </c>
      <c r="M140" s="1">
        <f t="shared" ref="M140:M203" si="21">SQRT(J140*J140+K140*K140)</f>
        <v>1.7488853593074647</v>
      </c>
      <c r="N140" s="1">
        <f t="shared" ref="N140:N203" si="22">K140/J140</f>
        <v>0.52258064516129032</v>
      </c>
      <c r="O140">
        <f t="shared" ref="O140:O203" si="23">1.16323*SIN(0.40547*($D$7*F140+$D$8*G140)+2.14085)+0.55023-(-0.0931*($D$7*F140+$D$8*G140)-0.1265)</f>
        <v>1.7317721621172935</v>
      </c>
      <c r="P140" s="3">
        <f t="shared" si="19"/>
        <v>0.76068768989599622</v>
      </c>
      <c r="Q140">
        <f t="shared" ref="Q140:Q203" si="24">O140-J140</f>
        <v>0.18177216211729341</v>
      </c>
      <c r="R140">
        <f t="shared" ref="R140:R203" si="25">P140-K140</f>
        <v>-4.9312310104003831E-2</v>
      </c>
    </row>
    <row r="141" spans="6:18">
      <c r="F141">
        <f t="shared" si="18"/>
        <v>14</v>
      </c>
      <c r="G141">
        <f t="shared" si="20"/>
        <v>0</v>
      </c>
      <c r="H141">
        <v>34</v>
      </c>
      <c r="I141">
        <v>14</v>
      </c>
      <c r="J141">
        <v>1.1599999999999999</v>
      </c>
      <c r="K141">
        <v>0.44</v>
      </c>
      <c r="L141">
        <v>1.24</v>
      </c>
      <c r="M141" s="1">
        <f t="shared" si="21"/>
        <v>1.2406449935416657</v>
      </c>
      <c r="N141" s="1">
        <f t="shared" si="22"/>
        <v>0.37931034482758624</v>
      </c>
      <c r="O141">
        <f t="shared" si="23"/>
        <v>1.7289315064429061</v>
      </c>
      <c r="P141" s="3">
        <f t="shared" si="19"/>
        <v>0.30173525779602761</v>
      </c>
      <c r="Q141">
        <f t="shared" si="24"/>
        <v>0.56893150644290613</v>
      </c>
      <c r="R141">
        <f t="shared" si="25"/>
        <v>-0.13826474220397239</v>
      </c>
    </row>
    <row r="142" spans="6:18">
      <c r="F142">
        <f t="shared" si="18"/>
        <v>16</v>
      </c>
      <c r="G142">
        <f t="shared" si="20"/>
        <v>0</v>
      </c>
      <c r="H142">
        <v>36</v>
      </c>
      <c r="I142">
        <v>14</v>
      </c>
      <c r="J142">
        <v>1.0900000000000001</v>
      </c>
      <c r="K142">
        <v>0.3</v>
      </c>
      <c r="L142">
        <v>1.1299999999999999</v>
      </c>
      <c r="M142" s="1">
        <f t="shared" si="21"/>
        <v>1.1305308487608821</v>
      </c>
      <c r="N142" s="1">
        <f t="shared" si="22"/>
        <v>0.2752293577981651</v>
      </c>
      <c r="O142">
        <f t="shared" si="23"/>
        <v>1.7214881312696459</v>
      </c>
      <c r="P142" s="3">
        <f t="shared" si="19"/>
        <v>-0.14613884454497122</v>
      </c>
      <c r="Q142">
        <f t="shared" si="24"/>
        <v>0.63148813126964587</v>
      </c>
      <c r="R142">
        <f t="shared" si="25"/>
        <v>-0.44613884454497121</v>
      </c>
    </row>
    <row r="143" spans="6:18">
      <c r="F143">
        <f t="shared" si="18"/>
        <v>18</v>
      </c>
      <c r="G143">
        <f t="shared" si="20"/>
        <v>0</v>
      </c>
      <c r="H143">
        <v>38</v>
      </c>
      <c r="I143">
        <v>14</v>
      </c>
      <c r="J143">
        <v>0.6</v>
      </c>
      <c r="K143">
        <v>-0.59</v>
      </c>
      <c r="L143">
        <v>0.85</v>
      </c>
      <c r="M143" s="1">
        <f t="shared" si="21"/>
        <v>0.841486779456457</v>
      </c>
      <c r="N143" s="1">
        <f t="shared" si="22"/>
        <v>-0.98333333333333328</v>
      </c>
      <c r="O143">
        <f t="shared" si="23"/>
        <v>1.7094138650089461</v>
      </c>
      <c r="P143" s="3">
        <f t="shared" si="19"/>
        <v>-0.50842989907700331</v>
      </c>
      <c r="Q143">
        <f t="shared" si="24"/>
        <v>1.1094138650089462</v>
      </c>
      <c r="R143">
        <f t="shared" si="25"/>
        <v>8.1570100922996658E-2</v>
      </c>
    </row>
    <row r="144" spans="6:18">
      <c r="F144">
        <f>H144-20</f>
        <v>-18</v>
      </c>
      <c r="G144">
        <f t="shared" si="20"/>
        <v>2</v>
      </c>
      <c r="H144">
        <v>2</v>
      </c>
      <c r="I144">
        <v>16</v>
      </c>
      <c r="J144">
        <v>0</v>
      </c>
      <c r="K144">
        <v>0</v>
      </c>
      <c r="L144">
        <v>0</v>
      </c>
      <c r="M144" s="1">
        <f t="shared" si="21"/>
        <v>0</v>
      </c>
      <c r="N144" s="1"/>
      <c r="O144">
        <f t="shared" si="23"/>
        <v>0.4808426480911952</v>
      </c>
      <c r="P144" s="3">
        <f t="shared" si="19"/>
        <v>0.5318032083694002</v>
      </c>
      <c r="Q144">
        <f t="shared" si="24"/>
        <v>0.4808426480911952</v>
      </c>
      <c r="R144">
        <f t="shared" si="25"/>
        <v>0.5318032083694002</v>
      </c>
    </row>
    <row r="145" spans="6:18">
      <c r="F145">
        <f t="shared" ref="F145:F162" si="26">H145-20</f>
        <v>-16</v>
      </c>
      <c r="G145">
        <f t="shared" si="20"/>
        <v>2</v>
      </c>
      <c r="H145">
        <v>4</v>
      </c>
      <c r="I145">
        <v>16</v>
      </c>
      <c r="J145">
        <v>0.91</v>
      </c>
      <c r="K145">
        <v>-0.16</v>
      </c>
      <c r="L145">
        <v>0.92</v>
      </c>
      <c r="M145" s="1">
        <f t="shared" si="21"/>
        <v>0.92395887354362261</v>
      </c>
      <c r="N145" s="1">
        <f t="shared" si="22"/>
        <v>-0.17582417582417581</v>
      </c>
      <c r="O145">
        <f t="shared" si="23"/>
        <v>0.53259607316988022</v>
      </c>
      <c r="P145" s="3">
        <f t="shared" si="19"/>
        <v>6.8728658100788098E-2</v>
      </c>
      <c r="Q145">
        <f t="shared" si="24"/>
        <v>-0.37740392683011981</v>
      </c>
      <c r="R145">
        <f t="shared" si="25"/>
        <v>0.2287286581007881</v>
      </c>
    </row>
    <row r="146" spans="6:18">
      <c r="F146">
        <f t="shared" si="26"/>
        <v>-14</v>
      </c>
      <c r="G146">
        <f t="shared" si="20"/>
        <v>2</v>
      </c>
      <c r="H146">
        <v>6</v>
      </c>
      <c r="I146">
        <v>16</v>
      </c>
      <c r="J146">
        <v>1.33</v>
      </c>
      <c r="K146">
        <v>-0.66</v>
      </c>
      <c r="L146">
        <v>1.49</v>
      </c>
      <c r="M146" s="1">
        <f t="shared" si="21"/>
        <v>1.484755872189095</v>
      </c>
      <c r="N146" s="1">
        <f t="shared" si="22"/>
        <v>-0.49624060150375937</v>
      </c>
      <c r="O146">
        <f t="shared" si="23"/>
        <v>0.58622155658368658</v>
      </c>
      <c r="P146" s="3">
        <f t="shared" si="19"/>
        <v>-0.34450646654878431</v>
      </c>
      <c r="Q146">
        <f t="shared" si="24"/>
        <v>-0.7437784434163135</v>
      </c>
      <c r="R146">
        <f t="shared" si="25"/>
        <v>0.31549353345121572</v>
      </c>
    </row>
    <row r="147" spans="6:18">
      <c r="F147">
        <f t="shared" si="26"/>
        <v>-12</v>
      </c>
      <c r="G147">
        <f t="shared" si="20"/>
        <v>2</v>
      </c>
      <c r="H147">
        <v>8</v>
      </c>
      <c r="I147">
        <v>16</v>
      </c>
      <c r="J147">
        <v>1.64</v>
      </c>
      <c r="K147">
        <v>-1.1499999999999999</v>
      </c>
      <c r="L147">
        <v>2.0099999999999998</v>
      </c>
      <c r="M147" s="1">
        <f t="shared" si="21"/>
        <v>2.003022715797302</v>
      </c>
      <c r="N147" s="1">
        <f t="shared" si="22"/>
        <v>-0.70121951219512191</v>
      </c>
      <c r="O147">
        <f t="shared" si="23"/>
        <v>0.64144729844700599</v>
      </c>
      <c r="P147" s="3">
        <f t="shared" si="19"/>
        <v>-0.63915970806850209</v>
      </c>
      <c r="Q147">
        <f t="shared" si="24"/>
        <v>-0.99855270155299392</v>
      </c>
      <c r="R147">
        <f t="shared" si="25"/>
        <v>0.51084029193149783</v>
      </c>
    </row>
    <row r="148" spans="6:18">
      <c r="F148">
        <f t="shared" si="26"/>
        <v>-10</v>
      </c>
      <c r="G148">
        <f t="shared" si="20"/>
        <v>2</v>
      </c>
      <c r="H148">
        <v>10</v>
      </c>
      <c r="I148">
        <v>16</v>
      </c>
      <c r="J148">
        <v>1.59</v>
      </c>
      <c r="K148">
        <v>-1.23</v>
      </c>
      <c r="L148">
        <v>2.0099999999999998</v>
      </c>
      <c r="M148" s="1">
        <f t="shared" si="21"/>
        <v>2.0102238681301148</v>
      </c>
      <c r="N148" s="1">
        <f t="shared" si="22"/>
        <v>-0.7735849056603773</v>
      </c>
      <c r="O148">
        <f t="shared" si="23"/>
        <v>0.69799511479812404</v>
      </c>
      <c r="P148" s="3">
        <f t="shared" si="19"/>
        <v>-0.76621493320306722</v>
      </c>
      <c r="Q148">
        <f t="shared" si="24"/>
        <v>-0.89200488520187604</v>
      </c>
      <c r="R148">
        <f t="shared" si="25"/>
        <v>0.46378506679693277</v>
      </c>
    </row>
    <row r="149" spans="6:18">
      <c r="F149">
        <f t="shared" si="26"/>
        <v>-8</v>
      </c>
      <c r="G149">
        <f t="shared" si="20"/>
        <v>2</v>
      </c>
      <c r="H149">
        <v>12</v>
      </c>
      <c r="I149">
        <v>16</v>
      </c>
      <c r="J149">
        <v>1.44</v>
      </c>
      <c r="K149">
        <v>-0.92</v>
      </c>
      <c r="L149">
        <v>1.71</v>
      </c>
      <c r="M149" s="1">
        <f t="shared" si="21"/>
        <v>1.7088007490635062</v>
      </c>
      <c r="N149" s="1">
        <f t="shared" si="22"/>
        <v>-0.63888888888888895</v>
      </c>
      <c r="O149">
        <f t="shared" si="23"/>
        <v>0.75558154738719463</v>
      </c>
      <c r="P149" s="3">
        <f t="shared" si="19"/>
        <v>-0.70453626096282207</v>
      </c>
      <c r="Q149">
        <f t="shared" si="24"/>
        <v>-0.68441845261280532</v>
      </c>
      <c r="R149">
        <f t="shared" si="25"/>
        <v>0.21546373903717797</v>
      </c>
    </row>
    <row r="150" spans="6:18">
      <c r="F150">
        <f t="shared" si="26"/>
        <v>-6</v>
      </c>
      <c r="G150">
        <f t="shared" si="20"/>
        <v>2</v>
      </c>
      <c r="H150">
        <v>14</v>
      </c>
      <c r="I150">
        <v>16</v>
      </c>
      <c r="J150">
        <v>1.1100000000000001</v>
      </c>
      <c r="K150">
        <v>-0.1</v>
      </c>
      <c r="L150">
        <v>1.1200000000000001</v>
      </c>
      <c r="M150" s="1">
        <f t="shared" si="21"/>
        <v>1.114495401515861</v>
      </c>
      <c r="N150" s="1">
        <f t="shared" si="22"/>
        <v>-9.0090090090090086E-2</v>
      </c>
      <c r="O150">
        <f t="shared" si="23"/>
        <v>0.813918994505478</v>
      </c>
      <c r="P150" s="3">
        <f t="shared" si="19"/>
        <v>-0.46438405706424374</v>
      </c>
      <c r="Q150">
        <f t="shared" si="24"/>
        <v>-0.2960810054945221</v>
      </c>
      <c r="R150">
        <f t="shared" si="25"/>
        <v>-0.3643840570642437</v>
      </c>
    </row>
    <row r="151" spans="6:18">
      <c r="F151">
        <f t="shared" si="26"/>
        <v>-4</v>
      </c>
      <c r="G151">
        <f t="shared" si="20"/>
        <v>2</v>
      </c>
      <c r="H151">
        <v>16</v>
      </c>
      <c r="I151">
        <v>16</v>
      </c>
      <c r="J151">
        <v>0.8</v>
      </c>
      <c r="K151">
        <v>0.57999999999999996</v>
      </c>
      <c r="L151">
        <v>0.99</v>
      </c>
      <c r="M151" s="1">
        <f t="shared" si="21"/>
        <v>0.98812954616285009</v>
      </c>
      <c r="N151" s="1">
        <f t="shared" si="22"/>
        <v>0.72499999999999987</v>
      </c>
      <c r="O151">
        <f t="shared" si="23"/>
        <v>0.87271685834450274</v>
      </c>
      <c r="P151" s="3">
        <f t="shared" si="19"/>
        <v>-8.5708102365446515E-2</v>
      </c>
      <c r="Q151">
        <f t="shared" si="24"/>
        <v>7.2716858344502699E-2</v>
      </c>
      <c r="R151">
        <f t="shared" si="25"/>
        <v>-0.66570810236544653</v>
      </c>
    </row>
    <row r="152" spans="6:18">
      <c r="F152">
        <f t="shared" si="26"/>
        <v>-2</v>
      </c>
      <c r="G152">
        <f t="shared" si="20"/>
        <v>2</v>
      </c>
      <c r="H152">
        <v>18</v>
      </c>
      <c r="I152">
        <v>16</v>
      </c>
      <c r="J152">
        <v>1.04</v>
      </c>
      <c r="K152">
        <v>0.95</v>
      </c>
      <c r="L152">
        <v>1.41</v>
      </c>
      <c r="M152" s="1">
        <f t="shared" si="21"/>
        <v>1.4085808461000739</v>
      </c>
      <c r="N152" s="1">
        <f t="shared" si="22"/>
        <v>0.91346153846153844</v>
      </c>
      <c r="O152">
        <f t="shared" si="23"/>
        <v>0.93168270430787825</v>
      </c>
      <c r="P152" s="3">
        <f t="shared" si="19"/>
        <v>0.36849812999082915</v>
      </c>
      <c r="Q152">
        <f t="shared" si="24"/>
        <v>-0.10831729569212178</v>
      </c>
      <c r="R152">
        <f t="shared" si="25"/>
        <v>-0.58150187000917075</v>
      </c>
    </row>
    <row r="153" spans="6:18">
      <c r="F153">
        <f t="shared" si="26"/>
        <v>0</v>
      </c>
      <c r="G153">
        <f t="shared" si="20"/>
        <v>2</v>
      </c>
      <c r="H153">
        <v>20</v>
      </c>
      <c r="I153">
        <v>16</v>
      </c>
      <c r="J153">
        <v>1.1000000000000001</v>
      </c>
      <c r="K153">
        <v>1.21</v>
      </c>
      <c r="L153">
        <v>1.64</v>
      </c>
      <c r="M153" s="1">
        <f t="shared" si="21"/>
        <v>1.6352675622050357</v>
      </c>
      <c r="N153" s="1">
        <f t="shared" si="22"/>
        <v>1.0999999999999999</v>
      </c>
      <c r="O153">
        <f t="shared" si="23"/>
        <v>0.99052342765079926</v>
      </c>
      <c r="P153" s="3">
        <f t="shared" si="19"/>
        <v>0.82267655995179023</v>
      </c>
      <c r="Q153">
        <f t="shared" si="24"/>
        <v>-0.10947657234920083</v>
      </c>
      <c r="R153">
        <f t="shared" si="25"/>
        <v>-0.38732344004820973</v>
      </c>
    </row>
    <row r="154" spans="6:18">
      <c r="F154">
        <f t="shared" si="26"/>
        <v>2</v>
      </c>
      <c r="G154">
        <f t="shared" si="20"/>
        <v>2</v>
      </c>
      <c r="H154">
        <v>22</v>
      </c>
      <c r="I154">
        <v>16</v>
      </c>
      <c r="J154">
        <v>1.28</v>
      </c>
      <c r="K154">
        <v>1.47</v>
      </c>
      <c r="L154">
        <v>1.94</v>
      </c>
      <c r="M154" s="1">
        <f t="shared" si="21"/>
        <v>1.9491793144808407</v>
      </c>
      <c r="N154" s="1">
        <f t="shared" si="22"/>
        <v>1.1484375</v>
      </c>
      <c r="O154">
        <f t="shared" si="23"/>
        <v>1.0489464227930352</v>
      </c>
      <c r="P154" s="3">
        <f t="shared" si="19"/>
        <v>1.2012737324465588</v>
      </c>
      <c r="Q154">
        <f t="shared" si="24"/>
        <v>-0.23105357720696484</v>
      </c>
      <c r="R154">
        <f t="shared" si="25"/>
        <v>-0.2687262675534412</v>
      </c>
    </row>
    <row r="155" spans="6:18">
      <c r="F155">
        <f t="shared" si="26"/>
        <v>4</v>
      </c>
      <c r="G155">
        <f t="shared" si="20"/>
        <v>2</v>
      </c>
      <c r="H155">
        <v>24</v>
      </c>
      <c r="I155">
        <v>16</v>
      </c>
      <c r="J155">
        <v>1.45</v>
      </c>
      <c r="K155">
        <v>1.37</v>
      </c>
      <c r="L155">
        <v>1.99</v>
      </c>
      <c r="M155" s="1">
        <f t="shared" si="21"/>
        <v>1.9948433522459852</v>
      </c>
      <c r="N155" s="1">
        <f t="shared" si="22"/>
        <v>0.94482758620689666</v>
      </c>
      <c r="O155">
        <f t="shared" si="23"/>
        <v>1.1066607506405581</v>
      </c>
      <c r="P155" s="3">
        <f t="shared" si="19"/>
        <v>1.4413092799035121</v>
      </c>
      <c r="Q155">
        <f t="shared" si="24"/>
        <v>-0.34333924935944182</v>
      </c>
      <c r="R155">
        <f t="shared" si="25"/>
        <v>7.1309279903511991E-2</v>
      </c>
    </row>
    <row r="156" spans="6:18">
      <c r="F156">
        <f t="shared" si="26"/>
        <v>6</v>
      </c>
      <c r="G156">
        <f t="shared" si="20"/>
        <v>2</v>
      </c>
      <c r="H156">
        <v>26</v>
      </c>
      <c r="I156">
        <v>16</v>
      </c>
      <c r="J156">
        <v>1.0900000000000001</v>
      </c>
      <c r="K156">
        <v>1.57</v>
      </c>
      <c r="L156">
        <v>1.91</v>
      </c>
      <c r="M156" s="1">
        <f t="shared" si="21"/>
        <v>1.91128229207514</v>
      </c>
      <c r="N156" s="1">
        <f t="shared" si="22"/>
        <v>1.4403669724770642</v>
      </c>
      <c r="O156">
        <f t="shared" si="23"/>
        <v>1.1633782992588801</v>
      </c>
      <c r="P156" s="3">
        <f t="shared" si="19"/>
        <v>1.5028528274878916</v>
      </c>
      <c r="Q156">
        <f t="shared" si="24"/>
        <v>7.3378299258880064E-2</v>
      </c>
      <c r="R156">
        <f t="shared" si="25"/>
        <v>-6.7147172512108444E-2</v>
      </c>
    </row>
    <row r="157" spans="6:18">
      <c r="F157">
        <f t="shared" si="26"/>
        <v>8</v>
      </c>
      <c r="G157">
        <f t="shared" si="20"/>
        <v>2</v>
      </c>
      <c r="H157">
        <v>28</v>
      </c>
      <c r="I157">
        <v>16</v>
      </c>
      <c r="J157">
        <v>1.1399999999999999</v>
      </c>
      <c r="K157">
        <v>1.06</v>
      </c>
      <c r="L157">
        <v>1.56</v>
      </c>
      <c r="M157" s="1">
        <f t="shared" si="21"/>
        <v>1.5566630977832037</v>
      </c>
      <c r="N157" s="1">
        <f t="shared" si="22"/>
        <v>0.92982456140350889</v>
      </c>
      <c r="O157">
        <f t="shared" si="23"/>
        <v>1.2188149332677147</v>
      </c>
      <c r="P157" s="3">
        <f t="shared" si="19"/>
        <v>1.3756664877295282</v>
      </c>
      <c r="Q157">
        <f t="shared" si="24"/>
        <v>7.8814933267714826E-2</v>
      </c>
      <c r="R157">
        <f t="shared" si="25"/>
        <v>0.3156664877295281</v>
      </c>
    </row>
    <row r="158" spans="6:18">
      <c r="F158">
        <f t="shared" si="26"/>
        <v>10</v>
      </c>
      <c r="G158">
        <f t="shared" si="20"/>
        <v>2</v>
      </c>
      <c r="H158">
        <v>30</v>
      </c>
      <c r="I158">
        <v>16</v>
      </c>
      <c r="J158">
        <v>1.07</v>
      </c>
      <c r="K158">
        <v>0.86</v>
      </c>
      <c r="L158">
        <v>1.37</v>
      </c>
      <c r="M158" s="1">
        <f t="shared" si="21"/>
        <v>1.3727709204379295</v>
      </c>
      <c r="N158" s="1">
        <f t="shared" si="22"/>
        <v>0.80373831775700932</v>
      </c>
      <c r="O158">
        <f t="shared" si="23"/>
        <v>1.2726916273715556</v>
      </c>
      <c r="P158" s="3">
        <f t="shared" si="19"/>
        <v>1.0809079527878429</v>
      </c>
      <c r="Q158">
        <f t="shared" si="24"/>
        <v>0.20269162737155555</v>
      </c>
      <c r="R158">
        <f t="shared" si="25"/>
        <v>0.22090795278784292</v>
      </c>
    </row>
    <row r="159" spans="6:18">
      <c r="F159">
        <f t="shared" si="26"/>
        <v>12</v>
      </c>
      <c r="G159">
        <f t="shared" si="20"/>
        <v>2</v>
      </c>
      <c r="H159">
        <v>32</v>
      </c>
      <c r="I159">
        <v>16</v>
      </c>
      <c r="J159">
        <v>1.06</v>
      </c>
      <c r="K159">
        <v>0.8</v>
      </c>
      <c r="L159">
        <v>1.33</v>
      </c>
      <c r="M159" s="1">
        <f t="shared" si="21"/>
        <v>1.3280060240827225</v>
      </c>
      <c r="N159" s="1">
        <f t="shared" si="22"/>
        <v>0.75471698113207553</v>
      </c>
      <c r="O159">
        <f t="shared" si="23"/>
        <v>1.3247355795040765</v>
      </c>
      <c r="P159" s="3">
        <f t="shared" si="19"/>
        <v>0.66761087168132449</v>
      </c>
      <c r="Q159">
        <f t="shared" si="24"/>
        <v>0.26473557950407645</v>
      </c>
      <c r="R159">
        <f t="shared" si="25"/>
        <v>-0.13238912831867555</v>
      </c>
    </row>
    <row r="160" spans="6:18">
      <c r="F160">
        <f t="shared" si="26"/>
        <v>14</v>
      </c>
      <c r="G160">
        <f t="shared" si="20"/>
        <v>2</v>
      </c>
      <c r="H160">
        <v>34</v>
      </c>
      <c r="I160">
        <v>16</v>
      </c>
      <c r="J160">
        <v>1.1499999999999999</v>
      </c>
      <c r="K160">
        <v>0.74</v>
      </c>
      <c r="L160">
        <v>1.37</v>
      </c>
      <c r="M160" s="1">
        <f t="shared" si="21"/>
        <v>1.3675159962501353</v>
      </c>
      <c r="N160" s="1">
        <f t="shared" si="22"/>
        <v>0.64347826086956528</v>
      </c>
      <c r="O160">
        <f t="shared" si="23"/>
        <v>1.3746812991455482</v>
      </c>
      <c r="P160" s="3">
        <f t="shared" si="19"/>
        <v>0.20452800849652183</v>
      </c>
      <c r="Q160">
        <f t="shared" si="24"/>
        <v>0.22468129914554824</v>
      </c>
      <c r="R160">
        <f t="shared" si="25"/>
        <v>-0.53547199150347813</v>
      </c>
    </row>
    <row r="161" spans="6:18">
      <c r="F161">
        <f t="shared" si="26"/>
        <v>16</v>
      </c>
      <c r="G161">
        <f t="shared" si="20"/>
        <v>2</v>
      </c>
      <c r="H161">
        <v>36</v>
      </c>
      <c r="I161">
        <v>16</v>
      </c>
      <c r="J161">
        <v>1.19</v>
      </c>
      <c r="K161">
        <v>0.56999999999999995</v>
      </c>
      <c r="L161">
        <v>1.32</v>
      </c>
      <c r="M161" s="1">
        <f t="shared" si="21"/>
        <v>1.3194695904036591</v>
      </c>
      <c r="N161" s="1">
        <f t="shared" si="22"/>
        <v>0.47899159663865543</v>
      </c>
      <c r="O161">
        <f t="shared" si="23"/>
        <v>1.4222716664715613</v>
      </c>
      <c r="P161" s="3">
        <f t="shared" si="19"/>
        <v>-0.23130591210838508</v>
      </c>
      <c r="Q161">
        <f t="shared" si="24"/>
        <v>0.23227166647156139</v>
      </c>
      <c r="R161">
        <f t="shared" si="25"/>
        <v>-0.80130591210838498</v>
      </c>
    </row>
    <row r="162" spans="6:18">
      <c r="F162">
        <f t="shared" si="26"/>
        <v>18</v>
      </c>
      <c r="G162">
        <f t="shared" si="20"/>
        <v>2</v>
      </c>
      <c r="H162">
        <v>38</v>
      </c>
      <c r="I162">
        <v>16</v>
      </c>
      <c r="J162">
        <v>0.8</v>
      </c>
      <c r="K162">
        <v>-0.26</v>
      </c>
      <c r="L162">
        <v>0.84</v>
      </c>
      <c r="M162" s="1">
        <f t="shared" si="21"/>
        <v>0.84118963379252365</v>
      </c>
      <c r="N162" s="1">
        <f t="shared" si="22"/>
        <v>-0.32500000000000001</v>
      </c>
      <c r="O162">
        <f t="shared" si="23"/>
        <v>1.4672589581076609</v>
      </c>
      <c r="P162" s="3">
        <f t="shared" si="19"/>
        <v>-0.56738907946480466</v>
      </c>
      <c r="Q162">
        <f t="shared" si="24"/>
        <v>0.66725895810766089</v>
      </c>
      <c r="R162">
        <f t="shared" si="25"/>
        <v>-0.30738907946480465</v>
      </c>
    </row>
    <row r="163" spans="6:18">
      <c r="F163">
        <f>H163-20</f>
        <v>-18</v>
      </c>
      <c r="G163">
        <f t="shared" si="20"/>
        <v>4</v>
      </c>
      <c r="H163">
        <v>2</v>
      </c>
      <c r="I163">
        <v>18</v>
      </c>
      <c r="J163">
        <v>-0.7</v>
      </c>
      <c r="K163">
        <v>-0.67</v>
      </c>
      <c r="L163">
        <v>0.97</v>
      </c>
      <c r="M163" s="1">
        <f t="shared" si="21"/>
        <v>0.96896852374058062</v>
      </c>
      <c r="N163" s="1">
        <f t="shared" si="22"/>
        <v>0.9571428571428573</v>
      </c>
      <c r="O163">
        <f t="shared" si="23"/>
        <v>8.1378761424219404E-2</v>
      </c>
      <c r="P163" s="3">
        <f t="shared" si="19"/>
        <v>0.43459305270139387</v>
      </c>
      <c r="Q163">
        <f t="shared" si="24"/>
        <v>0.78137876142421936</v>
      </c>
      <c r="R163">
        <f t="shared" si="25"/>
        <v>1.1045930527013939</v>
      </c>
    </row>
    <row r="164" spans="6:18">
      <c r="F164">
        <f t="shared" ref="F164:F181" si="27">H164-20</f>
        <v>-16</v>
      </c>
      <c r="G164">
        <f t="shared" si="20"/>
        <v>4</v>
      </c>
      <c r="H164">
        <v>4</v>
      </c>
      <c r="I164">
        <v>18</v>
      </c>
      <c r="J164">
        <v>-0.23</v>
      </c>
      <c r="K164">
        <v>-0.77</v>
      </c>
      <c r="L164">
        <v>0.8</v>
      </c>
      <c r="M164" s="1">
        <f t="shared" si="21"/>
        <v>0.80361682411457758</v>
      </c>
      <c r="N164" s="1">
        <f t="shared" si="22"/>
        <v>3.3478260869565215</v>
      </c>
      <c r="O164">
        <f t="shared" si="23"/>
        <v>8.2431451589895843E-2</v>
      </c>
      <c r="P164" s="3">
        <f t="shared" si="19"/>
        <v>-2.4339418835801541E-2</v>
      </c>
      <c r="Q164">
        <f t="shared" si="24"/>
        <v>0.31243145158989583</v>
      </c>
      <c r="R164">
        <f t="shared" si="25"/>
        <v>0.74566058116419853</v>
      </c>
    </row>
    <row r="165" spans="6:18">
      <c r="F165">
        <f t="shared" si="27"/>
        <v>-14</v>
      </c>
      <c r="G165">
        <f t="shared" si="20"/>
        <v>4</v>
      </c>
      <c r="H165">
        <v>6</v>
      </c>
      <c r="I165">
        <v>18</v>
      </c>
      <c r="J165">
        <v>0.39</v>
      </c>
      <c r="K165">
        <v>-0.84</v>
      </c>
      <c r="L165">
        <v>0.93</v>
      </c>
      <c r="M165" s="1">
        <f t="shared" si="21"/>
        <v>0.92612094242598786</v>
      </c>
      <c r="N165" s="1">
        <f t="shared" si="22"/>
        <v>-2.1538461538461537</v>
      </c>
      <c r="O165">
        <f t="shared" si="23"/>
        <v>8.7986208540935973E-2</v>
      </c>
      <c r="P165" s="3">
        <f t="shared" si="19"/>
        <v>-0.41795041121397308</v>
      </c>
      <c r="Q165">
        <f t="shared" si="24"/>
        <v>-0.30201379145906404</v>
      </c>
      <c r="R165">
        <f t="shared" si="25"/>
        <v>0.42204958878602689</v>
      </c>
    </row>
    <row r="166" spans="6:18">
      <c r="F166">
        <f t="shared" si="27"/>
        <v>-12</v>
      </c>
      <c r="G166">
        <f t="shared" si="20"/>
        <v>4</v>
      </c>
      <c r="H166">
        <v>8</v>
      </c>
      <c r="I166">
        <v>18</v>
      </c>
      <c r="J166">
        <v>1.02</v>
      </c>
      <c r="K166">
        <v>-1.32</v>
      </c>
      <c r="L166">
        <v>1.67</v>
      </c>
      <c r="M166" s="1">
        <f t="shared" si="21"/>
        <v>1.6681726529349412</v>
      </c>
      <c r="N166" s="1">
        <f t="shared" si="22"/>
        <v>-1.2941176470588236</v>
      </c>
      <c r="O166">
        <f t="shared" si="23"/>
        <v>9.7963005899484923E-2</v>
      </c>
      <c r="P166" s="3">
        <f t="shared" si="19"/>
        <v>-0.68076197905688574</v>
      </c>
      <c r="Q166">
        <f t="shared" si="24"/>
        <v>-0.92203699410051509</v>
      </c>
      <c r="R166">
        <f t="shared" si="25"/>
        <v>0.63923802094311433</v>
      </c>
    </row>
    <row r="167" spans="6:18">
      <c r="F167">
        <f t="shared" si="27"/>
        <v>-10</v>
      </c>
      <c r="G167">
        <f t="shared" si="20"/>
        <v>4</v>
      </c>
      <c r="H167">
        <v>10</v>
      </c>
      <c r="I167">
        <v>18</v>
      </c>
      <c r="J167">
        <v>0.68</v>
      </c>
      <c r="K167">
        <v>-1.1299999999999999</v>
      </c>
      <c r="L167">
        <v>1.32</v>
      </c>
      <c r="M167" s="1">
        <f t="shared" si="21"/>
        <v>1.3188252348207474</v>
      </c>
      <c r="N167" s="1">
        <f t="shared" si="22"/>
        <v>-1.6617647058823526</v>
      </c>
      <c r="O167">
        <f t="shared" si="23"/>
        <v>0.11226417598573901</v>
      </c>
      <c r="P167" s="3">
        <f t="shared" si="19"/>
        <v>-0.76905491274722526</v>
      </c>
      <c r="Q167">
        <f t="shared" si="24"/>
        <v>-0.56773582401426104</v>
      </c>
      <c r="R167">
        <f t="shared" si="25"/>
        <v>0.36094508725277463</v>
      </c>
    </row>
    <row r="168" spans="6:18">
      <c r="F168">
        <f t="shared" si="27"/>
        <v>-8</v>
      </c>
      <c r="G168">
        <f t="shared" si="20"/>
        <v>4</v>
      </c>
      <c r="H168">
        <v>12</v>
      </c>
      <c r="I168">
        <v>18</v>
      </c>
      <c r="J168">
        <v>0.43</v>
      </c>
      <c r="K168">
        <v>-0.42</v>
      </c>
      <c r="L168">
        <v>0.6</v>
      </c>
      <c r="M168" s="1">
        <f t="shared" si="21"/>
        <v>0.6010823570859487</v>
      </c>
      <c r="N168" s="1">
        <f t="shared" si="22"/>
        <v>-0.97674418604651159</v>
      </c>
      <c r="O168">
        <f t="shared" si="23"/>
        <v>0.13077479945369652</v>
      </c>
      <c r="P168" s="3">
        <f t="shared" si="19"/>
        <v>-0.66814151300516689</v>
      </c>
      <c r="Q168">
        <f t="shared" si="24"/>
        <v>-0.29922520054630347</v>
      </c>
      <c r="R168">
        <f t="shared" si="25"/>
        <v>-0.2481415130051669</v>
      </c>
    </row>
    <row r="169" spans="6:18">
      <c r="F169">
        <f t="shared" si="27"/>
        <v>-6</v>
      </c>
      <c r="G169">
        <f t="shared" si="20"/>
        <v>4</v>
      </c>
      <c r="H169">
        <v>14</v>
      </c>
      <c r="I169">
        <v>18</v>
      </c>
      <c r="J169">
        <v>0.25</v>
      </c>
      <c r="K169">
        <v>0.02</v>
      </c>
      <c r="L169">
        <v>0.25</v>
      </c>
      <c r="M169" s="1">
        <f t="shared" si="21"/>
        <v>0.25079872407968906</v>
      </c>
      <c r="N169" s="1">
        <f t="shared" si="22"/>
        <v>0.08</v>
      </c>
      <c r="O169">
        <f t="shared" si="23"/>
        <v>0.15336316375076076</v>
      </c>
      <c r="P169" s="3">
        <f t="shared" si="19"/>
        <v>-0.39480891790355349</v>
      </c>
      <c r="Q169">
        <f t="shared" si="24"/>
        <v>-9.6636836249239244E-2</v>
      </c>
      <c r="R169">
        <f t="shared" si="25"/>
        <v>-0.41480891790355351</v>
      </c>
    </row>
    <row r="170" spans="6:18">
      <c r="F170">
        <f t="shared" si="27"/>
        <v>-4</v>
      </c>
      <c r="G170">
        <f t="shared" si="20"/>
        <v>4</v>
      </c>
      <c r="H170">
        <v>16</v>
      </c>
      <c r="I170">
        <v>18</v>
      </c>
      <c r="J170">
        <v>0.26</v>
      </c>
      <c r="K170">
        <v>0.28999999999999998</v>
      </c>
      <c r="L170">
        <v>0.39</v>
      </c>
      <c r="M170" s="1">
        <f t="shared" si="21"/>
        <v>0.38948684188300892</v>
      </c>
      <c r="N170" s="1">
        <f t="shared" si="22"/>
        <v>1.1153846153846152</v>
      </c>
      <c r="O170">
        <f t="shared" si="23"/>
        <v>0.17988128857220842</v>
      </c>
      <c r="P170" s="3">
        <f t="shared" si="19"/>
        <v>5.4734698270830218E-3</v>
      </c>
      <c r="Q170">
        <f t="shared" si="24"/>
        <v>-8.0118711427791589E-2</v>
      </c>
      <c r="R170">
        <f t="shared" si="25"/>
        <v>-0.28452653017291696</v>
      </c>
    </row>
    <row r="171" spans="6:18">
      <c r="F171">
        <f t="shared" si="27"/>
        <v>-2</v>
      </c>
      <c r="G171">
        <f t="shared" si="20"/>
        <v>4</v>
      </c>
      <c r="H171">
        <v>18</v>
      </c>
      <c r="I171">
        <v>18</v>
      </c>
      <c r="J171">
        <v>0.47</v>
      </c>
      <c r="K171">
        <v>0.69</v>
      </c>
      <c r="L171">
        <v>0.84</v>
      </c>
      <c r="M171" s="1">
        <f t="shared" si="21"/>
        <v>0.83486525858967198</v>
      </c>
      <c r="N171" s="1">
        <f t="shared" si="22"/>
        <v>1.4680851063829787</v>
      </c>
      <c r="O171">
        <f t="shared" si="23"/>
        <v>0.2101655162142908</v>
      </c>
      <c r="P171" s="3">
        <f t="shared" si="19"/>
        <v>0.466117905366563</v>
      </c>
      <c r="Q171">
        <f t="shared" si="24"/>
        <v>-0.25983448378570917</v>
      </c>
      <c r="R171">
        <f t="shared" si="25"/>
        <v>-0.22388209463343695</v>
      </c>
    </row>
    <row r="172" spans="6:18">
      <c r="F172">
        <f t="shared" si="27"/>
        <v>0</v>
      </c>
      <c r="G172">
        <f t="shared" si="20"/>
        <v>4</v>
      </c>
      <c r="H172">
        <v>20</v>
      </c>
      <c r="I172">
        <v>18</v>
      </c>
      <c r="J172">
        <v>0.48</v>
      </c>
      <c r="K172">
        <v>1.24</v>
      </c>
      <c r="L172">
        <v>1.33</v>
      </c>
      <c r="M172" s="1">
        <f t="shared" si="21"/>
        <v>1.329661611087573</v>
      </c>
      <c r="N172" s="1">
        <f t="shared" si="22"/>
        <v>2.5833333333333335</v>
      </c>
      <c r="O172">
        <f t="shared" si="23"/>
        <v>0.24403716447078527</v>
      </c>
      <c r="P172" s="3">
        <f t="shared" si="19"/>
        <v>0.9104953011838619</v>
      </c>
      <c r="Q172">
        <f t="shared" si="24"/>
        <v>-0.23596283552921471</v>
      </c>
      <c r="R172">
        <f t="shared" si="25"/>
        <v>-0.32950469881613809</v>
      </c>
    </row>
    <row r="173" spans="6:18">
      <c r="F173">
        <f t="shared" si="27"/>
        <v>2</v>
      </c>
      <c r="G173">
        <f t="shared" si="20"/>
        <v>4</v>
      </c>
      <c r="H173">
        <v>22</v>
      </c>
      <c r="I173">
        <v>18</v>
      </c>
      <c r="J173">
        <v>0.74</v>
      </c>
      <c r="K173">
        <v>1.54</v>
      </c>
      <c r="L173">
        <v>1.71</v>
      </c>
      <c r="M173" s="1">
        <f t="shared" si="21"/>
        <v>1.7085666507338835</v>
      </c>
      <c r="N173" s="1">
        <f t="shared" si="22"/>
        <v>2.0810810810810811</v>
      </c>
      <c r="O173">
        <f t="shared" si="23"/>
        <v>0.28130323946835878</v>
      </c>
      <c r="P173" s="3">
        <f t="shared" si="19"/>
        <v>1.2646826230823061</v>
      </c>
      <c r="Q173">
        <f t="shared" si="24"/>
        <v>-0.45869676053164121</v>
      </c>
      <c r="R173">
        <f t="shared" si="25"/>
        <v>-0.27531737691769398</v>
      </c>
    </row>
    <row r="174" spans="6:18">
      <c r="F174">
        <f t="shared" si="27"/>
        <v>4</v>
      </c>
      <c r="G174">
        <f t="shared" si="20"/>
        <v>4</v>
      </c>
      <c r="H174">
        <v>24</v>
      </c>
      <c r="I174">
        <v>18</v>
      </c>
      <c r="J174">
        <v>0.99</v>
      </c>
      <c r="K174">
        <v>1.51</v>
      </c>
      <c r="L174">
        <v>1.81</v>
      </c>
      <c r="M174" s="1">
        <f t="shared" si="21"/>
        <v>1.8056023925549058</v>
      </c>
      <c r="N174" s="1">
        <f t="shared" si="22"/>
        <v>1.5252525252525253</v>
      </c>
      <c r="O174">
        <f t="shared" si="23"/>
        <v>0.32175720559693166</v>
      </c>
      <c r="P174" s="3">
        <f t="shared" si="19"/>
        <v>1.4697601290696818</v>
      </c>
      <c r="Q174">
        <f t="shared" si="24"/>
        <v>-0.66824279440306833</v>
      </c>
      <c r="R174">
        <f t="shared" si="25"/>
        <v>-4.0239870930318222E-2</v>
      </c>
    </row>
    <row r="175" spans="6:18">
      <c r="F175">
        <f t="shared" si="27"/>
        <v>6</v>
      </c>
      <c r="G175">
        <f t="shared" si="20"/>
        <v>4</v>
      </c>
      <c r="H175">
        <v>26</v>
      </c>
      <c r="I175">
        <v>18</v>
      </c>
      <c r="J175">
        <v>0.96</v>
      </c>
      <c r="K175">
        <v>1.39</v>
      </c>
      <c r="L175">
        <v>1.69</v>
      </c>
      <c r="M175" s="1">
        <f t="shared" si="21"/>
        <v>1.6892897915988245</v>
      </c>
      <c r="N175" s="1">
        <f t="shared" si="22"/>
        <v>1.4479166666666665</v>
      </c>
      <c r="O175">
        <f t="shared" si="23"/>
        <v>0.36517980946349116</v>
      </c>
      <c r="P175" s="3">
        <f t="shared" si="19"/>
        <v>1.4916127817233693</v>
      </c>
      <c r="Q175">
        <f t="shared" si="24"/>
        <v>-0.59482019053650881</v>
      </c>
      <c r="R175">
        <f t="shared" si="25"/>
        <v>0.10161278172336941</v>
      </c>
    </row>
    <row r="176" spans="6:18">
      <c r="F176">
        <f t="shared" si="27"/>
        <v>8</v>
      </c>
      <c r="G176">
        <f t="shared" si="20"/>
        <v>4</v>
      </c>
      <c r="H176">
        <v>28</v>
      </c>
      <c r="I176">
        <v>18</v>
      </c>
      <c r="J176">
        <v>0.92</v>
      </c>
      <c r="K176">
        <v>1.1299999999999999</v>
      </c>
      <c r="L176">
        <v>1.45</v>
      </c>
      <c r="M176" s="1">
        <f t="shared" si="21"/>
        <v>1.4571547618561316</v>
      </c>
      <c r="N176" s="1">
        <f t="shared" si="22"/>
        <v>1.2282608695652173</v>
      </c>
      <c r="O176">
        <f t="shared" si="23"/>
        <v>0.41133995458227313</v>
      </c>
      <c r="P176" s="3">
        <f t="shared" si="19"/>
        <v>1.3266053502584294</v>
      </c>
      <c r="Q176">
        <f t="shared" si="24"/>
        <v>-0.50866004541772691</v>
      </c>
      <c r="R176">
        <f t="shared" si="25"/>
        <v>0.19660535025842951</v>
      </c>
    </row>
    <row r="177" spans="6:18">
      <c r="F177">
        <f t="shared" si="27"/>
        <v>10</v>
      </c>
      <c r="G177">
        <f t="shared" si="20"/>
        <v>4</v>
      </c>
      <c r="H177">
        <v>30</v>
      </c>
      <c r="I177">
        <v>18</v>
      </c>
      <c r="J177">
        <v>0.93</v>
      </c>
      <c r="K177">
        <v>0.92</v>
      </c>
      <c r="L177">
        <v>1.31</v>
      </c>
      <c r="M177" s="1">
        <f t="shared" si="21"/>
        <v>1.3081666560496028</v>
      </c>
      <c r="N177" s="1">
        <f t="shared" si="22"/>
        <v>0.989247311827957</v>
      </c>
      <c r="O177">
        <f t="shared" si="23"/>
        <v>0.45999562331180571</v>
      </c>
      <c r="P177" s="3">
        <f t="shared" si="19"/>
        <v>1.0021871381581164</v>
      </c>
      <c r="Q177">
        <f t="shared" si="24"/>
        <v>-0.47000437668819434</v>
      </c>
      <c r="R177">
        <f t="shared" si="25"/>
        <v>8.2187138158116402E-2</v>
      </c>
    </row>
    <row r="178" spans="6:18">
      <c r="F178">
        <f t="shared" si="27"/>
        <v>12</v>
      </c>
      <c r="G178">
        <f t="shared" si="20"/>
        <v>4</v>
      </c>
      <c r="H178">
        <v>32</v>
      </c>
      <c r="I178">
        <v>18</v>
      </c>
      <c r="J178">
        <v>1</v>
      </c>
      <c r="K178">
        <v>0.76</v>
      </c>
      <c r="L178">
        <v>1.26</v>
      </c>
      <c r="M178" s="1">
        <f t="shared" si="21"/>
        <v>1.2560254774486066</v>
      </c>
      <c r="N178" s="1">
        <f t="shared" si="22"/>
        <v>0.76</v>
      </c>
      <c r="O178">
        <f t="shared" si="23"/>
        <v>0.51089484236085458</v>
      </c>
      <c r="P178" s="3">
        <f t="shared" si="19"/>
        <v>0.57232573876279091</v>
      </c>
      <c r="Q178">
        <f t="shared" si="24"/>
        <v>-0.48910515763914542</v>
      </c>
      <c r="R178">
        <f t="shared" si="25"/>
        <v>-0.18767426123720909</v>
      </c>
    </row>
    <row r="179" spans="6:18">
      <c r="F179">
        <f t="shared" si="27"/>
        <v>14</v>
      </c>
      <c r="G179">
        <f t="shared" si="20"/>
        <v>4</v>
      </c>
      <c r="H179">
        <v>34</v>
      </c>
      <c r="I179">
        <v>18</v>
      </c>
      <c r="J179">
        <v>0.94</v>
      </c>
      <c r="K179">
        <v>0.64</v>
      </c>
      <c r="L179">
        <v>1.1399999999999999</v>
      </c>
      <c r="M179" s="1">
        <f t="shared" si="21"/>
        <v>1.1371895180663598</v>
      </c>
      <c r="N179" s="1">
        <f t="shared" si="22"/>
        <v>0.68085106382978733</v>
      </c>
      <c r="O179">
        <f t="shared" si="23"/>
        <v>0.56377668801146608</v>
      </c>
      <c r="P179" s="3">
        <f t="shared" si="19"/>
        <v>0.10852942235448543</v>
      </c>
      <c r="Q179">
        <f t="shared" si="24"/>
        <v>-0.37622331198853387</v>
      </c>
      <c r="R179">
        <f t="shared" si="25"/>
        <v>-0.53147057764551464</v>
      </c>
    </row>
    <row r="180" spans="6:18">
      <c r="F180">
        <f t="shared" si="27"/>
        <v>16</v>
      </c>
      <c r="G180">
        <f t="shared" si="20"/>
        <v>4</v>
      </c>
      <c r="H180">
        <v>36</v>
      </c>
      <c r="I180">
        <v>18</v>
      </c>
      <c r="J180">
        <v>0.72</v>
      </c>
      <c r="K180">
        <v>0.46</v>
      </c>
      <c r="L180">
        <v>0.85</v>
      </c>
      <c r="M180" s="1">
        <f t="shared" si="21"/>
        <v>0.8544003745317531</v>
      </c>
      <c r="N180" s="1">
        <f t="shared" si="22"/>
        <v>0.63888888888888895</v>
      </c>
      <c r="O180">
        <f t="shared" si="23"/>
        <v>0.61837232704886935</v>
      </c>
      <c r="P180" s="3">
        <f t="shared" si="19"/>
        <v>-0.31204840209313528</v>
      </c>
      <c r="Q180">
        <f t="shared" si="24"/>
        <v>-0.10162767295113062</v>
      </c>
      <c r="R180">
        <f t="shared" si="25"/>
        <v>-0.7720484020931353</v>
      </c>
    </row>
    <row r="181" spans="6:18">
      <c r="F181">
        <f t="shared" si="27"/>
        <v>18</v>
      </c>
      <c r="G181">
        <f t="shared" si="20"/>
        <v>4</v>
      </c>
      <c r="H181">
        <v>38</v>
      </c>
      <c r="I181">
        <v>18</v>
      </c>
      <c r="J181">
        <v>0.59</v>
      </c>
      <c r="K181">
        <v>0.23</v>
      </c>
      <c r="L181">
        <v>0.63</v>
      </c>
      <c r="M181" s="1">
        <f t="shared" si="21"/>
        <v>0.63324560795950258</v>
      </c>
      <c r="N181" s="1">
        <f t="shared" si="22"/>
        <v>0.38983050847457629</v>
      </c>
      <c r="O181">
        <f t="shared" si="23"/>
        <v>0.67440608924555034</v>
      </c>
      <c r="P181" s="3">
        <f t="shared" si="19"/>
        <v>-0.61944380484007766</v>
      </c>
      <c r="Q181">
        <f t="shared" si="24"/>
        <v>8.4406089245550375E-2</v>
      </c>
      <c r="R181">
        <f t="shared" si="25"/>
        <v>-0.84944380484007764</v>
      </c>
    </row>
    <row r="182" spans="6:18">
      <c r="F182">
        <f>H182-20</f>
        <v>-8</v>
      </c>
      <c r="G182">
        <f t="shared" si="20"/>
        <v>6</v>
      </c>
      <c r="H182">
        <v>12</v>
      </c>
      <c r="I182">
        <v>20</v>
      </c>
      <c r="J182">
        <v>-0.4</v>
      </c>
      <c r="K182">
        <v>-0.35</v>
      </c>
      <c r="L182">
        <v>0.53</v>
      </c>
      <c r="M182" s="1">
        <f t="shared" si="21"/>
        <v>0.53150729063673252</v>
      </c>
      <c r="N182" s="1">
        <f t="shared" si="22"/>
        <v>0.87499999999999989</v>
      </c>
      <c r="O182">
        <f t="shared" si="23"/>
        <v>0.29655818748180041</v>
      </c>
      <c r="P182" s="3">
        <f t="shared" si="19"/>
        <v>-0.6240988818879889</v>
      </c>
      <c r="Q182">
        <f t="shared" si="24"/>
        <v>0.69655818748180043</v>
      </c>
      <c r="R182">
        <f t="shared" si="25"/>
        <v>-0.27409888188798892</v>
      </c>
    </row>
    <row r="183" spans="6:18">
      <c r="F183">
        <f t="shared" ref="F183:F195" si="28">H183-20</f>
        <v>-6</v>
      </c>
      <c r="G183">
        <f t="shared" si="20"/>
        <v>6</v>
      </c>
      <c r="H183">
        <v>14</v>
      </c>
      <c r="I183">
        <v>20</v>
      </c>
      <c r="J183">
        <v>-0.76</v>
      </c>
      <c r="K183">
        <v>0.05</v>
      </c>
      <c r="L183">
        <v>0.76</v>
      </c>
      <c r="M183" s="1">
        <f t="shared" si="21"/>
        <v>0.76164296097318451</v>
      </c>
      <c r="N183" s="1">
        <f t="shared" si="22"/>
        <v>-6.5789473684210523E-2</v>
      </c>
      <c r="O183">
        <f t="shared" si="23"/>
        <v>0.25470712934744744</v>
      </c>
      <c r="P183" s="3">
        <f t="shared" si="19"/>
        <v>-0.31960275152963563</v>
      </c>
      <c r="Q183">
        <f t="shared" si="24"/>
        <v>1.0147071293474474</v>
      </c>
      <c r="R183">
        <f t="shared" si="25"/>
        <v>-0.36960275152963562</v>
      </c>
    </row>
    <row r="184" spans="6:18">
      <c r="F184">
        <f t="shared" si="28"/>
        <v>-4</v>
      </c>
      <c r="G184">
        <f t="shared" si="20"/>
        <v>6</v>
      </c>
      <c r="H184">
        <v>16</v>
      </c>
      <c r="I184">
        <v>20</v>
      </c>
      <c r="J184">
        <v>-0.63</v>
      </c>
      <c r="K184">
        <v>0.05</v>
      </c>
      <c r="L184">
        <v>0.63</v>
      </c>
      <c r="M184" s="1">
        <f t="shared" si="21"/>
        <v>0.63198101237299842</v>
      </c>
      <c r="N184" s="1">
        <f t="shared" si="22"/>
        <v>-7.9365079365079375E-2</v>
      </c>
      <c r="O184">
        <f t="shared" si="23"/>
        <v>0.2172156500907243</v>
      </c>
      <c r="P184" s="3">
        <f t="shared" si="19"/>
        <v>9.933248108287368E-2</v>
      </c>
      <c r="Q184">
        <f t="shared" si="24"/>
        <v>0.8472156500907243</v>
      </c>
      <c r="R184">
        <f t="shared" si="25"/>
        <v>4.9332481082873678E-2</v>
      </c>
    </row>
    <row r="185" spans="6:18">
      <c r="F185">
        <f t="shared" si="28"/>
        <v>-2</v>
      </c>
      <c r="G185">
        <f t="shared" si="20"/>
        <v>6</v>
      </c>
      <c r="H185">
        <v>18</v>
      </c>
      <c r="I185">
        <v>20</v>
      </c>
      <c r="J185">
        <v>-0.1</v>
      </c>
      <c r="K185">
        <v>0.9</v>
      </c>
      <c r="L185">
        <v>0.9</v>
      </c>
      <c r="M185" s="1">
        <f>SQRT(J185*J185+K185*K185)</f>
        <v>0.90553851381374173</v>
      </c>
      <c r="N185" s="1">
        <f t="shared" si="22"/>
        <v>-9</v>
      </c>
      <c r="O185">
        <f t="shared" si="23"/>
        <v>0.18417545212425801</v>
      </c>
      <c r="P185" s="3">
        <f t="shared" si="19"/>
        <v>0.56301613451951726</v>
      </c>
      <c r="Q185">
        <f t="shared" si="24"/>
        <v>0.28417545212425799</v>
      </c>
      <c r="R185">
        <f t="shared" si="25"/>
        <v>-0.33698386548048276</v>
      </c>
    </row>
    <row r="186" spans="6:18">
      <c r="F186">
        <f t="shared" si="28"/>
        <v>0</v>
      </c>
      <c r="G186">
        <f t="shared" si="20"/>
        <v>6</v>
      </c>
      <c r="H186">
        <v>20</v>
      </c>
      <c r="I186">
        <v>20</v>
      </c>
      <c r="J186">
        <v>0.09</v>
      </c>
      <c r="K186">
        <v>1.3</v>
      </c>
      <c r="L186">
        <v>1.3</v>
      </c>
      <c r="M186" s="1">
        <f>SQRT(J186*J186+K186*K186)</f>
        <v>1.3031116606031887</v>
      </c>
      <c r="N186" s="1">
        <f t="shared" si="22"/>
        <v>14.444444444444445</v>
      </c>
      <c r="O186">
        <f t="shared" si="23"/>
        <v>0.15566047990506027</v>
      </c>
      <c r="P186" s="3">
        <f t="shared" si="19"/>
        <v>0.99431354150858642</v>
      </c>
      <c r="Q186">
        <f t="shared" si="24"/>
        <v>6.5660479905060271E-2</v>
      </c>
      <c r="R186">
        <f t="shared" si="25"/>
        <v>-0.30568645849141363</v>
      </c>
    </row>
    <row r="187" spans="6:18">
      <c r="F187">
        <f t="shared" si="28"/>
        <v>2</v>
      </c>
      <c r="G187">
        <f t="shared" si="20"/>
        <v>6</v>
      </c>
      <c r="H187">
        <v>22</v>
      </c>
      <c r="I187">
        <v>20</v>
      </c>
      <c r="J187">
        <v>0.25</v>
      </c>
      <c r="K187">
        <v>1.5</v>
      </c>
      <c r="L187">
        <v>1.52</v>
      </c>
      <c r="M187" s="1">
        <f>SQRT(J187*J187+K187*K187)</f>
        <v>1.5206906325745548</v>
      </c>
      <c r="N187" s="1">
        <f t="shared" si="22"/>
        <v>6</v>
      </c>
      <c r="O187">
        <f t="shared" si="23"/>
        <v>0.13172662494027354</v>
      </c>
      <c r="P187" s="3">
        <f t="shared" si="19"/>
        <v>1.3214775491438207</v>
      </c>
      <c r="Q187">
        <f t="shared" si="24"/>
        <v>-0.11827337505972646</v>
      </c>
      <c r="R187">
        <f t="shared" si="25"/>
        <v>-0.17852245085617935</v>
      </c>
    </row>
    <row r="188" spans="6:18">
      <c r="F188">
        <f t="shared" si="28"/>
        <v>4</v>
      </c>
      <c r="G188">
        <f t="shared" si="20"/>
        <v>6</v>
      </c>
      <c r="H188">
        <v>24</v>
      </c>
      <c r="I188">
        <v>20</v>
      </c>
      <c r="J188">
        <v>0.39</v>
      </c>
      <c r="K188">
        <v>1.32</v>
      </c>
      <c r="L188">
        <v>1.38</v>
      </c>
      <c r="M188" s="1">
        <f t="shared" si="21"/>
        <v>1.3764083696345355</v>
      </c>
      <c r="N188" s="1">
        <f t="shared" si="22"/>
        <v>3.3846153846153846</v>
      </c>
      <c r="O188">
        <f t="shared" si="23"/>
        <v>0.11241150281341894</v>
      </c>
      <c r="P188" s="3">
        <f t="shared" si="19"/>
        <v>1.4900837957182984</v>
      </c>
      <c r="Q188">
        <f t="shared" si="24"/>
        <v>-0.27758849718658107</v>
      </c>
      <c r="R188">
        <f t="shared" si="25"/>
        <v>0.17008379571829835</v>
      </c>
    </row>
    <row r="189" spans="6:18">
      <c r="F189">
        <f t="shared" si="28"/>
        <v>6</v>
      </c>
      <c r="G189">
        <f t="shared" si="20"/>
        <v>6</v>
      </c>
      <c r="H189">
        <v>26</v>
      </c>
      <c r="I189">
        <v>20</v>
      </c>
      <c r="J189">
        <v>0.5</v>
      </c>
      <c r="K189">
        <v>1.4</v>
      </c>
      <c r="L189">
        <v>1.49</v>
      </c>
      <c r="M189" s="1">
        <f t="shared" si="21"/>
        <v>1.4866068747318506</v>
      </c>
      <c r="N189" s="1">
        <f t="shared" si="22"/>
        <v>2.8</v>
      </c>
      <c r="O189">
        <f t="shared" si="23"/>
        <v>9.7734303120667443E-2</v>
      </c>
      <c r="P189" s="3">
        <f t="shared" si="19"/>
        <v>1.4720843079358663</v>
      </c>
      <c r="Q189">
        <f t="shared" si="24"/>
        <v>-0.40226569687933256</v>
      </c>
      <c r="R189">
        <f t="shared" si="25"/>
        <v>7.2084307935866399E-2</v>
      </c>
    </row>
    <row r="190" spans="6:18">
      <c r="F190">
        <f t="shared" si="28"/>
        <v>8</v>
      </c>
      <c r="G190">
        <f t="shared" si="20"/>
        <v>6</v>
      </c>
      <c r="H190">
        <v>28</v>
      </c>
      <c r="I190">
        <v>20</v>
      </c>
      <c r="J190">
        <v>1.1200000000000001</v>
      </c>
      <c r="K190">
        <v>1.1499999999999999</v>
      </c>
      <c r="L190">
        <v>1.6</v>
      </c>
      <c r="M190" s="1">
        <f t="shared" si="21"/>
        <v>1.6052725625263768</v>
      </c>
      <c r="N190" s="1">
        <f t="shared" si="22"/>
        <v>1.0267857142857142</v>
      </c>
      <c r="O190">
        <f t="shared" si="23"/>
        <v>8.7695712915804247E-2</v>
      </c>
      <c r="P190" s="3">
        <f t="shared" si="19"/>
        <v>1.2704733351966688</v>
      </c>
      <c r="Q190">
        <f t="shared" si="24"/>
        <v>-1.0323042870841959</v>
      </c>
      <c r="R190">
        <f t="shared" si="25"/>
        <v>0.12047333519666892</v>
      </c>
    </row>
    <row r="191" spans="6:18">
      <c r="F191">
        <f t="shared" si="28"/>
        <v>10</v>
      </c>
      <c r="G191">
        <f t="shared" si="20"/>
        <v>6</v>
      </c>
      <c r="H191">
        <v>30</v>
      </c>
      <c r="I191">
        <v>20</v>
      </c>
      <c r="J191">
        <v>1.27</v>
      </c>
      <c r="K191">
        <v>0.79</v>
      </c>
      <c r="L191">
        <v>1.49</v>
      </c>
      <c r="M191" s="1">
        <f t="shared" si="21"/>
        <v>1.4956603892595404</v>
      </c>
      <c r="N191" s="1">
        <f t="shared" si="22"/>
        <v>0.62204724409448819</v>
      </c>
      <c r="O191">
        <f t="shared" si="23"/>
        <v>8.2277913969294403E-2</v>
      </c>
      <c r="P191" s="3">
        <f t="shared" si="19"/>
        <v>0.91878925045240223</v>
      </c>
      <c r="Q191">
        <f t="shared" si="24"/>
        <v>-1.1877220860307056</v>
      </c>
      <c r="R191">
        <f t="shared" si="25"/>
        <v>0.12878925045240219</v>
      </c>
    </row>
    <row r="192" spans="6:18">
      <c r="F192">
        <f t="shared" si="28"/>
        <v>12</v>
      </c>
      <c r="G192">
        <f t="shared" si="20"/>
        <v>6</v>
      </c>
      <c r="H192">
        <v>32</v>
      </c>
      <c r="I192">
        <v>20</v>
      </c>
      <c r="J192">
        <v>1.03</v>
      </c>
      <c r="K192">
        <v>0.65</v>
      </c>
      <c r="L192">
        <v>1.21</v>
      </c>
      <c r="M192" s="1">
        <f t="shared" si="21"/>
        <v>1.2179490958164056</v>
      </c>
      <c r="N192" s="1">
        <f t="shared" si="22"/>
        <v>0.6310679611650486</v>
      </c>
      <c r="O192">
        <f t="shared" si="23"/>
        <v>8.1444653852385418E-2</v>
      </c>
      <c r="P192" s="3">
        <f t="shared" si="19"/>
        <v>0.47553537738171781</v>
      </c>
      <c r="Q192">
        <f t="shared" si="24"/>
        <v>-0.94855534614761461</v>
      </c>
      <c r="R192">
        <f t="shared" si="25"/>
        <v>-0.17446462261828222</v>
      </c>
    </row>
    <row r="193" spans="6:18">
      <c r="F193">
        <f t="shared" si="28"/>
        <v>14</v>
      </c>
      <c r="G193">
        <f t="shared" si="20"/>
        <v>6</v>
      </c>
      <c r="H193">
        <v>34</v>
      </c>
      <c r="I193">
        <v>20</v>
      </c>
      <c r="J193">
        <v>0.98</v>
      </c>
      <c r="K193">
        <v>0.65</v>
      </c>
      <c r="L193">
        <v>1.18</v>
      </c>
      <c r="M193" s="1">
        <f t="shared" si="21"/>
        <v>1.175967686630887</v>
      </c>
      <c r="N193" s="1">
        <f t="shared" si="22"/>
        <v>0.66326530612244905</v>
      </c>
      <c r="O193">
        <f t="shared" si="23"/>
        <v>8.5141390562658126E-2</v>
      </c>
      <c r="P193" s="3">
        <f t="shared" si="19"/>
        <v>1.444785001219917E-2</v>
      </c>
      <c r="Q193">
        <f t="shared" si="24"/>
        <v>-0.89485860943734186</v>
      </c>
      <c r="R193">
        <f t="shared" si="25"/>
        <v>-0.63555214998780085</v>
      </c>
    </row>
    <row r="194" spans="6:18">
      <c r="F194">
        <f t="shared" si="28"/>
        <v>16</v>
      </c>
      <c r="G194">
        <f t="shared" si="20"/>
        <v>6</v>
      </c>
      <c r="H194">
        <v>36</v>
      </c>
      <c r="I194">
        <v>20</v>
      </c>
      <c r="J194">
        <v>0.74</v>
      </c>
      <c r="K194">
        <v>0.47</v>
      </c>
      <c r="L194">
        <v>0.88</v>
      </c>
      <c r="M194" s="1">
        <f t="shared" si="21"/>
        <v>0.87664131775772469</v>
      </c>
      <c r="N194" s="1">
        <f t="shared" si="22"/>
        <v>0.63513513513513509</v>
      </c>
      <c r="O194">
        <f t="shared" si="23"/>
        <v>9.329551011406445E-2</v>
      </c>
      <c r="P194" s="3">
        <f t="shared" si="19"/>
        <v>-0.3877705349472696</v>
      </c>
      <c r="Q194">
        <f t="shared" si="24"/>
        <v>-0.64670448988593554</v>
      </c>
      <c r="R194">
        <f t="shared" si="25"/>
        <v>-0.85777053494726951</v>
      </c>
    </row>
    <row r="195" spans="6:18">
      <c r="F195">
        <f t="shared" si="28"/>
        <v>18</v>
      </c>
      <c r="G195">
        <f t="shared" si="20"/>
        <v>6</v>
      </c>
      <c r="H195">
        <v>38</v>
      </c>
      <c r="I195">
        <v>20</v>
      </c>
      <c r="J195">
        <v>0.8</v>
      </c>
      <c r="K195">
        <v>0.25</v>
      </c>
      <c r="L195">
        <v>0.84</v>
      </c>
      <c r="M195" s="1">
        <f t="shared" si="21"/>
        <v>0.83815273071201057</v>
      </c>
      <c r="N195" s="1">
        <f t="shared" si="22"/>
        <v>0.3125</v>
      </c>
      <c r="O195">
        <f t="shared" si="23"/>
        <v>0.105816616223394</v>
      </c>
      <c r="P195" s="3">
        <f t="shared" si="19"/>
        <v>-0.66420997581516206</v>
      </c>
      <c r="Q195">
        <f t="shared" si="24"/>
        <v>-0.69418338377660604</v>
      </c>
      <c r="R195">
        <f t="shared" si="25"/>
        <v>-0.91420997581516206</v>
      </c>
    </row>
    <row r="196" spans="6:18">
      <c r="F196">
        <f>H196-20</f>
        <v>-6</v>
      </c>
      <c r="G196">
        <f t="shared" si="20"/>
        <v>8</v>
      </c>
      <c r="H196">
        <v>14</v>
      </c>
      <c r="I196">
        <v>22</v>
      </c>
      <c r="J196">
        <v>-1.08</v>
      </c>
      <c r="K196">
        <v>-0.31</v>
      </c>
      <c r="L196">
        <v>1.1200000000000001</v>
      </c>
      <c r="M196" s="1">
        <f t="shared" si="21"/>
        <v>1.1236102527122116</v>
      </c>
      <c r="N196" s="1">
        <f t="shared" si="22"/>
        <v>0.28703703703703703</v>
      </c>
      <c r="O196">
        <f t="shared" si="23"/>
        <v>1.2012838358282119</v>
      </c>
      <c r="P196" s="3">
        <f t="shared" si="19"/>
        <v>-0.23932048628461927</v>
      </c>
      <c r="Q196">
        <f t="shared" si="24"/>
        <v>2.2812838358282121</v>
      </c>
      <c r="R196">
        <f t="shared" si="25"/>
        <v>7.0679513715380726E-2</v>
      </c>
    </row>
    <row r="197" spans="6:18">
      <c r="F197">
        <f t="shared" ref="F197:F225" si="29">H197-20</f>
        <v>-4</v>
      </c>
      <c r="G197">
        <f t="shared" si="20"/>
        <v>8</v>
      </c>
      <c r="H197">
        <v>16</v>
      </c>
      <c r="I197">
        <v>22</v>
      </c>
      <c r="J197">
        <v>-0.99</v>
      </c>
      <c r="K197">
        <v>-0.34</v>
      </c>
      <c r="L197">
        <v>1.05</v>
      </c>
      <c r="M197" s="1">
        <f t="shared" si="21"/>
        <v>1.0467568963231146</v>
      </c>
      <c r="N197" s="1">
        <f t="shared" si="22"/>
        <v>0.34343434343434348</v>
      </c>
      <c r="O197">
        <f t="shared" si="23"/>
        <v>1.1175619655198741</v>
      </c>
      <c r="P197" s="3">
        <f t="shared" si="19"/>
        <v>0.19517636817178896</v>
      </c>
      <c r="Q197">
        <f t="shared" si="24"/>
        <v>2.1075619655198743</v>
      </c>
      <c r="R197">
        <f t="shared" si="25"/>
        <v>0.53517636817178893</v>
      </c>
    </row>
    <row r="198" spans="6:18">
      <c r="F198">
        <f t="shared" si="29"/>
        <v>-2</v>
      </c>
      <c r="G198">
        <f t="shared" si="20"/>
        <v>8</v>
      </c>
      <c r="H198">
        <v>18</v>
      </c>
      <c r="I198">
        <v>22</v>
      </c>
      <c r="J198">
        <v>-0.37</v>
      </c>
      <c r="K198">
        <v>0.45</v>
      </c>
      <c r="L198">
        <v>0.57999999999999996</v>
      </c>
      <c r="M198" s="1">
        <f t="shared" si="21"/>
        <v>0.58258046654518036</v>
      </c>
      <c r="N198" s="1">
        <f t="shared" si="22"/>
        <v>-1.2162162162162162</v>
      </c>
      <c r="O198">
        <f t="shared" si="23"/>
        <v>1.0355336523607701</v>
      </c>
      <c r="P198" s="3">
        <f t="shared" si="19"/>
        <v>0.65847782855646986</v>
      </c>
      <c r="Q198">
        <f t="shared" si="24"/>
        <v>1.40553365236077</v>
      </c>
      <c r="R198">
        <f t="shared" si="25"/>
        <v>0.20847782855646985</v>
      </c>
    </row>
    <row r="199" spans="6:18">
      <c r="F199">
        <f t="shared" si="29"/>
        <v>0</v>
      </c>
      <c r="G199">
        <f t="shared" si="20"/>
        <v>8</v>
      </c>
      <c r="H199">
        <v>20</v>
      </c>
      <c r="I199">
        <v>22</v>
      </c>
      <c r="J199">
        <v>-7.0000000000000007E-2</v>
      </c>
      <c r="K199">
        <v>0.91</v>
      </c>
      <c r="L199">
        <v>0.91</v>
      </c>
      <c r="M199" s="1">
        <f t="shared" si="21"/>
        <v>0.91268833672837091</v>
      </c>
      <c r="N199" s="1">
        <f t="shared" si="22"/>
        <v>-13</v>
      </c>
      <c r="O199">
        <f t="shared" si="23"/>
        <v>0.95546827414915558</v>
      </c>
      <c r="P199" s="3">
        <f t="shared" si="19"/>
        <v>1.0735128061467496</v>
      </c>
      <c r="Q199">
        <f t="shared" si="24"/>
        <v>1.0254682741491556</v>
      </c>
      <c r="R199">
        <f t="shared" si="25"/>
        <v>0.16351280614674957</v>
      </c>
    </row>
    <row r="200" spans="6:18">
      <c r="F200">
        <f t="shared" si="29"/>
        <v>2</v>
      </c>
      <c r="G200">
        <f t="shared" si="20"/>
        <v>8</v>
      </c>
      <c r="H200">
        <v>22</v>
      </c>
      <c r="I200">
        <v>22</v>
      </c>
      <c r="J200">
        <v>0.19</v>
      </c>
      <c r="K200">
        <v>1.28</v>
      </c>
      <c r="L200">
        <v>1.3</v>
      </c>
      <c r="M200" s="1">
        <f t="shared" si="21"/>
        <v>1.2940247292845681</v>
      </c>
      <c r="N200" s="1">
        <f t="shared" si="22"/>
        <v>6.7368421052631575</v>
      </c>
      <c r="O200">
        <f t="shared" si="23"/>
        <v>0.87762737774441868</v>
      </c>
      <c r="P200" s="3">
        <f t="shared" si="19"/>
        <v>1.3712394344345578</v>
      </c>
      <c r="Q200">
        <f t="shared" si="24"/>
        <v>0.68762737774441862</v>
      </c>
      <c r="R200">
        <f t="shared" si="25"/>
        <v>9.1239434434557731E-2</v>
      </c>
    </row>
    <row r="201" spans="6:18">
      <c r="F201">
        <f t="shared" si="29"/>
        <v>4</v>
      </c>
      <c r="G201">
        <f t="shared" si="20"/>
        <v>8</v>
      </c>
      <c r="H201">
        <v>24</v>
      </c>
      <c r="I201">
        <v>22</v>
      </c>
      <c r="J201">
        <v>0.25</v>
      </c>
      <c r="K201">
        <v>1.27</v>
      </c>
      <c r="L201">
        <v>1.3</v>
      </c>
      <c r="M201" s="1">
        <f t="shared" si="21"/>
        <v>1.2943724348115577</v>
      </c>
      <c r="N201" s="1">
        <f t="shared" si="22"/>
        <v>5.08</v>
      </c>
      <c r="O201">
        <f t="shared" si="23"/>
        <v>0.80226363565120584</v>
      </c>
      <c r="P201" s="3">
        <f t="shared" si="19"/>
        <v>1.5021303163665374</v>
      </c>
      <c r="Q201">
        <f t="shared" si="24"/>
        <v>0.55226363565120584</v>
      </c>
      <c r="R201">
        <f t="shared" si="25"/>
        <v>0.23213031636653736</v>
      </c>
    </row>
    <row r="202" spans="6:18">
      <c r="F202">
        <f t="shared" si="29"/>
        <v>6</v>
      </c>
      <c r="G202">
        <f t="shared" si="20"/>
        <v>8</v>
      </c>
      <c r="H202">
        <v>26</v>
      </c>
      <c r="I202">
        <v>22</v>
      </c>
      <c r="J202">
        <v>0.81</v>
      </c>
      <c r="K202">
        <v>1.01</v>
      </c>
      <c r="L202">
        <v>1.3</v>
      </c>
      <c r="M202" s="1">
        <f t="shared" si="21"/>
        <v>1.2946814279968644</v>
      </c>
      <c r="N202" s="1">
        <f t="shared" si="22"/>
        <v>1.2469135802469136</v>
      </c>
      <c r="O202">
        <f t="shared" si="23"/>
        <v>0.72961983800694841</v>
      </c>
      <c r="P202" s="3">
        <f t="shared" si="19"/>
        <v>1.4444115020699806</v>
      </c>
      <c r="Q202">
        <f t="shared" si="24"/>
        <v>-8.0380161993051646E-2</v>
      </c>
      <c r="R202">
        <f t="shared" si="25"/>
        <v>0.43441150206998058</v>
      </c>
    </row>
    <row r="203" spans="6:18">
      <c r="F203">
        <f t="shared" si="29"/>
        <v>8</v>
      </c>
      <c r="G203">
        <f t="shared" si="20"/>
        <v>8</v>
      </c>
      <c r="H203">
        <v>28</v>
      </c>
      <c r="I203">
        <v>22</v>
      </c>
      <c r="J203">
        <v>1.35</v>
      </c>
      <c r="K203">
        <v>0.91</v>
      </c>
      <c r="L203">
        <v>1.63</v>
      </c>
      <c r="M203" s="1">
        <f t="shared" si="21"/>
        <v>1.628066337714775</v>
      </c>
      <c r="N203" s="1">
        <f t="shared" si="22"/>
        <v>0.67407407407407405</v>
      </c>
      <c r="O203">
        <f t="shared" si="23"/>
        <v>0.65992792399410782</v>
      </c>
      <c r="P203" s="3">
        <f t="shared" ref="P203:P225" si="30">(1.1374957 * SIN(0.222722 * ($D$5 * F203 + $D$6 * G203) + 6.60815) + 0.368331)</f>
        <v>1.2076846272788293</v>
      </c>
      <c r="Q203">
        <f t="shared" si="24"/>
        <v>-0.69007207600589227</v>
      </c>
      <c r="R203">
        <f t="shared" si="25"/>
        <v>0.29768462727882927</v>
      </c>
    </row>
    <row r="204" spans="6:18">
      <c r="F204">
        <f t="shared" si="29"/>
        <v>10</v>
      </c>
      <c r="G204">
        <f t="shared" ref="G204:G225" si="31">I204-14</f>
        <v>8</v>
      </c>
      <c r="H204">
        <v>30</v>
      </c>
      <c r="I204">
        <v>22</v>
      </c>
      <c r="J204">
        <v>1.25</v>
      </c>
      <c r="K204">
        <v>0.62</v>
      </c>
      <c r="L204">
        <v>1.39</v>
      </c>
      <c r="M204" s="1">
        <f t="shared" ref="M204:M225" si="32">SQRT(J204*J204+K204*K204)</f>
        <v>1.3953135848260061</v>
      </c>
      <c r="N204" s="1">
        <f t="shared" ref="N204:N225" si="33">K204/J204</f>
        <v>0.496</v>
      </c>
      <c r="O204">
        <f t="shared" ref="O204:O225" si="34">1.16323*SIN(0.40547*($D$7*F204+$D$8*G204)+2.14085)+0.55023-(-0.0931*($D$7*F204+$D$8*G204)-0.1265)</f>
        <v>0.59340805654128148</v>
      </c>
      <c r="P204" s="3">
        <f t="shared" si="30"/>
        <v>0.83132966276831333</v>
      </c>
      <c r="Q204">
        <f t="shared" ref="Q204:Q225" si="35">O204-J204</f>
        <v>-0.65659194345871852</v>
      </c>
      <c r="R204">
        <f t="shared" ref="R204:R225" si="36">P204-K204</f>
        <v>0.21132966276831333</v>
      </c>
    </row>
    <row r="205" spans="6:18">
      <c r="F205">
        <f t="shared" si="29"/>
        <v>12</v>
      </c>
      <c r="G205">
        <f t="shared" si="31"/>
        <v>8</v>
      </c>
      <c r="H205">
        <v>32</v>
      </c>
      <c r="I205">
        <v>22</v>
      </c>
      <c r="J205">
        <v>1.1200000000000001</v>
      </c>
      <c r="K205">
        <v>0.55000000000000004</v>
      </c>
      <c r="L205">
        <v>1.24</v>
      </c>
      <c r="M205" s="1">
        <f t="shared" si="32"/>
        <v>1.2477579893553077</v>
      </c>
      <c r="N205" s="1">
        <f t="shared" si="33"/>
        <v>0.49107142857142855</v>
      </c>
      <c r="O205">
        <f t="shared" si="34"/>
        <v>0.53026774400451715</v>
      </c>
      <c r="P205" s="3">
        <f t="shared" si="30"/>
        <v>0.37795398050079565</v>
      </c>
      <c r="Q205">
        <f t="shared" si="35"/>
        <v>-0.58973225599548296</v>
      </c>
      <c r="R205">
        <f t="shared" si="36"/>
        <v>-0.17204601949920439</v>
      </c>
    </row>
    <row r="206" spans="6:18">
      <c r="F206">
        <f t="shared" si="29"/>
        <v>14</v>
      </c>
      <c r="G206">
        <f t="shared" si="31"/>
        <v>8</v>
      </c>
      <c r="H206">
        <v>34</v>
      </c>
      <c r="I206">
        <v>22</v>
      </c>
      <c r="J206">
        <v>1.58</v>
      </c>
      <c r="K206">
        <v>0.59</v>
      </c>
      <c r="L206">
        <v>1.68</v>
      </c>
      <c r="M206" s="1">
        <f t="shared" si="32"/>
        <v>1.6865645555388624</v>
      </c>
      <c r="N206" s="1">
        <f t="shared" si="33"/>
        <v>0.37341772151898728</v>
      </c>
      <c r="O206">
        <f t="shared" si="34"/>
        <v>0.4707010123328168</v>
      </c>
      <c r="P206" s="3">
        <f t="shared" si="30"/>
        <v>-7.7022503075091564E-2</v>
      </c>
      <c r="Q206">
        <f t="shared" si="35"/>
        <v>-1.1092989876671833</v>
      </c>
      <c r="R206">
        <f t="shared" si="36"/>
        <v>-0.66702250307509159</v>
      </c>
    </row>
    <row r="207" spans="6:18">
      <c r="F207">
        <f t="shared" si="29"/>
        <v>16</v>
      </c>
      <c r="G207">
        <f t="shared" si="31"/>
        <v>8</v>
      </c>
      <c r="H207">
        <v>36</v>
      </c>
      <c r="I207">
        <v>22</v>
      </c>
      <c r="J207">
        <v>1.52</v>
      </c>
      <c r="K207">
        <v>0.66</v>
      </c>
      <c r="L207">
        <v>1.66</v>
      </c>
      <c r="M207" s="1">
        <f t="shared" si="32"/>
        <v>1.6571059109181887</v>
      </c>
      <c r="N207" s="1">
        <f t="shared" si="33"/>
        <v>0.43421052631578949</v>
      </c>
      <c r="O207">
        <f t="shared" si="34"/>
        <v>0.41488763102041581</v>
      </c>
      <c r="P207" s="3">
        <f t="shared" si="30"/>
        <v>-0.45791357513521574</v>
      </c>
      <c r="Q207">
        <f t="shared" si="35"/>
        <v>-1.1051123689795843</v>
      </c>
      <c r="R207">
        <f t="shared" si="36"/>
        <v>-1.1179135751352158</v>
      </c>
    </row>
    <row r="208" spans="6:18">
      <c r="F208">
        <f t="shared" si="29"/>
        <v>18</v>
      </c>
      <c r="G208">
        <f t="shared" si="31"/>
        <v>8</v>
      </c>
      <c r="H208">
        <v>38</v>
      </c>
      <c r="I208">
        <v>22</v>
      </c>
      <c r="J208">
        <v>1.4</v>
      </c>
      <c r="K208">
        <v>0.34</v>
      </c>
      <c r="L208">
        <v>1.44</v>
      </c>
      <c r="M208" s="1">
        <f t="shared" si="32"/>
        <v>1.4406942770761602</v>
      </c>
      <c r="N208" s="1">
        <f t="shared" si="33"/>
        <v>0.24285714285714288</v>
      </c>
      <c r="O208">
        <f t="shared" si="34"/>
        <v>0.36299239593378285</v>
      </c>
      <c r="P208" s="3">
        <f t="shared" si="30"/>
        <v>-0.70135727350478172</v>
      </c>
      <c r="Q208">
        <f t="shared" si="35"/>
        <v>-1.0370076040662171</v>
      </c>
      <c r="R208">
        <f t="shared" si="36"/>
        <v>-1.0413572735047818</v>
      </c>
    </row>
    <row r="209" spans="6:40">
      <c r="F209">
        <f t="shared" si="29"/>
        <v>-2</v>
      </c>
      <c r="G209">
        <f t="shared" si="31"/>
        <v>10</v>
      </c>
      <c r="H209">
        <v>18</v>
      </c>
      <c r="I209">
        <v>24</v>
      </c>
      <c r="J209">
        <v>-0.52</v>
      </c>
      <c r="K209">
        <v>-0.21</v>
      </c>
      <c r="L209">
        <v>0.56000000000000005</v>
      </c>
      <c r="M209" s="1">
        <f t="shared" si="32"/>
        <v>0.56080299571239811</v>
      </c>
      <c r="N209" s="1">
        <f t="shared" si="33"/>
        <v>0.4038461538461538</v>
      </c>
      <c r="O209">
        <f t="shared" si="34"/>
        <v>2.2674645942347458</v>
      </c>
      <c r="P209" s="3">
        <f t="shared" si="30"/>
        <v>0.75179859843377339</v>
      </c>
      <c r="Q209">
        <f t="shared" si="35"/>
        <v>2.7874645942347458</v>
      </c>
      <c r="R209">
        <f t="shared" si="36"/>
        <v>0.96179859843377336</v>
      </c>
    </row>
    <row r="210" spans="6:40">
      <c r="F210">
        <f t="shared" si="29"/>
        <v>2</v>
      </c>
      <c r="G210">
        <f t="shared" si="31"/>
        <v>10</v>
      </c>
      <c r="H210">
        <v>22</v>
      </c>
      <c r="I210">
        <v>24</v>
      </c>
      <c r="J210">
        <v>0.35</v>
      </c>
      <c r="K210">
        <v>0.97</v>
      </c>
      <c r="L210">
        <v>1.03</v>
      </c>
      <c r="M210" s="1">
        <f t="shared" si="32"/>
        <v>1.0312128781197409</v>
      </c>
      <c r="N210" s="1">
        <f t="shared" si="33"/>
        <v>2.7714285714285714</v>
      </c>
      <c r="O210">
        <f t="shared" si="34"/>
        <v>2.1037974379965867</v>
      </c>
      <c r="P210" s="3">
        <f t="shared" si="30"/>
        <v>1.4136010978863036</v>
      </c>
      <c r="Q210">
        <f t="shared" si="35"/>
        <v>1.7537974379965866</v>
      </c>
      <c r="R210">
        <f t="shared" si="36"/>
        <v>0.44360109788630364</v>
      </c>
      <c r="AN210" t="s">
        <v>43</v>
      </c>
    </row>
    <row r="211" spans="6:40">
      <c r="F211">
        <f t="shared" si="29"/>
        <v>4</v>
      </c>
      <c r="G211">
        <f t="shared" si="31"/>
        <v>10</v>
      </c>
      <c r="H211">
        <v>24</v>
      </c>
      <c r="I211">
        <v>24</v>
      </c>
      <c r="J211">
        <v>0.92</v>
      </c>
      <c r="K211">
        <v>0.86</v>
      </c>
      <c r="L211">
        <v>1.26</v>
      </c>
      <c r="M211" s="1">
        <f t="shared" si="32"/>
        <v>1.2593649193144931</v>
      </c>
      <c r="N211" s="1">
        <f t="shared" si="33"/>
        <v>0.93478260869565211</v>
      </c>
      <c r="O211">
        <f t="shared" si="34"/>
        <v>2.0194570934592715</v>
      </c>
      <c r="P211" s="3">
        <f t="shared" si="30"/>
        <v>1.505810802615295</v>
      </c>
      <c r="Q211">
        <f t="shared" si="35"/>
        <v>1.0994570934592716</v>
      </c>
      <c r="R211">
        <f t="shared" si="36"/>
        <v>0.645810802615295</v>
      </c>
    </row>
    <row r="212" spans="6:40">
      <c r="F212">
        <f t="shared" si="29"/>
        <v>6</v>
      </c>
      <c r="G212">
        <f t="shared" si="31"/>
        <v>10</v>
      </c>
      <c r="H212">
        <v>26</v>
      </c>
      <c r="I212">
        <v>24</v>
      </c>
      <c r="J212">
        <v>1.42</v>
      </c>
      <c r="K212">
        <v>0.65</v>
      </c>
      <c r="L212">
        <v>1.56</v>
      </c>
      <c r="M212" s="1">
        <f t="shared" si="32"/>
        <v>1.5616977940690062</v>
      </c>
      <c r="N212" s="1">
        <f t="shared" si="33"/>
        <v>0.45774647887323949</v>
      </c>
      <c r="O212">
        <f t="shared" si="34"/>
        <v>1.9338149382408258</v>
      </c>
      <c r="P212" s="3">
        <f t="shared" si="30"/>
        <v>1.4087985551518143</v>
      </c>
      <c r="Q212">
        <f t="shared" si="35"/>
        <v>0.51381493824082591</v>
      </c>
      <c r="R212">
        <f t="shared" si="36"/>
        <v>0.75879855515181427</v>
      </c>
      <c r="AK212" s="6" t="s">
        <v>43</v>
      </c>
    </row>
    <row r="213" spans="6:40">
      <c r="F213">
        <f t="shared" si="29"/>
        <v>8</v>
      </c>
      <c r="G213">
        <f t="shared" si="31"/>
        <v>10</v>
      </c>
      <c r="H213">
        <v>28</v>
      </c>
      <c r="I213">
        <v>24</v>
      </c>
      <c r="J213">
        <v>1.61</v>
      </c>
      <c r="K213">
        <v>0.46</v>
      </c>
      <c r="L213">
        <v>1.67</v>
      </c>
      <c r="M213" s="1">
        <f t="shared" si="32"/>
        <v>1.6744252745345192</v>
      </c>
      <c r="N213" s="1">
        <f t="shared" si="33"/>
        <v>0.2857142857142857</v>
      </c>
      <c r="O213">
        <f t="shared" si="34"/>
        <v>1.8471547672124145</v>
      </c>
      <c r="P213" s="3">
        <f t="shared" si="30"/>
        <v>1.1387025293864326</v>
      </c>
      <c r="Q213">
        <f t="shared" si="35"/>
        <v>0.23715476721241435</v>
      </c>
      <c r="R213">
        <f t="shared" si="36"/>
        <v>0.67870252938643261</v>
      </c>
    </row>
    <row r="214" spans="6:40">
      <c r="F214">
        <f t="shared" si="29"/>
        <v>10</v>
      </c>
      <c r="G214">
        <f t="shared" si="31"/>
        <v>10</v>
      </c>
      <c r="H214">
        <v>30</v>
      </c>
      <c r="I214">
        <v>24</v>
      </c>
      <c r="J214">
        <v>1.72</v>
      </c>
      <c r="K214">
        <v>0.41</v>
      </c>
      <c r="L214">
        <v>1.76</v>
      </c>
      <c r="M214" s="1">
        <f>SQRT(J214*J214+K214*K214)</f>
        <v>1.7681911661356076</v>
      </c>
      <c r="N214" s="1">
        <f t="shared" si="33"/>
        <v>0.23837209302325579</v>
      </c>
      <c r="O214">
        <f t="shared" si="34"/>
        <v>1.7597644365206877</v>
      </c>
      <c r="P214" s="3">
        <f t="shared" si="30"/>
        <v>0.74045371851766473</v>
      </c>
      <c r="Q214">
        <f t="shared" si="35"/>
        <v>3.9764436520687729E-2</v>
      </c>
      <c r="R214">
        <f t="shared" si="36"/>
        <v>0.33045371851766475</v>
      </c>
    </row>
    <row r="215" spans="6:40">
      <c r="F215">
        <f t="shared" si="29"/>
        <v>12</v>
      </c>
      <c r="G215">
        <f t="shared" si="31"/>
        <v>10</v>
      </c>
      <c r="H215">
        <v>32</v>
      </c>
      <c r="I215">
        <v>24</v>
      </c>
      <c r="J215">
        <v>1.67</v>
      </c>
      <c r="K215">
        <v>0.41</v>
      </c>
      <c r="L215">
        <v>1.72</v>
      </c>
      <c r="M215" s="1">
        <f>SQRT(J215*J215+K215*K215)</f>
        <v>1.7195929750961416</v>
      </c>
      <c r="N215" s="1">
        <f t="shared" si="33"/>
        <v>0.24550898203592814</v>
      </c>
      <c r="O215">
        <f t="shared" si="34"/>
        <v>1.6719347152135537</v>
      </c>
      <c r="P215" s="3">
        <f t="shared" si="30"/>
        <v>0.2803015779447659</v>
      </c>
      <c r="Q215">
        <f t="shared" si="35"/>
        <v>1.934715213553817E-3</v>
      </c>
      <c r="R215">
        <f t="shared" si="36"/>
        <v>-0.12969842205523407</v>
      </c>
    </row>
    <row r="216" spans="6:40">
      <c r="F216">
        <f t="shared" si="29"/>
        <v>14</v>
      </c>
      <c r="G216">
        <f t="shared" si="31"/>
        <v>10</v>
      </c>
      <c r="H216">
        <v>34</v>
      </c>
      <c r="I216">
        <v>24</v>
      </c>
      <c r="J216">
        <v>1.9</v>
      </c>
      <c r="K216">
        <v>0.49</v>
      </c>
      <c r="L216">
        <v>1.96</v>
      </c>
      <c r="M216" s="1">
        <f t="shared" si="32"/>
        <v>1.9621671692289624</v>
      </c>
      <c r="N216" s="1">
        <f t="shared" si="33"/>
        <v>0.25789473684210529</v>
      </c>
      <c r="O216">
        <f t="shared" si="34"/>
        <v>1.5839581252452288</v>
      </c>
      <c r="P216" s="3">
        <f t="shared" si="30"/>
        <v>-0.16520669901545987</v>
      </c>
      <c r="Q216">
        <f t="shared" si="35"/>
        <v>-0.31604187475477108</v>
      </c>
      <c r="R216">
        <f t="shared" si="36"/>
        <v>-0.65520669901545991</v>
      </c>
    </row>
    <row r="217" spans="6:40">
      <c r="F217">
        <f t="shared" si="29"/>
        <v>16</v>
      </c>
      <c r="G217">
        <f t="shared" si="31"/>
        <v>10</v>
      </c>
      <c r="H217">
        <v>36</v>
      </c>
      <c r="I217">
        <v>24</v>
      </c>
      <c r="J217">
        <v>1.85</v>
      </c>
      <c r="K217">
        <v>0.45</v>
      </c>
      <c r="L217">
        <v>1.9</v>
      </c>
      <c r="M217" s="1">
        <f t="shared" si="32"/>
        <v>1.9039432764659772</v>
      </c>
      <c r="N217" s="1">
        <f t="shared" si="33"/>
        <v>0.24324324324324323</v>
      </c>
      <c r="O217">
        <f t="shared" si="34"/>
        <v>1.4961277744882331</v>
      </c>
      <c r="P217" s="3">
        <f t="shared" si="30"/>
        <v>-0.52195995391387617</v>
      </c>
      <c r="Q217">
        <f t="shared" si="35"/>
        <v>-0.353872225511767</v>
      </c>
      <c r="R217">
        <f t="shared" si="36"/>
        <v>-0.97195995391387613</v>
      </c>
    </row>
    <row r="218" spans="6:40">
      <c r="F218">
        <f t="shared" si="29"/>
        <v>18</v>
      </c>
      <c r="G218">
        <f t="shared" si="31"/>
        <v>10</v>
      </c>
      <c r="H218">
        <v>38</v>
      </c>
      <c r="I218">
        <v>24</v>
      </c>
      <c r="J218">
        <v>2</v>
      </c>
      <c r="K218">
        <v>0.41</v>
      </c>
      <c r="L218">
        <v>2.04</v>
      </c>
      <c r="M218" s="1">
        <f t="shared" si="32"/>
        <v>2.0415925156602626</v>
      </c>
      <c r="N218" s="1">
        <f t="shared" si="33"/>
        <v>0.20499999999999999</v>
      </c>
      <c r="O218">
        <f t="shared" si="34"/>
        <v>1.4087361874079143</v>
      </c>
      <c r="P218" s="3">
        <f t="shared" si="30"/>
        <v>-0.73061159687021315</v>
      </c>
      <c r="Q218">
        <f t="shared" si="35"/>
        <v>-0.59126381259208571</v>
      </c>
      <c r="R218">
        <f t="shared" si="36"/>
        <v>-1.1406115968702131</v>
      </c>
    </row>
    <row r="219" spans="6:40">
      <c r="F219">
        <f t="shared" si="29"/>
        <v>6</v>
      </c>
      <c r="G219">
        <f t="shared" si="31"/>
        <v>12</v>
      </c>
      <c r="H219">
        <v>26</v>
      </c>
      <c r="I219">
        <v>26</v>
      </c>
      <c r="J219">
        <v>1.1399999999999999</v>
      </c>
      <c r="K219">
        <v>0.05</v>
      </c>
      <c r="L219">
        <v>1.1399999999999999</v>
      </c>
      <c r="M219" s="1">
        <f t="shared" si="32"/>
        <v>1.14109596441316</v>
      </c>
      <c r="N219" s="1">
        <f t="shared" si="33"/>
        <v>4.3859649122807022E-2</v>
      </c>
      <c r="O219">
        <f t="shared" si="34"/>
        <v>2.9406376964496843</v>
      </c>
      <c r="P219" s="3">
        <f t="shared" si="30"/>
        <v>1.3655082466121573</v>
      </c>
      <c r="Q219">
        <f t="shared" si="35"/>
        <v>1.8006376964496844</v>
      </c>
      <c r="R219">
        <f t="shared" si="36"/>
        <v>1.3155082466121573</v>
      </c>
    </row>
    <row r="220" spans="6:40">
      <c r="F220">
        <f t="shared" si="29"/>
        <v>8</v>
      </c>
      <c r="G220">
        <f t="shared" si="31"/>
        <v>12</v>
      </c>
      <c r="H220">
        <v>28</v>
      </c>
      <c r="I220">
        <v>26</v>
      </c>
      <c r="J220">
        <v>1.83</v>
      </c>
      <c r="K220">
        <v>0.03</v>
      </c>
      <c r="L220">
        <v>1.83</v>
      </c>
      <c r="M220" s="1">
        <f t="shared" si="32"/>
        <v>1.8302458851203574</v>
      </c>
      <c r="N220" s="1">
        <f t="shared" si="33"/>
        <v>1.6393442622950817E-2</v>
      </c>
      <c r="O220">
        <f t="shared" si="34"/>
        <v>2.8928186588630531</v>
      </c>
      <c r="P220" s="3">
        <f t="shared" si="30"/>
        <v>1.064036043946615</v>
      </c>
      <c r="Q220">
        <f t="shared" si="35"/>
        <v>1.062818658863053</v>
      </c>
      <c r="R220">
        <f t="shared" si="36"/>
        <v>1.034036043946615</v>
      </c>
    </row>
    <row r="221" spans="6:40">
      <c r="F221">
        <f t="shared" si="29"/>
        <v>10</v>
      </c>
      <c r="G221">
        <f t="shared" si="31"/>
        <v>12</v>
      </c>
      <c r="H221">
        <v>30</v>
      </c>
      <c r="I221">
        <v>26</v>
      </c>
      <c r="J221">
        <v>2.4900000000000002</v>
      </c>
      <c r="K221">
        <v>0.27</v>
      </c>
      <c r="L221">
        <v>2.5099999999999998</v>
      </c>
      <c r="M221" s="1">
        <f t="shared" si="32"/>
        <v>2.5045957757690163</v>
      </c>
      <c r="N221" s="1">
        <f t="shared" si="33"/>
        <v>0.10843373493975904</v>
      </c>
      <c r="O221">
        <f t="shared" si="34"/>
        <v>2.8409320070752084</v>
      </c>
      <c r="P221" s="3">
        <f t="shared" si="30"/>
        <v>0.64683196959152345</v>
      </c>
      <c r="Q221">
        <f t="shared" si="35"/>
        <v>0.35093200707520822</v>
      </c>
      <c r="R221">
        <f t="shared" si="36"/>
        <v>0.37683196959152343</v>
      </c>
    </row>
    <row r="222" spans="6:40">
      <c r="F222">
        <f t="shared" si="29"/>
        <v>12</v>
      </c>
      <c r="G222">
        <f t="shared" si="31"/>
        <v>12</v>
      </c>
      <c r="H222">
        <v>32</v>
      </c>
      <c r="I222">
        <v>26</v>
      </c>
      <c r="J222">
        <v>2.76</v>
      </c>
      <c r="K222">
        <v>0.36</v>
      </c>
      <c r="L222">
        <v>2.78</v>
      </c>
      <c r="M222" s="1">
        <f t="shared" si="32"/>
        <v>2.7833792411383684</v>
      </c>
      <c r="N222" s="1">
        <f t="shared" si="33"/>
        <v>0.13043478260869565</v>
      </c>
      <c r="O222">
        <f t="shared" si="34"/>
        <v>2.7851268716454731</v>
      </c>
      <c r="P222" s="3">
        <f t="shared" si="30"/>
        <v>0.18329872347229198</v>
      </c>
      <c r="Q222">
        <f t="shared" si="35"/>
        <v>2.5126871645473337E-2</v>
      </c>
      <c r="R222">
        <f t="shared" si="36"/>
        <v>-0.17670127652770801</v>
      </c>
    </row>
    <row r="223" spans="6:40">
      <c r="F223">
        <f t="shared" si="29"/>
        <v>14</v>
      </c>
      <c r="G223">
        <f t="shared" si="31"/>
        <v>12</v>
      </c>
      <c r="H223">
        <v>34</v>
      </c>
      <c r="I223">
        <v>26</v>
      </c>
      <c r="J223">
        <v>2.93</v>
      </c>
      <c r="K223">
        <v>0.5</v>
      </c>
      <c r="L223">
        <v>2.97</v>
      </c>
      <c r="M223" s="1">
        <f>SQRT(J223*J223+K223*K223)</f>
        <v>2.9723559679150142</v>
      </c>
      <c r="N223" s="1">
        <f t="shared" si="33"/>
        <v>0.17064846416382251</v>
      </c>
      <c r="O223">
        <f t="shared" si="34"/>
        <v>2.7255680155441668</v>
      </c>
      <c r="P223" s="3">
        <f t="shared" si="30"/>
        <v>-0.24945404768581209</v>
      </c>
      <c r="Q223">
        <f t="shared" si="35"/>
        <v>-0.20443198445583333</v>
      </c>
      <c r="R223">
        <f t="shared" si="36"/>
        <v>-0.74945404768581203</v>
      </c>
    </row>
    <row r="224" spans="6:40">
      <c r="F224">
        <f t="shared" si="29"/>
        <v>16</v>
      </c>
      <c r="G224">
        <f t="shared" si="31"/>
        <v>12</v>
      </c>
      <c r="H224">
        <v>36</v>
      </c>
      <c r="I224">
        <v>26</v>
      </c>
      <c r="J224">
        <v>2.94</v>
      </c>
      <c r="K224">
        <v>0.45</v>
      </c>
      <c r="L224">
        <v>2.97</v>
      </c>
      <c r="M224" s="1">
        <f>SQRT(J224*J224+K224*K224)</f>
        <v>2.9742393985689852</v>
      </c>
      <c r="N224" s="1">
        <f t="shared" si="33"/>
        <v>0.15306122448979592</v>
      </c>
      <c r="O224">
        <f t="shared" si="34"/>
        <v>2.6624351768466985</v>
      </c>
      <c r="P224" s="3">
        <f t="shared" si="30"/>
        <v>-0.57943708834878449</v>
      </c>
      <c r="Q224">
        <f t="shared" si="35"/>
        <v>-0.27756482315330144</v>
      </c>
      <c r="R224">
        <f t="shared" si="36"/>
        <v>-1.0294370883487844</v>
      </c>
    </row>
    <row r="225" spans="6:18">
      <c r="F225">
        <f t="shared" si="29"/>
        <v>18</v>
      </c>
      <c r="G225">
        <f t="shared" si="31"/>
        <v>12</v>
      </c>
      <c r="H225">
        <v>38</v>
      </c>
      <c r="I225">
        <v>26</v>
      </c>
      <c r="J225">
        <v>3.18</v>
      </c>
      <c r="K225">
        <v>0.28999999999999998</v>
      </c>
      <c r="L225">
        <v>3.2</v>
      </c>
      <c r="M225" s="1">
        <f t="shared" si="32"/>
        <v>3.1931958912663032</v>
      </c>
      <c r="N225" s="1">
        <f t="shared" si="33"/>
        <v>9.1194968553459113E-2</v>
      </c>
      <c r="O225">
        <f t="shared" si="34"/>
        <v>2.5959223516859158</v>
      </c>
      <c r="P225" s="3">
        <f t="shared" si="30"/>
        <v>-0.75175708524539653</v>
      </c>
      <c r="Q225">
        <f t="shared" si="35"/>
        <v>-0.58407764831408437</v>
      </c>
      <c r="R225">
        <f t="shared" si="36"/>
        <v>-1.0417570852453966</v>
      </c>
    </row>
    <row r="226" spans="6:18">
      <c r="P226" s="3"/>
      <c r="Q226">
        <f>AVERAGE(Q11:Q225)</f>
        <v>6.6653872765197876E-4</v>
      </c>
    </row>
    <row r="227" spans="6:18">
      <c r="F227">
        <v>0.1529520778</v>
      </c>
      <c r="G227">
        <v>7.3150531099999999E-2</v>
      </c>
      <c r="O227">
        <f>1.16323*SIN(0.40547*($D$7*F227+$D$8*G227)+2.14085)+0.55023</f>
        <v>1.5112508551322625</v>
      </c>
      <c r="P227" s="3">
        <f>(1.1374957 * SIN(0.222722 * ($D$5 * F227 + $D$6 * G227) + 6.60815) + 0.368331)</f>
        <v>0.76852988328549687</v>
      </c>
    </row>
    <row r="228" spans="6:18">
      <c r="F228">
        <f>F227+O227*0.1</f>
        <v>0.30407716331322626</v>
      </c>
      <c r="G228">
        <f>G227+P227*1</f>
        <v>0.8416804143854969</v>
      </c>
      <c r="O228">
        <f>1.16323*SIN(0.40547*($D$7*F228+$D$8*G228)+2.14085)+0.55023</f>
        <v>1.2328388346612771</v>
      </c>
      <c r="P228" s="3">
        <f>(1.1374957 * SIN(0.222722 * ($D$5 * F228 + $D$6 * G228) + 6.60815) + 0.368331)</f>
        <v>0.83586669406671255</v>
      </c>
    </row>
  </sheetData>
  <hyperlinks>
    <hyperlink ref="AK212" r:id="rId1" display="https://www.degreesymbol.net/" xr:uid="{01B818C6-A119-4A58-9AE3-FAF5ACB3E9AC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FAE6-399E-4D29-81CE-0537ECF4A17A}">
  <dimension ref="C2:X228"/>
  <sheetViews>
    <sheetView topLeftCell="D1" zoomScale="55" zoomScaleNormal="55" workbookViewId="0">
      <pane ySplit="10" topLeftCell="A11" activePane="bottomLeft" state="frozen"/>
      <selection activeCell="D1" sqref="D1"/>
      <selection pane="bottomLeft" activeCell="AT82" sqref="AT82"/>
    </sheetView>
  </sheetViews>
  <sheetFormatPr defaultRowHeight="14.5"/>
  <cols>
    <col min="6" max="6" width="23.08984375" customWidth="1"/>
    <col min="7" max="7" width="26.453125" customWidth="1"/>
    <col min="14" max="14" width="14.36328125" bestFit="1" customWidth="1"/>
    <col min="15" max="15" width="15.6328125" bestFit="1" customWidth="1"/>
  </cols>
  <sheetData>
    <row r="2" spans="3:17">
      <c r="O2" s="3"/>
    </row>
    <row r="3" spans="3:17">
      <c r="O3" s="3"/>
    </row>
    <row r="4" spans="3:17">
      <c r="F4" t="s">
        <v>9</v>
      </c>
      <c r="J4" t="s">
        <v>13</v>
      </c>
      <c r="O4" s="3"/>
    </row>
    <row r="5" spans="3:17">
      <c r="C5" t="s">
        <v>14</v>
      </c>
      <c r="D5">
        <v>0.92210000000000003</v>
      </c>
      <c r="F5" t="s">
        <v>10</v>
      </c>
      <c r="G5" t="s">
        <v>11</v>
      </c>
      <c r="H5" t="s">
        <v>12</v>
      </c>
      <c r="J5" t="s">
        <v>10</v>
      </c>
      <c r="K5" t="s">
        <v>11</v>
      </c>
      <c r="L5" t="s">
        <v>12</v>
      </c>
      <c r="O5" s="3"/>
    </row>
    <row r="6" spans="3:17">
      <c r="C6" t="s">
        <v>15</v>
      </c>
      <c r="D6">
        <v>0.19289999999999999</v>
      </c>
      <c r="F6">
        <f>(MAX(J11:J225)-MIN(J11:J225))/2</f>
        <v>2.4900000000000002</v>
      </c>
      <c r="G6">
        <f>2*PI()/17</f>
        <v>0.36959913571644626</v>
      </c>
      <c r="H6">
        <f>MAX(J11:J225)-F6</f>
        <v>0.69</v>
      </c>
      <c r="J6">
        <f>(MAX(K11:K225)-MIN(K11:K225))/2</f>
        <v>2.09</v>
      </c>
      <c r="K6">
        <f>2*PI()/28</f>
        <v>0.22439947525641379</v>
      </c>
      <c r="L6">
        <f>MAX(K11:K225)-J6</f>
        <v>0.43999999999999995</v>
      </c>
      <c r="O6" s="3"/>
    </row>
    <row r="7" spans="3:17">
      <c r="C7" t="s">
        <v>16</v>
      </c>
      <c r="D7">
        <v>-7.7899999999999997E-2</v>
      </c>
      <c r="F7">
        <f>MAX(J11:J225)</f>
        <v>3.18</v>
      </c>
      <c r="H7">
        <f>MAX(J11:J225)+MIN(J11:J225)</f>
        <v>1.3800000000000001</v>
      </c>
      <c r="J7">
        <f>(MAX(K11:K225))</f>
        <v>2.5299999999999998</v>
      </c>
      <c r="O7" s="3"/>
    </row>
    <row r="8" spans="3:17">
      <c r="C8" t="s">
        <v>17</v>
      </c>
      <c r="D8">
        <v>1.1229</v>
      </c>
      <c r="F8">
        <f>MIN(J11:J225)</f>
        <v>-1.8</v>
      </c>
      <c r="J8">
        <f>MIN(K11:K225)</f>
        <v>-1.65</v>
      </c>
    </row>
    <row r="10" spans="3:17" ht="29">
      <c r="F10" t="s">
        <v>6</v>
      </c>
      <c r="G10" t="s">
        <v>7</v>
      </c>
      <c r="H10" t="s">
        <v>0</v>
      </c>
      <c r="I10" t="s">
        <v>1</v>
      </c>
      <c r="J10" t="s">
        <v>2</v>
      </c>
      <c r="K10" t="s">
        <v>3</v>
      </c>
      <c r="L10" s="2" t="s">
        <v>5</v>
      </c>
      <c r="M10" s="2" t="s">
        <v>4</v>
      </c>
      <c r="N10" t="s">
        <v>18</v>
      </c>
      <c r="O10" t="s">
        <v>19</v>
      </c>
      <c r="P10" t="s">
        <v>44</v>
      </c>
      <c r="Q10" t="s">
        <v>45</v>
      </c>
    </row>
    <row r="11" spans="3:17">
      <c r="F11">
        <f>H11-20</f>
        <v>-18</v>
      </c>
      <c r="G11">
        <f>I11-14</f>
        <v>-12</v>
      </c>
      <c r="H11">
        <v>2</v>
      </c>
      <c r="I11">
        <v>2</v>
      </c>
      <c r="J11">
        <v>-0.25</v>
      </c>
      <c r="K11">
        <v>1.68</v>
      </c>
      <c r="L11">
        <v>1.7</v>
      </c>
      <c r="M11" s="1">
        <f>SQRT(J11*J11+K11*K11)</f>
        <v>1.6984993376507391</v>
      </c>
      <c r="N11">
        <f t="shared" ref="N11:N74" si="0">$F$6*SIN($G$6*(G11+5))+$H$6</f>
        <v>-0.62081608556461587</v>
      </c>
      <c r="O11">
        <f t="shared" ref="O11:O74" si="1">$J$6*SIN($K$6*(H11+5))+$L$6</f>
        <v>2.5299999999999998</v>
      </c>
      <c r="P11">
        <f>N11-J11</f>
        <v>-0.37081608556461587</v>
      </c>
      <c r="Q11">
        <f>O11-K11</f>
        <v>0.84999999999999987</v>
      </c>
    </row>
    <row r="12" spans="3:17">
      <c r="F12">
        <f t="shared" ref="F12:F75" si="2">H12-20</f>
        <v>-16</v>
      </c>
      <c r="G12">
        <f t="shared" ref="G12:G75" si="3">I12-14</f>
        <v>-12</v>
      </c>
      <c r="H12">
        <v>4</v>
      </c>
      <c r="I12">
        <v>2</v>
      </c>
      <c r="J12">
        <v>-0.7</v>
      </c>
      <c r="K12">
        <v>1</v>
      </c>
      <c r="L12">
        <v>1.22</v>
      </c>
      <c r="M12" s="1">
        <f t="shared" ref="M12:M75" si="4">SQRT(J12*J12+K12*K12)</f>
        <v>1.2206555615733703</v>
      </c>
      <c r="N12">
        <f t="shared" si="0"/>
        <v>-0.62081608556461587</v>
      </c>
      <c r="O12">
        <f t="shared" si="1"/>
        <v>2.3230249339160558</v>
      </c>
      <c r="P12">
        <f t="shared" ref="P12:P75" si="5">N12-J12</f>
        <v>7.9183914435384084E-2</v>
      </c>
      <c r="Q12">
        <f t="shared" ref="Q12:Q75" si="6">O12-K12</f>
        <v>1.3230249339160558</v>
      </c>
    </row>
    <row r="13" spans="3:17">
      <c r="F13">
        <f t="shared" si="2"/>
        <v>-14</v>
      </c>
      <c r="G13">
        <f t="shared" si="3"/>
        <v>-12</v>
      </c>
      <c r="H13">
        <v>6</v>
      </c>
      <c r="I13">
        <v>2</v>
      </c>
      <c r="J13">
        <v>-1</v>
      </c>
      <c r="K13">
        <v>0</v>
      </c>
      <c r="L13">
        <v>1</v>
      </c>
      <c r="M13" s="1">
        <f t="shared" si="4"/>
        <v>1</v>
      </c>
      <c r="N13">
        <f t="shared" si="0"/>
        <v>-0.62081608556461587</v>
      </c>
      <c r="O13">
        <f t="shared" si="1"/>
        <v>1.743093685884753</v>
      </c>
      <c r="P13">
        <f t="shared" si="5"/>
        <v>0.37918391443538413</v>
      </c>
      <c r="Q13">
        <f t="shared" si="6"/>
        <v>1.743093685884753</v>
      </c>
    </row>
    <row r="14" spans="3:17">
      <c r="F14">
        <f t="shared" si="2"/>
        <v>-12</v>
      </c>
      <c r="G14">
        <f t="shared" si="3"/>
        <v>-12</v>
      </c>
      <c r="H14">
        <v>8</v>
      </c>
      <c r="I14">
        <v>2</v>
      </c>
      <c r="J14">
        <v>-0.99</v>
      </c>
      <c r="K14">
        <v>-0.7</v>
      </c>
      <c r="L14">
        <v>1.22</v>
      </c>
      <c r="M14" s="1">
        <f t="shared" si="4"/>
        <v>1.2124768039018314</v>
      </c>
      <c r="N14">
        <f t="shared" si="0"/>
        <v>-0.62081608556461587</v>
      </c>
      <c r="O14">
        <f t="shared" si="1"/>
        <v>0.90506875196869729</v>
      </c>
      <c r="P14">
        <f t="shared" si="5"/>
        <v>0.36918391443538412</v>
      </c>
      <c r="Q14">
        <f>O14-K14</f>
        <v>1.6050687519686972</v>
      </c>
    </row>
    <row r="15" spans="3:17">
      <c r="F15">
        <f t="shared" si="2"/>
        <v>-10</v>
      </c>
      <c r="G15">
        <f t="shared" si="3"/>
        <v>-12</v>
      </c>
      <c r="H15">
        <v>10</v>
      </c>
      <c r="I15">
        <v>2</v>
      </c>
      <c r="J15">
        <v>-0.83</v>
      </c>
      <c r="K15">
        <v>-1.1000000000000001</v>
      </c>
      <c r="L15">
        <v>1.38</v>
      </c>
      <c r="M15" s="1">
        <f t="shared" si="4"/>
        <v>1.3780058055030102</v>
      </c>
      <c r="N15">
        <f t="shared" si="0"/>
        <v>-0.62081608556461587</v>
      </c>
      <c r="O15">
        <f t="shared" si="1"/>
        <v>-2.5068751968696845E-2</v>
      </c>
      <c r="P15">
        <f t="shared" si="5"/>
        <v>0.20918391443538409</v>
      </c>
      <c r="Q15">
        <f t="shared" si="6"/>
        <v>1.0749312480313034</v>
      </c>
    </row>
    <row r="16" spans="3:17">
      <c r="F16">
        <f t="shared" si="2"/>
        <v>-8</v>
      </c>
      <c r="G16">
        <f t="shared" si="3"/>
        <v>-12</v>
      </c>
      <c r="H16">
        <v>12</v>
      </c>
      <c r="I16">
        <v>2</v>
      </c>
      <c r="J16">
        <v>-1.08</v>
      </c>
      <c r="K16">
        <v>-1.1200000000000001</v>
      </c>
      <c r="L16">
        <v>1.55</v>
      </c>
      <c r="M16" s="1">
        <f t="shared" si="4"/>
        <v>1.5558920271021381</v>
      </c>
      <c r="N16">
        <f t="shared" si="0"/>
        <v>-0.62081608556461587</v>
      </c>
      <c r="O16">
        <f t="shared" si="1"/>
        <v>-0.86309368588475266</v>
      </c>
      <c r="P16">
        <f t="shared" si="5"/>
        <v>0.4591839144353842</v>
      </c>
      <c r="Q16">
        <f t="shared" si="6"/>
        <v>0.25690631411524745</v>
      </c>
    </row>
    <row r="17" spans="6:17">
      <c r="F17">
        <f t="shared" si="2"/>
        <v>-6</v>
      </c>
      <c r="G17">
        <f t="shared" si="3"/>
        <v>-12</v>
      </c>
      <c r="H17">
        <v>14</v>
      </c>
      <c r="I17">
        <v>2</v>
      </c>
      <c r="J17">
        <v>-0.77</v>
      </c>
      <c r="K17">
        <v>-1.1599999999999999</v>
      </c>
      <c r="L17">
        <v>1.39</v>
      </c>
      <c r="M17" s="1">
        <f t="shared" si="4"/>
        <v>1.3923002549737611</v>
      </c>
      <c r="N17">
        <f t="shared" si="0"/>
        <v>-0.62081608556461587</v>
      </c>
      <c r="O17">
        <f t="shared" si="1"/>
        <v>-1.4430249339160557</v>
      </c>
      <c r="P17">
        <f t="shared" si="5"/>
        <v>0.14918391443538415</v>
      </c>
      <c r="Q17">
        <f t="shared" si="6"/>
        <v>-0.28302493391605577</v>
      </c>
    </row>
    <row r="18" spans="6:17">
      <c r="F18">
        <f t="shared" si="2"/>
        <v>-4</v>
      </c>
      <c r="G18">
        <f t="shared" si="3"/>
        <v>-12</v>
      </c>
      <c r="H18">
        <v>16</v>
      </c>
      <c r="I18">
        <v>2</v>
      </c>
      <c r="J18">
        <v>-0.65</v>
      </c>
      <c r="K18">
        <v>-0.92</v>
      </c>
      <c r="L18">
        <v>1.1200000000000001</v>
      </c>
      <c r="M18" s="1">
        <f t="shared" si="4"/>
        <v>1.1264546151532249</v>
      </c>
      <c r="N18">
        <f t="shared" si="0"/>
        <v>-0.62081608556461587</v>
      </c>
      <c r="O18">
        <f t="shared" si="1"/>
        <v>-1.65</v>
      </c>
      <c r="P18">
        <f t="shared" si="5"/>
        <v>2.9183914435384151E-2</v>
      </c>
      <c r="Q18">
        <f t="shared" si="6"/>
        <v>-0.72999999999999987</v>
      </c>
    </row>
    <row r="19" spans="6:17">
      <c r="F19">
        <f t="shared" si="2"/>
        <v>-2</v>
      </c>
      <c r="G19">
        <f t="shared" si="3"/>
        <v>-12</v>
      </c>
      <c r="H19">
        <v>18</v>
      </c>
      <c r="I19">
        <v>2</v>
      </c>
      <c r="J19">
        <v>-0.66</v>
      </c>
      <c r="K19">
        <v>-0.56000000000000005</v>
      </c>
      <c r="L19">
        <v>0.87</v>
      </c>
      <c r="M19" s="1">
        <f t="shared" si="4"/>
        <v>0.86556340033529611</v>
      </c>
      <c r="N19">
        <f t="shared" si="0"/>
        <v>-0.62081608556461587</v>
      </c>
      <c r="O19">
        <f t="shared" si="1"/>
        <v>-1.4430249339160561</v>
      </c>
      <c r="P19">
        <f t="shared" si="5"/>
        <v>3.918391443538416E-2</v>
      </c>
      <c r="Q19">
        <f t="shared" si="6"/>
        <v>-0.88302493391605608</v>
      </c>
    </row>
    <row r="20" spans="6:17">
      <c r="F20">
        <f t="shared" si="2"/>
        <v>0</v>
      </c>
      <c r="G20">
        <f t="shared" si="3"/>
        <v>-12</v>
      </c>
      <c r="H20">
        <v>20</v>
      </c>
      <c r="I20">
        <v>2</v>
      </c>
      <c r="J20">
        <v>-0.68</v>
      </c>
      <c r="K20">
        <v>-0.38</v>
      </c>
      <c r="L20">
        <v>0.78</v>
      </c>
      <c r="M20" s="1">
        <f t="shared" si="4"/>
        <v>0.77897368376601794</v>
      </c>
      <c r="N20">
        <f t="shared" si="0"/>
        <v>-0.62081608556461587</v>
      </c>
      <c r="O20">
        <f t="shared" si="1"/>
        <v>-0.86309368588475333</v>
      </c>
      <c r="P20">
        <f t="shared" si="5"/>
        <v>5.9183914435384177E-2</v>
      </c>
      <c r="Q20">
        <f t="shared" si="6"/>
        <v>-0.48309368588475332</v>
      </c>
    </row>
    <row r="21" spans="6:17">
      <c r="F21">
        <f t="shared" si="2"/>
        <v>2</v>
      </c>
      <c r="G21">
        <f t="shared" si="3"/>
        <v>-12</v>
      </c>
      <c r="H21">
        <v>22</v>
      </c>
      <c r="I21">
        <v>2</v>
      </c>
      <c r="J21">
        <v>-0.82</v>
      </c>
      <c r="K21">
        <v>0.87</v>
      </c>
      <c r="L21">
        <v>1.19</v>
      </c>
      <c r="M21" s="1">
        <f t="shared" si="4"/>
        <v>1.1955333537798098</v>
      </c>
      <c r="N21">
        <f t="shared" si="0"/>
        <v>-0.62081608556461587</v>
      </c>
      <c r="O21">
        <f t="shared" si="1"/>
        <v>-2.5068751968697622E-2</v>
      </c>
      <c r="P21">
        <f t="shared" si="5"/>
        <v>0.19918391443538408</v>
      </c>
      <c r="Q21">
        <f t="shared" si="6"/>
        <v>-0.89506875196869762</v>
      </c>
    </row>
    <row r="22" spans="6:17">
      <c r="F22">
        <f t="shared" si="2"/>
        <v>4</v>
      </c>
      <c r="G22">
        <f t="shared" si="3"/>
        <v>-12</v>
      </c>
      <c r="H22">
        <v>24</v>
      </c>
      <c r="I22">
        <v>2</v>
      </c>
      <c r="J22">
        <v>-1</v>
      </c>
      <c r="K22">
        <v>1.54</v>
      </c>
      <c r="L22">
        <v>1.83</v>
      </c>
      <c r="M22" s="1">
        <f t="shared" si="4"/>
        <v>1.8361917111238684</v>
      </c>
      <c r="N22">
        <f t="shared" si="0"/>
        <v>-0.62081608556461587</v>
      </c>
      <c r="O22">
        <f t="shared" si="1"/>
        <v>0.90506875196869641</v>
      </c>
      <c r="P22">
        <f t="shared" si="5"/>
        <v>0.37918391443538413</v>
      </c>
      <c r="Q22">
        <f t="shared" si="6"/>
        <v>-0.63493124803130363</v>
      </c>
    </row>
    <row r="23" spans="6:17">
      <c r="F23">
        <f t="shared" si="2"/>
        <v>6</v>
      </c>
      <c r="G23">
        <f t="shared" si="3"/>
        <v>-12</v>
      </c>
      <c r="H23">
        <v>26</v>
      </c>
      <c r="I23">
        <v>2</v>
      </c>
      <c r="J23">
        <v>-1.1499999999999999</v>
      </c>
      <c r="K23">
        <v>1.92</v>
      </c>
      <c r="L23">
        <v>2.2400000000000002</v>
      </c>
      <c r="M23" s="1">
        <f t="shared" si="4"/>
        <v>2.2380571931923456</v>
      </c>
      <c r="N23">
        <f t="shared" si="0"/>
        <v>-0.62081608556461587</v>
      </c>
      <c r="O23">
        <f t="shared" si="1"/>
        <v>1.7430936858847526</v>
      </c>
      <c r="P23">
        <f t="shared" si="5"/>
        <v>0.52918391443538404</v>
      </c>
      <c r="Q23">
        <f t="shared" si="6"/>
        <v>-0.17690631411524738</v>
      </c>
    </row>
    <row r="24" spans="6:17">
      <c r="F24">
        <f t="shared" si="2"/>
        <v>8</v>
      </c>
      <c r="G24">
        <f t="shared" si="3"/>
        <v>-12</v>
      </c>
      <c r="H24">
        <v>28</v>
      </c>
      <c r="I24">
        <v>2</v>
      </c>
      <c r="J24">
        <v>-1.45</v>
      </c>
      <c r="K24">
        <v>1.42</v>
      </c>
      <c r="L24">
        <v>2.0299999999999998</v>
      </c>
      <c r="M24" s="1">
        <f t="shared" si="4"/>
        <v>2.0295073293782409</v>
      </c>
      <c r="N24">
        <f t="shared" si="0"/>
        <v>-0.62081608556461587</v>
      </c>
      <c r="O24">
        <f t="shared" si="1"/>
        <v>2.3230249339160558</v>
      </c>
      <c r="P24">
        <f t="shared" si="5"/>
        <v>0.82918391443538408</v>
      </c>
      <c r="Q24">
        <f t="shared" si="6"/>
        <v>0.90302493391605587</v>
      </c>
    </row>
    <row r="25" spans="6:17">
      <c r="F25">
        <f t="shared" si="2"/>
        <v>10</v>
      </c>
      <c r="G25">
        <f t="shared" si="3"/>
        <v>-12</v>
      </c>
      <c r="H25">
        <v>30</v>
      </c>
      <c r="I25">
        <v>2</v>
      </c>
      <c r="J25">
        <v>-1.6</v>
      </c>
      <c r="K25">
        <v>0.85</v>
      </c>
      <c r="L25">
        <v>1.81</v>
      </c>
      <c r="M25" s="1">
        <f t="shared" si="4"/>
        <v>1.8117670931993441</v>
      </c>
      <c r="N25">
        <f t="shared" si="0"/>
        <v>-0.62081608556461587</v>
      </c>
      <c r="O25">
        <f t="shared" si="1"/>
        <v>2.5299999999999998</v>
      </c>
      <c r="P25">
        <f t="shared" si="5"/>
        <v>0.97918391443538422</v>
      </c>
      <c r="Q25">
        <f t="shared" si="6"/>
        <v>1.6799999999999997</v>
      </c>
    </row>
    <row r="26" spans="6:17">
      <c r="F26">
        <f t="shared" si="2"/>
        <v>12</v>
      </c>
      <c r="G26">
        <f t="shared" si="3"/>
        <v>-12</v>
      </c>
      <c r="H26">
        <v>32</v>
      </c>
      <c r="I26">
        <v>2</v>
      </c>
      <c r="J26">
        <v>-1.76</v>
      </c>
      <c r="K26">
        <v>0.23</v>
      </c>
      <c r="L26">
        <v>1.77</v>
      </c>
      <c r="M26" s="1">
        <f t="shared" si="4"/>
        <v>1.7749647883831385</v>
      </c>
      <c r="N26">
        <f t="shared" si="0"/>
        <v>-0.62081608556461587</v>
      </c>
      <c r="O26">
        <f t="shared" si="1"/>
        <v>2.3230249339160558</v>
      </c>
      <c r="P26">
        <f t="shared" si="5"/>
        <v>1.1391839144353841</v>
      </c>
      <c r="Q26">
        <f t="shared" si="6"/>
        <v>2.0930249339160558</v>
      </c>
    </row>
    <row r="27" spans="6:17">
      <c r="F27">
        <f t="shared" si="2"/>
        <v>14</v>
      </c>
      <c r="G27">
        <f t="shared" si="3"/>
        <v>-12</v>
      </c>
      <c r="H27">
        <v>34</v>
      </c>
      <c r="I27">
        <v>2</v>
      </c>
      <c r="J27">
        <v>-1.76</v>
      </c>
      <c r="K27">
        <v>-0.34</v>
      </c>
      <c r="L27">
        <v>1.79</v>
      </c>
      <c r="M27" s="1">
        <f t="shared" si="4"/>
        <v>1.7925400971805345</v>
      </c>
      <c r="N27">
        <f t="shared" si="0"/>
        <v>-0.62081608556461587</v>
      </c>
      <c r="O27">
        <f t="shared" si="1"/>
        <v>1.7430936858847534</v>
      </c>
      <c r="P27">
        <f t="shared" si="5"/>
        <v>1.1391839144353841</v>
      </c>
      <c r="Q27">
        <f t="shared" si="6"/>
        <v>2.0830936858847533</v>
      </c>
    </row>
    <row r="28" spans="6:17">
      <c r="F28">
        <f t="shared" si="2"/>
        <v>16</v>
      </c>
      <c r="G28">
        <f t="shared" si="3"/>
        <v>-12</v>
      </c>
      <c r="H28">
        <v>36</v>
      </c>
      <c r="I28">
        <v>2</v>
      </c>
      <c r="J28">
        <v>-1.74</v>
      </c>
      <c r="K28">
        <v>-0.82</v>
      </c>
      <c r="L28">
        <v>1.92</v>
      </c>
      <c r="M28" s="1">
        <f t="shared" si="4"/>
        <v>1.9235384061671346</v>
      </c>
      <c r="N28">
        <f t="shared" si="0"/>
        <v>-0.62081608556461587</v>
      </c>
      <c r="O28">
        <f t="shared" si="1"/>
        <v>0.90506875196869774</v>
      </c>
      <c r="P28">
        <f t="shared" si="5"/>
        <v>1.1191839144353841</v>
      </c>
      <c r="Q28">
        <f t="shared" si="6"/>
        <v>1.7250687519686978</v>
      </c>
    </row>
    <row r="29" spans="6:17">
      <c r="F29">
        <f t="shared" si="2"/>
        <v>18</v>
      </c>
      <c r="G29">
        <f t="shared" si="3"/>
        <v>-12</v>
      </c>
      <c r="H29">
        <v>38</v>
      </c>
      <c r="I29">
        <v>2</v>
      </c>
      <c r="J29">
        <v>-1.65</v>
      </c>
      <c r="K29">
        <v>-1.2</v>
      </c>
      <c r="L29">
        <v>2.04</v>
      </c>
      <c r="M29" s="1">
        <f t="shared" si="4"/>
        <v>2.0402205763103165</v>
      </c>
      <c r="N29">
        <f t="shared" si="0"/>
        <v>-0.62081608556461587</v>
      </c>
      <c r="O29">
        <f t="shared" si="1"/>
        <v>-2.5068751968696346E-2</v>
      </c>
      <c r="P29">
        <f t="shared" si="5"/>
        <v>1.029183914435384</v>
      </c>
      <c r="Q29">
        <f t="shared" si="6"/>
        <v>1.1749312480313037</v>
      </c>
    </row>
    <row r="30" spans="6:17">
      <c r="F30">
        <f>H30-20</f>
        <v>-18</v>
      </c>
      <c r="G30">
        <f t="shared" si="3"/>
        <v>-10</v>
      </c>
      <c r="H30">
        <v>2</v>
      </c>
      <c r="I30">
        <v>4</v>
      </c>
      <c r="J30">
        <v>-0.14000000000000001</v>
      </c>
      <c r="K30">
        <v>1.81</v>
      </c>
      <c r="L30">
        <v>1.81</v>
      </c>
      <c r="M30" s="1">
        <f t="shared" si="4"/>
        <v>1.8154062906137569</v>
      </c>
      <c r="N30">
        <f t="shared" si="0"/>
        <v>-1.7049458515003195</v>
      </c>
      <c r="O30">
        <f t="shared" si="1"/>
        <v>2.5299999999999998</v>
      </c>
      <c r="P30">
        <f t="shared" si="5"/>
        <v>-1.5649458515003194</v>
      </c>
      <c r="Q30">
        <f t="shared" si="6"/>
        <v>0.71999999999999975</v>
      </c>
    </row>
    <row r="31" spans="6:17">
      <c r="F31">
        <f t="shared" si="2"/>
        <v>-16</v>
      </c>
      <c r="G31">
        <f t="shared" si="3"/>
        <v>-10</v>
      </c>
      <c r="H31">
        <v>4</v>
      </c>
      <c r="I31">
        <v>4</v>
      </c>
      <c r="J31">
        <v>-0.49</v>
      </c>
      <c r="K31">
        <v>1.34</v>
      </c>
      <c r="L31">
        <v>1.43</v>
      </c>
      <c r="M31" s="1">
        <f t="shared" si="4"/>
        <v>1.4267795905464866</v>
      </c>
      <c r="N31">
        <f t="shared" si="0"/>
        <v>-1.7049458515003195</v>
      </c>
      <c r="O31">
        <f t="shared" si="1"/>
        <v>2.3230249339160558</v>
      </c>
      <c r="P31">
        <f t="shared" si="5"/>
        <v>-1.2149458515003195</v>
      </c>
      <c r="Q31">
        <f t="shared" si="6"/>
        <v>0.98302493391605572</v>
      </c>
    </row>
    <row r="32" spans="6:17">
      <c r="F32">
        <f t="shared" si="2"/>
        <v>-14</v>
      </c>
      <c r="G32">
        <f t="shared" si="3"/>
        <v>-10</v>
      </c>
      <c r="H32">
        <v>6</v>
      </c>
      <c r="I32">
        <v>4</v>
      </c>
      <c r="J32">
        <v>-0.67</v>
      </c>
      <c r="K32">
        <v>0.19</v>
      </c>
      <c r="L32">
        <v>0.7</v>
      </c>
      <c r="M32" s="1">
        <f t="shared" si="4"/>
        <v>0.69641941385920603</v>
      </c>
      <c r="N32">
        <f t="shared" si="0"/>
        <v>-1.7049458515003195</v>
      </c>
      <c r="O32">
        <f t="shared" si="1"/>
        <v>1.743093685884753</v>
      </c>
      <c r="P32">
        <f t="shared" si="5"/>
        <v>-1.0349458515003196</v>
      </c>
      <c r="Q32">
        <f t="shared" si="6"/>
        <v>1.5530936858847531</v>
      </c>
    </row>
    <row r="33" spans="6:17">
      <c r="F33">
        <f t="shared" si="2"/>
        <v>-12</v>
      </c>
      <c r="G33">
        <f t="shared" si="3"/>
        <v>-10</v>
      </c>
      <c r="H33">
        <v>8</v>
      </c>
      <c r="I33">
        <v>4</v>
      </c>
      <c r="J33">
        <v>-0.62</v>
      </c>
      <c r="K33">
        <v>-0.54</v>
      </c>
      <c r="L33">
        <v>0.82</v>
      </c>
      <c r="M33" s="1">
        <f t="shared" si="4"/>
        <v>0.82219219164377866</v>
      </c>
      <c r="N33">
        <f t="shared" si="0"/>
        <v>-1.7049458515003195</v>
      </c>
      <c r="O33">
        <f t="shared" si="1"/>
        <v>0.90506875196869729</v>
      </c>
      <c r="P33">
        <f t="shared" si="5"/>
        <v>-1.0849458515003194</v>
      </c>
      <c r="Q33">
        <f t="shared" si="6"/>
        <v>1.4450687519686973</v>
      </c>
    </row>
    <row r="34" spans="6:17">
      <c r="F34">
        <f t="shared" si="2"/>
        <v>-10</v>
      </c>
      <c r="G34">
        <f t="shared" si="3"/>
        <v>-10</v>
      </c>
      <c r="H34">
        <v>10</v>
      </c>
      <c r="I34">
        <v>4</v>
      </c>
      <c r="J34">
        <v>-0.76</v>
      </c>
      <c r="K34">
        <v>-0.92</v>
      </c>
      <c r="L34">
        <v>1.2</v>
      </c>
      <c r="M34" s="1">
        <f t="shared" si="4"/>
        <v>1.1933147112141038</v>
      </c>
      <c r="N34">
        <f t="shared" si="0"/>
        <v>-1.7049458515003195</v>
      </c>
      <c r="O34">
        <f t="shared" si="1"/>
        <v>-2.5068751968696845E-2</v>
      </c>
      <c r="P34">
        <f t="shared" si="5"/>
        <v>-0.94494585150031951</v>
      </c>
      <c r="Q34">
        <f t="shared" si="6"/>
        <v>0.89493124803130319</v>
      </c>
    </row>
    <row r="35" spans="6:17">
      <c r="F35">
        <f t="shared" si="2"/>
        <v>-8</v>
      </c>
      <c r="G35">
        <f t="shared" si="3"/>
        <v>-10</v>
      </c>
      <c r="H35">
        <v>12</v>
      </c>
      <c r="I35">
        <v>4</v>
      </c>
      <c r="J35">
        <v>-0.75</v>
      </c>
      <c r="K35">
        <v>-0.94</v>
      </c>
      <c r="L35">
        <v>1.2</v>
      </c>
      <c r="M35" s="1">
        <f t="shared" si="4"/>
        <v>1.202538980657176</v>
      </c>
      <c r="N35">
        <f t="shared" si="0"/>
        <v>-1.7049458515003195</v>
      </c>
      <c r="O35">
        <f t="shared" si="1"/>
        <v>-0.86309368588475266</v>
      </c>
      <c r="P35">
        <f t="shared" si="5"/>
        <v>-0.95494585150031952</v>
      </c>
      <c r="Q35">
        <f t="shared" si="6"/>
        <v>7.6906314115247287E-2</v>
      </c>
    </row>
    <row r="36" spans="6:17">
      <c r="F36">
        <f t="shared" si="2"/>
        <v>-6</v>
      </c>
      <c r="G36">
        <f t="shared" si="3"/>
        <v>-10</v>
      </c>
      <c r="H36">
        <v>14</v>
      </c>
      <c r="I36">
        <v>4</v>
      </c>
      <c r="J36">
        <v>-0.83</v>
      </c>
      <c r="K36">
        <v>-1</v>
      </c>
      <c r="L36">
        <v>1.31</v>
      </c>
      <c r="M36" s="1">
        <f t="shared" si="4"/>
        <v>1.299576854210631</v>
      </c>
      <c r="N36">
        <f t="shared" si="0"/>
        <v>-1.7049458515003195</v>
      </c>
      <c r="O36">
        <f t="shared" si="1"/>
        <v>-1.4430249339160557</v>
      </c>
      <c r="P36">
        <f t="shared" si="5"/>
        <v>-0.87494585150031956</v>
      </c>
      <c r="Q36">
        <f t="shared" si="6"/>
        <v>-0.44302493391605569</v>
      </c>
    </row>
    <row r="37" spans="6:17">
      <c r="F37">
        <f t="shared" si="2"/>
        <v>-4</v>
      </c>
      <c r="G37">
        <f t="shared" si="3"/>
        <v>-10</v>
      </c>
      <c r="H37">
        <v>16</v>
      </c>
      <c r="I37">
        <v>4</v>
      </c>
      <c r="J37">
        <v>-0.78</v>
      </c>
      <c r="K37">
        <v>-1.04</v>
      </c>
      <c r="L37">
        <v>1.3</v>
      </c>
      <c r="M37" s="1">
        <f t="shared" si="4"/>
        <v>1.3</v>
      </c>
      <c r="N37">
        <f t="shared" si="0"/>
        <v>-1.7049458515003195</v>
      </c>
      <c r="O37">
        <f t="shared" si="1"/>
        <v>-1.65</v>
      </c>
      <c r="P37">
        <f t="shared" si="5"/>
        <v>-0.92494585150031949</v>
      </c>
      <c r="Q37">
        <f t="shared" si="6"/>
        <v>-0.60999999999999988</v>
      </c>
    </row>
    <row r="38" spans="6:17">
      <c r="F38">
        <f t="shared" si="2"/>
        <v>-2</v>
      </c>
      <c r="G38">
        <f t="shared" si="3"/>
        <v>-10</v>
      </c>
      <c r="H38">
        <v>18</v>
      </c>
      <c r="I38">
        <v>4</v>
      </c>
      <c r="J38">
        <v>-0.77</v>
      </c>
      <c r="K38">
        <v>-0.79</v>
      </c>
      <c r="L38">
        <v>1.1000000000000001</v>
      </c>
      <c r="M38" s="1">
        <f t="shared" si="4"/>
        <v>1.103177229641729</v>
      </c>
      <c r="N38">
        <f t="shared" si="0"/>
        <v>-1.7049458515003195</v>
      </c>
      <c r="O38">
        <f t="shared" si="1"/>
        <v>-1.4430249339160561</v>
      </c>
      <c r="P38">
        <f t="shared" si="5"/>
        <v>-0.9349458515003195</v>
      </c>
      <c r="Q38">
        <f t="shared" si="6"/>
        <v>-0.65302493391605609</v>
      </c>
    </row>
    <row r="39" spans="6:17">
      <c r="F39">
        <f t="shared" si="2"/>
        <v>0</v>
      </c>
      <c r="G39">
        <f t="shared" si="3"/>
        <v>-10</v>
      </c>
      <c r="H39">
        <v>20</v>
      </c>
      <c r="I39">
        <v>4</v>
      </c>
      <c r="J39">
        <v>-0.94</v>
      </c>
      <c r="K39">
        <v>-0.56000000000000005</v>
      </c>
      <c r="L39">
        <v>1.0900000000000001</v>
      </c>
      <c r="M39" s="1">
        <f t="shared" si="4"/>
        <v>1.0941663493271945</v>
      </c>
      <c r="N39">
        <f t="shared" si="0"/>
        <v>-1.7049458515003195</v>
      </c>
      <c r="O39">
        <f t="shared" si="1"/>
        <v>-0.86309368588475333</v>
      </c>
      <c r="P39">
        <f t="shared" si="5"/>
        <v>-0.76494585150031957</v>
      </c>
      <c r="Q39">
        <f t="shared" si="6"/>
        <v>-0.30309368588475327</v>
      </c>
    </row>
    <row r="40" spans="6:17">
      <c r="F40">
        <f t="shared" si="2"/>
        <v>2</v>
      </c>
      <c r="G40">
        <f t="shared" si="3"/>
        <v>-10</v>
      </c>
      <c r="H40">
        <v>22</v>
      </c>
      <c r="I40">
        <v>4</v>
      </c>
      <c r="J40">
        <v>-1.02</v>
      </c>
      <c r="K40">
        <v>0.43</v>
      </c>
      <c r="L40">
        <v>1.1000000000000001</v>
      </c>
      <c r="M40" s="1">
        <f t="shared" si="4"/>
        <v>1.1069326989478629</v>
      </c>
      <c r="N40">
        <f t="shared" si="0"/>
        <v>-1.7049458515003195</v>
      </c>
      <c r="O40">
        <f t="shared" si="1"/>
        <v>-2.5068751968697622E-2</v>
      </c>
      <c r="P40">
        <f t="shared" si="5"/>
        <v>-0.6849458515003195</v>
      </c>
      <c r="Q40">
        <f t="shared" si="6"/>
        <v>-0.45506875196869762</v>
      </c>
    </row>
    <row r="41" spans="6:17">
      <c r="F41">
        <f t="shared" si="2"/>
        <v>4</v>
      </c>
      <c r="G41">
        <f t="shared" si="3"/>
        <v>-10</v>
      </c>
      <c r="H41">
        <v>24</v>
      </c>
      <c r="I41">
        <v>4</v>
      </c>
      <c r="J41">
        <v>-1.19</v>
      </c>
      <c r="K41">
        <v>1.26</v>
      </c>
      <c r="L41">
        <v>1.74</v>
      </c>
      <c r="M41" s="1">
        <f t="shared" si="4"/>
        <v>1.7331185764395927</v>
      </c>
      <c r="N41">
        <f t="shared" si="0"/>
        <v>-1.7049458515003195</v>
      </c>
      <c r="O41">
        <f t="shared" si="1"/>
        <v>0.90506875196869641</v>
      </c>
      <c r="P41">
        <f t="shared" si="5"/>
        <v>-0.51494585150031957</v>
      </c>
      <c r="Q41">
        <f t="shared" si="6"/>
        <v>-0.3549312480313036</v>
      </c>
    </row>
    <row r="42" spans="6:17">
      <c r="F42">
        <f t="shared" si="2"/>
        <v>6</v>
      </c>
      <c r="G42">
        <f t="shared" si="3"/>
        <v>-10</v>
      </c>
      <c r="H42">
        <v>26</v>
      </c>
      <c r="I42">
        <v>4</v>
      </c>
      <c r="J42">
        <v>-1.55</v>
      </c>
      <c r="K42">
        <v>1.94</v>
      </c>
      <c r="L42">
        <v>2.48</v>
      </c>
      <c r="M42" s="1">
        <f t="shared" si="4"/>
        <v>2.4831633051412467</v>
      </c>
      <c r="N42">
        <f t="shared" si="0"/>
        <v>-1.7049458515003195</v>
      </c>
      <c r="O42">
        <f t="shared" si="1"/>
        <v>1.7430936858847526</v>
      </c>
      <c r="P42">
        <f t="shared" si="5"/>
        <v>-0.15494585150031948</v>
      </c>
      <c r="Q42">
        <f t="shared" si="6"/>
        <v>-0.19690631411524739</v>
      </c>
    </row>
    <row r="43" spans="6:17">
      <c r="F43">
        <f t="shared" si="2"/>
        <v>8</v>
      </c>
      <c r="G43">
        <f t="shared" si="3"/>
        <v>-10</v>
      </c>
      <c r="H43">
        <v>28</v>
      </c>
      <c r="I43">
        <v>4</v>
      </c>
      <c r="J43">
        <v>-1.49</v>
      </c>
      <c r="K43">
        <v>1.88</v>
      </c>
      <c r="L43">
        <v>2.4</v>
      </c>
      <c r="M43" s="1">
        <f t="shared" si="4"/>
        <v>2.3988538930080758</v>
      </c>
      <c r="N43">
        <f t="shared" si="0"/>
        <v>-1.7049458515003195</v>
      </c>
      <c r="O43">
        <f t="shared" si="1"/>
        <v>2.3230249339160558</v>
      </c>
      <c r="P43">
        <f t="shared" si="5"/>
        <v>-0.21494585150031953</v>
      </c>
      <c r="Q43">
        <f t="shared" si="6"/>
        <v>0.44302493391605591</v>
      </c>
    </row>
    <row r="44" spans="6:17">
      <c r="F44">
        <f t="shared" si="2"/>
        <v>10</v>
      </c>
      <c r="G44">
        <f t="shared" si="3"/>
        <v>-10</v>
      </c>
      <c r="H44">
        <v>30</v>
      </c>
      <c r="I44">
        <v>4</v>
      </c>
      <c r="J44">
        <v>-1.8</v>
      </c>
      <c r="K44">
        <v>0.81</v>
      </c>
      <c r="L44">
        <v>1.97</v>
      </c>
      <c r="M44" s="1">
        <f t="shared" si="4"/>
        <v>1.973854097951518</v>
      </c>
      <c r="N44">
        <f t="shared" si="0"/>
        <v>-1.7049458515003195</v>
      </c>
      <c r="O44">
        <f t="shared" si="1"/>
        <v>2.5299999999999998</v>
      </c>
      <c r="P44">
        <f t="shared" si="5"/>
        <v>9.5054148499680524E-2</v>
      </c>
      <c r="Q44">
        <f t="shared" si="6"/>
        <v>1.7199999999999998</v>
      </c>
    </row>
    <row r="45" spans="6:17">
      <c r="F45">
        <f t="shared" si="2"/>
        <v>12</v>
      </c>
      <c r="G45">
        <f t="shared" si="3"/>
        <v>-10</v>
      </c>
      <c r="H45">
        <v>32</v>
      </c>
      <c r="I45">
        <v>4</v>
      </c>
      <c r="J45">
        <v>-1.74</v>
      </c>
      <c r="K45">
        <v>0.27</v>
      </c>
      <c r="L45">
        <v>1.76</v>
      </c>
      <c r="M45" s="1">
        <f t="shared" si="4"/>
        <v>1.7608236708995026</v>
      </c>
      <c r="N45">
        <f t="shared" si="0"/>
        <v>-1.7049458515003195</v>
      </c>
      <c r="O45">
        <f t="shared" si="1"/>
        <v>2.3230249339160558</v>
      </c>
      <c r="P45">
        <f t="shared" si="5"/>
        <v>3.5054148499680471E-2</v>
      </c>
      <c r="Q45">
        <f t="shared" si="6"/>
        <v>2.0530249339160558</v>
      </c>
    </row>
    <row r="46" spans="6:17">
      <c r="F46">
        <f t="shared" si="2"/>
        <v>14</v>
      </c>
      <c r="G46">
        <f t="shared" si="3"/>
        <v>-10</v>
      </c>
      <c r="H46">
        <v>34</v>
      </c>
      <c r="I46">
        <v>4</v>
      </c>
      <c r="J46">
        <v>-1.76</v>
      </c>
      <c r="K46">
        <v>-0.44</v>
      </c>
      <c r="L46">
        <v>1.81</v>
      </c>
      <c r="M46" s="1">
        <f t="shared" si="4"/>
        <v>1.8141664752717706</v>
      </c>
      <c r="N46">
        <f t="shared" si="0"/>
        <v>-1.7049458515003195</v>
      </c>
      <c r="O46">
        <f t="shared" si="1"/>
        <v>1.7430936858847534</v>
      </c>
      <c r="P46">
        <f t="shared" si="5"/>
        <v>5.5054148499680489E-2</v>
      </c>
      <c r="Q46">
        <f t="shared" si="6"/>
        <v>2.1830936858847534</v>
      </c>
    </row>
    <row r="47" spans="6:17">
      <c r="F47">
        <f t="shared" si="2"/>
        <v>16</v>
      </c>
      <c r="G47">
        <f t="shared" si="3"/>
        <v>-10</v>
      </c>
      <c r="H47">
        <v>36</v>
      </c>
      <c r="I47">
        <v>4</v>
      </c>
      <c r="J47">
        <v>-1.64</v>
      </c>
      <c r="K47">
        <v>-1.1000000000000001</v>
      </c>
      <c r="L47">
        <v>1.97</v>
      </c>
      <c r="M47" s="1">
        <f t="shared" si="4"/>
        <v>1.9747404892795406</v>
      </c>
      <c r="N47">
        <f t="shared" si="0"/>
        <v>-1.7049458515003195</v>
      </c>
      <c r="O47">
        <f t="shared" si="1"/>
        <v>0.90506875196869774</v>
      </c>
      <c r="P47">
        <f t="shared" si="5"/>
        <v>-6.4945851500319618E-2</v>
      </c>
      <c r="Q47">
        <f t="shared" si="6"/>
        <v>2.0050687519686976</v>
      </c>
    </row>
    <row r="48" spans="6:17">
      <c r="F48">
        <f t="shared" si="2"/>
        <v>18</v>
      </c>
      <c r="G48">
        <f t="shared" si="3"/>
        <v>-10</v>
      </c>
      <c r="H48">
        <v>38</v>
      </c>
      <c r="I48">
        <v>4</v>
      </c>
      <c r="J48">
        <v>-1.61</v>
      </c>
      <c r="K48">
        <v>-1.35</v>
      </c>
      <c r="L48">
        <v>2.11</v>
      </c>
      <c r="M48" s="1">
        <f t="shared" si="4"/>
        <v>2.1010949526377907</v>
      </c>
      <c r="N48">
        <f t="shared" si="0"/>
        <v>-1.7049458515003195</v>
      </c>
      <c r="O48">
        <f t="shared" si="1"/>
        <v>-2.5068751968696346E-2</v>
      </c>
      <c r="P48">
        <f t="shared" si="5"/>
        <v>-9.4945851500319423E-2</v>
      </c>
      <c r="Q48">
        <f t="shared" si="6"/>
        <v>1.3249312480313038</v>
      </c>
    </row>
    <row r="49" spans="6:17">
      <c r="F49">
        <f>H49-20</f>
        <v>-18</v>
      </c>
      <c r="G49">
        <f t="shared" si="3"/>
        <v>-8</v>
      </c>
      <c r="H49">
        <v>2</v>
      </c>
      <c r="I49">
        <v>6</v>
      </c>
      <c r="J49">
        <v>0.22</v>
      </c>
      <c r="K49">
        <v>2.16</v>
      </c>
      <c r="L49">
        <v>2.17</v>
      </c>
      <c r="M49" s="1">
        <f t="shared" si="4"/>
        <v>2.1711747972008149</v>
      </c>
      <c r="N49">
        <f t="shared" si="0"/>
        <v>-1.5389565954741053</v>
      </c>
      <c r="O49">
        <f t="shared" si="1"/>
        <v>2.5299999999999998</v>
      </c>
      <c r="P49">
        <f t="shared" si="5"/>
        <v>-1.7589565954741053</v>
      </c>
      <c r="Q49">
        <f t="shared" si="6"/>
        <v>0.36999999999999966</v>
      </c>
    </row>
    <row r="50" spans="6:17">
      <c r="F50">
        <f t="shared" si="2"/>
        <v>-16</v>
      </c>
      <c r="G50">
        <f t="shared" si="3"/>
        <v>-8</v>
      </c>
      <c r="H50">
        <v>4</v>
      </c>
      <c r="I50">
        <v>6</v>
      </c>
      <c r="J50">
        <v>-0.67</v>
      </c>
      <c r="K50">
        <v>0.19</v>
      </c>
      <c r="L50">
        <v>0.7</v>
      </c>
      <c r="M50" s="1">
        <f t="shared" si="4"/>
        <v>0.69641941385920603</v>
      </c>
      <c r="N50">
        <f t="shared" si="0"/>
        <v>-1.5389565954741053</v>
      </c>
      <c r="O50">
        <f t="shared" si="1"/>
        <v>2.3230249339160558</v>
      </c>
      <c r="P50">
        <f t="shared" si="5"/>
        <v>-0.86895659547410531</v>
      </c>
      <c r="Q50">
        <f t="shared" si="6"/>
        <v>2.1330249339160559</v>
      </c>
    </row>
    <row r="51" spans="6:17">
      <c r="F51">
        <f t="shared" si="2"/>
        <v>-14</v>
      </c>
      <c r="G51">
        <f t="shared" si="3"/>
        <v>-8</v>
      </c>
      <c r="H51">
        <v>6</v>
      </c>
      <c r="I51">
        <v>6</v>
      </c>
      <c r="J51">
        <v>-0.56000000000000005</v>
      </c>
      <c r="K51">
        <v>0.56000000000000005</v>
      </c>
      <c r="L51">
        <v>0.78</v>
      </c>
      <c r="M51" s="1">
        <f t="shared" si="4"/>
        <v>0.79195959492893331</v>
      </c>
      <c r="N51">
        <f t="shared" si="0"/>
        <v>-1.5389565954741053</v>
      </c>
      <c r="O51">
        <f t="shared" si="1"/>
        <v>1.743093685884753</v>
      </c>
      <c r="P51">
        <f t="shared" si="5"/>
        <v>-0.9789565954741053</v>
      </c>
      <c r="Q51">
        <f t="shared" si="6"/>
        <v>1.1830936858847529</v>
      </c>
    </row>
    <row r="52" spans="6:17">
      <c r="F52">
        <f t="shared" si="2"/>
        <v>-12</v>
      </c>
      <c r="G52">
        <f t="shared" si="3"/>
        <v>-8</v>
      </c>
      <c r="H52">
        <v>8</v>
      </c>
      <c r="I52">
        <v>6</v>
      </c>
      <c r="J52">
        <v>-0.42</v>
      </c>
      <c r="K52">
        <v>-0.56999999999999995</v>
      </c>
      <c r="L52">
        <v>0.71</v>
      </c>
      <c r="M52" s="1">
        <f t="shared" si="4"/>
        <v>0.70802542327235674</v>
      </c>
      <c r="N52">
        <f t="shared" si="0"/>
        <v>-1.5389565954741053</v>
      </c>
      <c r="O52">
        <f t="shared" si="1"/>
        <v>0.90506875196869729</v>
      </c>
      <c r="P52">
        <f t="shared" si="5"/>
        <v>-1.1189565954741054</v>
      </c>
      <c r="Q52">
        <f t="shared" si="6"/>
        <v>1.4750687519686974</v>
      </c>
    </row>
    <row r="53" spans="6:17">
      <c r="F53">
        <f t="shared" si="2"/>
        <v>-10</v>
      </c>
      <c r="G53">
        <f t="shared" si="3"/>
        <v>-8</v>
      </c>
      <c r="H53">
        <v>10</v>
      </c>
      <c r="I53">
        <v>6</v>
      </c>
      <c r="J53">
        <v>-0.39</v>
      </c>
      <c r="K53">
        <v>-0.77</v>
      </c>
      <c r="L53">
        <v>0.86</v>
      </c>
      <c r="M53" s="1">
        <f t="shared" si="4"/>
        <v>0.86313382508160341</v>
      </c>
      <c r="N53">
        <f t="shared" si="0"/>
        <v>-1.5389565954741053</v>
      </c>
      <c r="O53">
        <f t="shared" si="1"/>
        <v>-2.5068751968696845E-2</v>
      </c>
      <c r="P53">
        <f t="shared" si="5"/>
        <v>-1.1489565954741052</v>
      </c>
      <c r="Q53">
        <f t="shared" si="6"/>
        <v>0.74493124803130317</v>
      </c>
    </row>
    <row r="54" spans="6:17">
      <c r="F54">
        <f t="shared" si="2"/>
        <v>-8</v>
      </c>
      <c r="G54">
        <f t="shared" si="3"/>
        <v>-8</v>
      </c>
      <c r="H54">
        <v>12</v>
      </c>
      <c r="I54">
        <v>6</v>
      </c>
      <c r="J54">
        <v>-0.51</v>
      </c>
      <c r="K54">
        <v>-0.93</v>
      </c>
      <c r="L54">
        <v>1.06</v>
      </c>
      <c r="M54" s="1">
        <f t="shared" si="4"/>
        <v>1.0606601717798212</v>
      </c>
      <c r="N54">
        <f t="shared" si="0"/>
        <v>-1.5389565954741053</v>
      </c>
      <c r="O54">
        <f t="shared" si="1"/>
        <v>-0.86309368588475266</v>
      </c>
      <c r="P54">
        <f t="shared" si="5"/>
        <v>-1.0289565954741053</v>
      </c>
      <c r="Q54">
        <f t="shared" si="6"/>
        <v>6.6906314115247389E-2</v>
      </c>
    </row>
    <row r="55" spans="6:17">
      <c r="F55">
        <f t="shared" si="2"/>
        <v>-6</v>
      </c>
      <c r="G55">
        <f t="shared" si="3"/>
        <v>-8</v>
      </c>
      <c r="H55">
        <v>14</v>
      </c>
      <c r="I55">
        <v>6</v>
      </c>
      <c r="J55">
        <v>-0.56999999999999995</v>
      </c>
      <c r="K55">
        <v>-0.86</v>
      </c>
      <c r="L55">
        <v>1.04</v>
      </c>
      <c r="M55" s="1">
        <f t="shared" si="4"/>
        <v>1.0317460927960909</v>
      </c>
      <c r="N55">
        <f t="shared" si="0"/>
        <v>-1.5389565954741053</v>
      </c>
      <c r="O55">
        <f t="shared" si="1"/>
        <v>-1.4430249339160557</v>
      </c>
      <c r="P55">
        <f t="shared" si="5"/>
        <v>-0.9689565954741054</v>
      </c>
      <c r="Q55">
        <f t="shared" si="6"/>
        <v>-0.5830249339160557</v>
      </c>
    </row>
    <row r="56" spans="6:17">
      <c r="F56">
        <f t="shared" si="2"/>
        <v>-4</v>
      </c>
      <c r="G56">
        <f t="shared" si="3"/>
        <v>-8</v>
      </c>
      <c r="H56">
        <v>16</v>
      </c>
      <c r="I56">
        <v>6</v>
      </c>
      <c r="J56">
        <v>-0.72</v>
      </c>
      <c r="K56">
        <v>-0.96</v>
      </c>
      <c r="L56">
        <v>1.2</v>
      </c>
      <c r="M56" s="1">
        <f t="shared" si="4"/>
        <v>1.2</v>
      </c>
      <c r="N56">
        <f t="shared" si="0"/>
        <v>-1.5389565954741053</v>
      </c>
      <c r="O56">
        <f t="shared" si="1"/>
        <v>-1.65</v>
      </c>
      <c r="P56">
        <f t="shared" si="5"/>
        <v>-0.81895659547410538</v>
      </c>
      <c r="Q56">
        <f t="shared" si="6"/>
        <v>-0.69</v>
      </c>
    </row>
    <row r="57" spans="6:17">
      <c r="F57">
        <f t="shared" si="2"/>
        <v>-2</v>
      </c>
      <c r="G57">
        <f t="shared" si="3"/>
        <v>-8</v>
      </c>
      <c r="H57">
        <v>18</v>
      </c>
      <c r="I57">
        <v>6</v>
      </c>
      <c r="J57">
        <v>-0.63</v>
      </c>
      <c r="K57">
        <v>-0.82</v>
      </c>
      <c r="L57">
        <v>1.03</v>
      </c>
      <c r="M57" s="1">
        <f t="shared" si="4"/>
        <v>1.0340696301506973</v>
      </c>
      <c r="N57">
        <f t="shared" si="0"/>
        <v>-1.5389565954741053</v>
      </c>
      <c r="O57">
        <f t="shared" si="1"/>
        <v>-1.4430249339160561</v>
      </c>
      <c r="P57">
        <f t="shared" si="5"/>
        <v>-0.90895659547410534</v>
      </c>
      <c r="Q57">
        <f t="shared" si="6"/>
        <v>-0.62302493391605618</v>
      </c>
    </row>
    <row r="58" spans="6:17">
      <c r="F58">
        <f t="shared" si="2"/>
        <v>0</v>
      </c>
      <c r="G58">
        <f t="shared" si="3"/>
        <v>-8</v>
      </c>
      <c r="H58">
        <v>20</v>
      </c>
      <c r="I58">
        <v>6</v>
      </c>
      <c r="J58">
        <v>-0.96</v>
      </c>
      <c r="K58">
        <v>-0.16</v>
      </c>
      <c r="L58">
        <v>0.97</v>
      </c>
      <c r="M58" s="1">
        <f t="shared" si="4"/>
        <v>0.97324200484771517</v>
      </c>
      <c r="N58">
        <f t="shared" si="0"/>
        <v>-1.5389565954741053</v>
      </c>
      <c r="O58">
        <f t="shared" si="1"/>
        <v>-0.86309368588475333</v>
      </c>
      <c r="P58">
        <f t="shared" si="5"/>
        <v>-0.57895659547410538</v>
      </c>
      <c r="Q58">
        <f t="shared" si="6"/>
        <v>-0.70309368588475329</v>
      </c>
    </row>
    <row r="59" spans="6:17">
      <c r="F59">
        <f t="shared" si="2"/>
        <v>2</v>
      </c>
      <c r="G59">
        <f t="shared" si="3"/>
        <v>-8</v>
      </c>
      <c r="H59">
        <v>22</v>
      </c>
      <c r="I59">
        <v>6</v>
      </c>
      <c r="J59">
        <v>-1.41</v>
      </c>
      <c r="K59">
        <v>0.98</v>
      </c>
      <c r="L59">
        <v>1.71</v>
      </c>
      <c r="M59" s="1">
        <f t="shared" si="4"/>
        <v>1.7171196813268432</v>
      </c>
      <c r="N59">
        <f t="shared" si="0"/>
        <v>-1.5389565954741053</v>
      </c>
      <c r="O59">
        <f t="shared" si="1"/>
        <v>-2.5068751968697622E-2</v>
      </c>
      <c r="P59">
        <f t="shared" si="5"/>
        <v>-0.12895659547410543</v>
      </c>
      <c r="Q59">
        <f t="shared" si="6"/>
        <v>-1.0050687519686976</v>
      </c>
    </row>
    <row r="60" spans="6:17">
      <c r="F60">
        <f t="shared" si="2"/>
        <v>4</v>
      </c>
      <c r="G60">
        <f t="shared" si="3"/>
        <v>-8</v>
      </c>
      <c r="H60">
        <v>24</v>
      </c>
      <c r="I60">
        <v>6</v>
      </c>
      <c r="J60">
        <v>-1.39</v>
      </c>
      <c r="K60">
        <v>1.86</v>
      </c>
      <c r="L60">
        <v>2.3199999999999998</v>
      </c>
      <c r="M60" s="1">
        <f t="shared" si="4"/>
        <v>2.3220034453032148</v>
      </c>
      <c r="N60">
        <f t="shared" si="0"/>
        <v>-1.5389565954741053</v>
      </c>
      <c r="O60">
        <f t="shared" si="1"/>
        <v>0.90506875196869641</v>
      </c>
      <c r="P60">
        <f t="shared" si="5"/>
        <v>-0.14895659547410545</v>
      </c>
      <c r="Q60">
        <f t="shared" si="6"/>
        <v>-0.95493124803130369</v>
      </c>
    </row>
    <row r="61" spans="6:17">
      <c r="F61">
        <f t="shared" si="2"/>
        <v>6</v>
      </c>
      <c r="G61">
        <f t="shared" si="3"/>
        <v>-8</v>
      </c>
      <c r="H61">
        <v>26</v>
      </c>
      <c r="I61">
        <v>6</v>
      </c>
      <c r="J61">
        <v>-1.3</v>
      </c>
      <c r="K61">
        <v>2.14</v>
      </c>
      <c r="L61">
        <v>2.5099999999999998</v>
      </c>
      <c r="M61" s="1">
        <f t="shared" si="4"/>
        <v>2.5039169315294787</v>
      </c>
      <c r="N61">
        <f t="shared" si="0"/>
        <v>-1.5389565954741053</v>
      </c>
      <c r="O61">
        <f t="shared" si="1"/>
        <v>1.7430936858847526</v>
      </c>
      <c r="P61">
        <f t="shared" si="5"/>
        <v>-0.2389565954741053</v>
      </c>
      <c r="Q61">
        <f t="shared" si="6"/>
        <v>-0.39690631411524757</v>
      </c>
    </row>
    <row r="62" spans="6:17">
      <c r="F62">
        <f t="shared" si="2"/>
        <v>8</v>
      </c>
      <c r="G62">
        <f t="shared" si="3"/>
        <v>-8</v>
      </c>
      <c r="H62">
        <v>28</v>
      </c>
      <c r="I62">
        <v>6</v>
      </c>
      <c r="J62">
        <v>-1.46</v>
      </c>
      <c r="K62">
        <v>1.68</v>
      </c>
      <c r="L62">
        <v>2.23</v>
      </c>
      <c r="M62" s="1">
        <f t="shared" si="4"/>
        <v>2.2257582977493309</v>
      </c>
      <c r="N62">
        <f t="shared" si="0"/>
        <v>-1.5389565954741053</v>
      </c>
      <c r="O62">
        <f t="shared" si="1"/>
        <v>2.3230249339160558</v>
      </c>
      <c r="P62">
        <f t="shared" si="5"/>
        <v>-7.8956595474105384E-2</v>
      </c>
      <c r="Q62">
        <f t="shared" si="6"/>
        <v>0.64302493391605586</v>
      </c>
    </row>
    <row r="63" spans="6:17">
      <c r="F63">
        <f t="shared" si="2"/>
        <v>10</v>
      </c>
      <c r="G63">
        <f t="shared" si="3"/>
        <v>-8</v>
      </c>
      <c r="H63">
        <v>30</v>
      </c>
      <c r="I63">
        <v>6</v>
      </c>
      <c r="J63">
        <v>-1.79</v>
      </c>
      <c r="K63">
        <v>0.63</v>
      </c>
      <c r="L63">
        <v>1.89</v>
      </c>
      <c r="M63" s="1">
        <f t="shared" si="4"/>
        <v>1.8976301009416983</v>
      </c>
      <c r="N63">
        <f t="shared" si="0"/>
        <v>-1.5389565954741053</v>
      </c>
      <c r="O63">
        <f t="shared" si="1"/>
        <v>2.5299999999999998</v>
      </c>
      <c r="P63">
        <f t="shared" si="5"/>
        <v>0.25104340452589469</v>
      </c>
      <c r="Q63">
        <f t="shared" si="6"/>
        <v>1.9</v>
      </c>
    </row>
    <row r="64" spans="6:17">
      <c r="F64">
        <f t="shared" si="2"/>
        <v>12</v>
      </c>
      <c r="G64">
        <f t="shared" si="3"/>
        <v>-8</v>
      </c>
      <c r="H64">
        <v>32</v>
      </c>
      <c r="I64">
        <v>6</v>
      </c>
      <c r="J64">
        <v>-1.55</v>
      </c>
      <c r="K64">
        <v>0.53</v>
      </c>
      <c r="L64">
        <v>1.64</v>
      </c>
      <c r="M64" s="1">
        <f t="shared" si="4"/>
        <v>1.638108665504215</v>
      </c>
      <c r="N64">
        <f t="shared" si="0"/>
        <v>-1.5389565954741053</v>
      </c>
      <c r="O64">
        <f t="shared" si="1"/>
        <v>2.3230249339160558</v>
      </c>
      <c r="P64">
        <f t="shared" si="5"/>
        <v>1.1043404525894696E-2</v>
      </c>
      <c r="Q64">
        <f t="shared" si="6"/>
        <v>1.7930249339160558</v>
      </c>
    </row>
    <row r="65" spans="6:17">
      <c r="F65">
        <f t="shared" si="2"/>
        <v>14</v>
      </c>
      <c r="G65">
        <f t="shared" si="3"/>
        <v>-8</v>
      </c>
      <c r="H65">
        <v>34</v>
      </c>
      <c r="I65">
        <v>6</v>
      </c>
      <c r="J65">
        <v>-1.56</v>
      </c>
      <c r="K65">
        <v>-0.39</v>
      </c>
      <c r="L65">
        <v>1.61</v>
      </c>
      <c r="M65" s="1">
        <f t="shared" si="4"/>
        <v>1.6080111939908877</v>
      </c>
      <c r="N65">
        <f t="shared" si="0"/>
        <v>-1.5389565954741053</v>
      </c>
      <c r="O65">
        <f t="shared" si="1"/>
        <v>1.7430936858847534</v>
      </c>
      <c r="P65">
        <f t="shared" si="5"/>
        <v>2.1043404525894704E-2</v>
      </c>
      <c r="Q65">
        <f t="shared" si="6"/>
        <v>2.1330936858847536</v>
      </c>
    </row>
    <row r="66" spans="6:17">
      <c r="F66">
        <f t="shared" si="2"/>
        <v>16</v>
      </c>
      <c r="G66">
        <f t="shared" si="3"/>
        <v>-8</v>
      </c>
      <c r="H66">
        <v>36</v>
      </c>
      <c r="I66">
        <v>6</v>
      </c>
      <c r="J66">
        <v>-1.48</v>
      </c>
      <c r="K66">
        <v>-1.01</v>
      </c>
      <c r="L66">
        <v>1.79</v>
      </c>
      <c r="M66" s="1">
        <f t="shared" si="4"/>
        <v>1.7917868176767011</v>
      </c>
      <c r="N66">
        <f t="shared" si="0"/>
        <v>-1.5389565954741053</v>
      </c>
      <c r="O66">
        <f t="shared" si="1"/>
        <v>0.90506875196869774</v>
      </c>
      <c r="P66">
        <f t="shared" si="5"/>
        <v>-5.8956595474105367E-2</v>
      </c>
      <c r="Q66">
        <f t="shared" si="6"/>
        <v>1.9150687519686977</v>
      </c>
    </row>
    <row r="67" spans="6:17">
      <c r="F67">
        <f t="shared" si="2"/>
        <v>18</v>
      </c>
      <c r="G67">
        <f t="shared" si="3"/>
        <v>-8</v>
      </c>
      <c r="H67">
        <v>38</v>
      </c>
      <c r="I67">
        <v>6</v>
      </c>
      <c r="J67">
        <v>-1.51</v>
      </c>
      <c r="K67">
        <v>-1.59</v>
      </c>
      <c r="L67">
        <v>2.19</v>
      </c>
      <c r="M67" s="1">
        <f t="shared" si="4"/>
        <v>2.1927608168699111</v>
      </c>
      <c r="N67">
        <f t="shared" si="0"/>
        <v>-1.5389565954741053</v>
      </c>
      <c r="O67">
        <f t="shared" si="1"/>
        <v>-2.5068751968696346E-2</v>
      </c>
      <c r="P67">
        <f t="shared" si="5"/>
        <v>-2.895659547410534E-2</v>
      </c>
      <c r="Q67">
        <f t="shared" si="6"/>
        <v>1.5649312480313038</v>
      </c>
    </row>
    <row r="68" spans="6:17">
      <c r="F68">
        <f>H68-20</f>
        <v>-18</v>
      </c>
      <c r="G68">
        <f t="shared" si="3"/>
        <v>-6</v>
      </c>
      <c r="H68">
        <v>2</v>
      </c>
      <c r="I68">
        <v>8</v>
      </c>
      <c r="J68">
        <v>0.35</v>
      </c>
      <c r="K68">
        <v>2.37</v>
      </c>
      <c r="L68">
        <v>2.4</v>
      </c>
      <c r="M68" s="1">
        <f t="shared" si="4"/>
        <v>2.3957044892891108</v>
      </c>
      <c r="N68">
        <f t="shared" si="0"/>
        <v>-0.20949174880601096</v>
      </c>
      <c r="O68">
        <f t="shared" si="1"/>
        <v>2.5299999999999998</v>
      </c>
      <c r="P68">
        <f t="shared" si="5"/>
        <v>-0.55949174880601094</v>
      </c>
      <c r="Q68">
        <f t="shared" si="6"/>
        <v>0.1599999999999997</v>
      </c>
    </row>
    <row r="69" spans="6:17">
      <c r="F69">
        <f t="shared" si="2"/>
        <v>-16</v>
      </c>
      <c r="G69">
        <f t="shared" si="3"/>
        <v>-6</v>
      </c>
      <c r="H69">
        <v>4</v>
      </c>
      <c r="I69">
        <v>8</v>
      </c>
      <c r="J69">
        <v>0.23</v>
      </c>
      <c r="K69">
        <v>1.49</v>
      </c>
      <c r="L69">
        <v>1.5</v>
      </c>
      <c r="M69" s="1">
        <f t="shared" si="4"/>
        <v>1.5076471735787522</v>
      </c>
      <c r="N69">
        <f t="shared" si="0"/>
        <v>-0.20949174880601096</v>
      </c>
      <c r="O69">
        <f t="shared" si="1"/>
        <v>2.3230249339160558</v>
      </c>
      <c r="P69">
        <f t="shared" si="5"/>
        <v>-0.43949174880601094</v>
      </c>
      <c r="Q69">
        <f t="shared" si="6"/>
        <v>0.83302493391605581</v>
      </c>
    </row>
    <row r="70" spans="6:17">
      <c r="F70">
        <f t="shared" si="2"/>
        <v>-14</v>
      </c>
      <c r="G70">
        <f t="shared" si="3"/>
        <v>-6</v>
      </c>
      <c r="H70">
        <v>6</v>
      </c>
      <c r="I70">
        <v>8</v>
      </c>
      <c r="J70">
        <v>0.44</v>
      </c>
      <c r="K70">
        <v>0.4</v>
      </c>
      <c r="L70">
        <v>0.59</v>
      </c>
      <c r="M70" s="1">
        <f t="shared" si="4"/>
        <v>0.59464274989274024</v>
      </c>
      <c r="N70">
        <f t="shared" si="0"/>
        <v>-0.20949174880601096</v>
      </c>
      <c r="O70">
        <f t="shared" si="1"/>
        <v>1.743093685884753</v>
      </c>
      <c r="P70">
        <f t="shared" si="5"/>
        <v>-0.64949174880601102</v>
      </c>
      <c r="Q70">
        <f t="shared" si="6"/>
        <v>1.3430936858847531</v>
      </c>
    </row>
    <row r="71" spans="6:17">
      <c r="F71">
        <f t="shared" si="2"/>
        <v>-12</v>
      </c>
      <c r="G71">
        <f t="shared" si="3"/>
        <v>-6</v>
      </c>
      <c r="H71">
        <v>8</v>
      </c>
      <c r="I71">
        <v>8</v>
      </c>
      <c r="J71">
        <v>0.41</v>
      </c>
      <c r="K71">
        <v>-0.73</v>
      </c>
      <c r="L71">
        <v>0.84</v>
      </c>
      <c r="M71" s="1">
        <f t="shared" si="4"/>
        <v>0.83725742755737909</v>
      </c>
      <c r="N71">
        <f t="shared" si="0"/>
        <v>-0.20949174880601096</v>
      </c>
      <c r="O71">
        <f t="shared" si="1"/>
        <v>0.90506875196869729</v>
      </c>
      <c r="P71">
        <f t="shared" si="5"/>
        <v>-0.61949174880601099</v>
      </c>
      <c r="Q71">
        <f t="shared" si="6"/>
        <v>1.6350687519686973</v>
      </c>
    </row>
    <row r="72" spans="6:17">
      <c r="F72">
        <f t="shared" si="2"/>
        <v>-10</v>
      </c>
      <c r="G72">
        <f t="shared" si="3"/>
        <v>-6</v>
      </c>
      <c r="H72">
        <v>10</v>
      </c>
      <c r="I72">
        <v>8</v>
      </c>
      <c r="J72">
        <v>0.43</v>
      </c>
      <c r="K72">
        <v>-0.89</v>
      </c>
      <c r="L72">
        <v>0.99</v>
      </c>
      <c r="M72" s="1">
        <f t="shared" si="4"/>
        <v>0.98843310345212543</v>
      </c>
      <c r="N72">
        <f t="shared" si="0"/>
        <v>-0.20949174880601096</v>
      </c>
      <c r="O72">
        <f t="shared" si="1"/>
        <v>-2.5068751968696845E-2</v>
      </c>
      <c r="P72">
        <f t="shared" si="5"/>
        <v>-0.63949174880601101</v>
      </c>
      <c r="Q72">
        <f t="shared" si="6"/>
        <v>0.86493124803130317</v>
      </c>
    </row>
    <row r="73" spans="6:17">
      <c r="F73">
        <f t="shared" si="2"/>
        <v>-8</v>
      </c>
      <c r="G73">
        <f t="shared" si="3"/>
        <v>-6</v>
      </c>
      <c r="H73">
        <v>12</v>
      </c>
      <c r="I73">
        <v>8</v>
      </c>
      <c r="J73">
        <v>0.33</v>
      </c>
      <c r="K73">
        <v>-0.73</v>
      </c>
      <c r="L73">
        <v>0.8</v>
      </c>
      <c r="M73" s="1">
        <f t="shared" si="4"/>
        <v>0.80112421009478918</v>
      </c>
      <c r="N73">
        <f t="shared" si="0"/>
        <v>-0.20949174880601096</v>
      </c>
      <c r="O73">
        <f t="shared" si="1"/>
        <v>-0.86309368588475266</v>
      </c>
      <c r="P73">
        <f t="shared" si="5"/>
        <v>-0.53949174880601092</v>
      </c>
      <c r="Q73">
        <f t="shared" si="6"/>
        <v>-0.13309368588475268</v>
      </c>
    </row>
    <row r="74" spans="6:17">
      <c r="F74">
        <f t="shared" si="2"/>
        <v>-6</v>
      </c>
      <c r="G74">
        <f t="shared" si="3"/>
        <v>-6</v>
      </c>
      <c r="H74">
        <v>14</v>
      </c>
      <c r="I74">
        <v>8</v>
      </c>
      <c r="J74">
        <v>0.37</v>
      </c>
      <c r="K74">
        <v>-1.1399999999999999</v>
      </c>
      <c r="L74">
        <v>1.2</v>
      </c>
      <c r="M74" s="1">
        <f t="shared" si="4"/>
        <v>1.1985407794480754</v>
      </c>
      <c r="N74">
        <f t="shared" si="0"/>
        <v>-0.20949174880601096</v>
      </c>
      <c r="O74">
        <f t="shared" si="1"/>
        <v>-1.4430249339160557</v>
      </c>
      <c r="P74">
        <f t="shared" si="5"/>
        <v>-0.57949174880601095</v>
      </c>
      <c r="Q74">
        <f t="shared" si="6"/>
        <v>-0.30302493391605578</v>
      </c>
    </row>
    <row r="75" spans="6:17">
      <c r="F75">
        <f t="shared" si="2"/>
        <v>-4</v>
      </c>
      <c r="G75">
        <f t="shared" si="3"/>
        <v>-6</v>
      </c>
      <c r="H75">
        <v>16</v>
      </c>
      <c r="I75">
        <v>8</v>
      </c>
      <c r="J75">
        <v>0.08</v>
      </c>
      <c r="K75">
        <v>-0.68</v>
      </c>
      <c r="L75">
        <v>0.68</v>
      </c>
      <c r="M75" s="1">
        <f t="shared" si="4"/>
        <v>0.68468971074494767</v>
      </c>
      <c r="N75">
        <f t="shared" ref="N75:N138" si="7">$F$6*SIN($G$6*(G75+5))+$H$6</f>
        <v>-0.20949174880601096</v>
      </c>
      <c r="O75">
        <f t="shared" ref="O75:O138" si="8">$J$6*SIN($K$6*(H75+5))+$L$6</f>
        <v>-1.65</v>
      </c>
      <c r="P75">
        <f t="shared" si="5"/>
        <v>-0.28949174880601097</v>
      </c>
      <c r="Q75">
        <f t="shared" si="6"/>
        <v>-0.96999999999999986</v>
      </c>
    </row>
    <row r="76" spans="6:17">
      <c r="F76">
        <f t="shared" ref="F76:F86" si="9">H76-20</f>
        <v>-2</v>
      </c>
      <c r="G76">
        <f t="shared" ref="G76:G139" si="10">I76-14</f>
        <v>-6</v>
      </c>
      <c r="H76">
        <v>18</v>
      </c>
      <c r="I76">
        <v>8</v>
      </c>
      <c r="J76">
        <v>-0.14000000000000001</v>
      </c>
      <c r="K76">
        <v>0.3</v>
      </c>
      <c r="L76">
        <v>0.33</v>
      </c>
      <c r="M76" s="1">
        <f t="shared" ref="M76:M139" si="11">SQRT(J76*J76+K76*K76)</f>
        <v>0.33105890714493696</v>
      </c>
      <c r="N76">
        <f t="shared" si="7"/>
        <v>-0.20949174880601096</v>
      </c>
      <c r="O76">
        <f t="shared" si="8"/>
        <v>-1.4430249339160561</v>
      </c>
      <c r="P76">
        <f t="shared" ref="P76:P139" si="12">N76-J76</f>
        <v>-6.9491748806010945E-2</v>
      </c>
      <c r="Q76">
        <f t="shared" ref="Q76:Q139" si="13">O76-K76</f>
        <v>-1.7430249339160562</v>
      </c>
    </row>
    <row r="77" spans="6:17">
      <c r="F77">
        <f t="shared" si="9"/>
        <v>0</v>
      </c>
      <c r="G77">
        <f t="shared" si="10"/>
        <v>-6</v>
      </c>
      <c r="H77">
        <v>20</v>
      </c>
      <c r="I77">
        <v>8</v>
      </c>
      <c r="J77">
        <v>-0.67</v>
      </c>
      <c r="K77">
        <v>0.35</v>
      </c>
      <c r="L77">
        <v>0.76</v>
      </c>
      <c r="M77" s="1">
        <f t="shared" si="11"/>
        <v>0.75591004755857027</v>
      </c>
      <c r="N77">
        <f t="shared" si="7"/>
        <v>-0.20949174880601096</v>
      </c>
      <c r="O77">
        <f t="shared" si="8"/>
        <v>-0.86309368588475333</v>
      </c>
      <c r="P77">
        <f t="shared" si="12"/>
        <v>0.46050825119398908</v>
      </c>
      <c r="Q77">
        <f t="shared" si="13"/>
        <v>-1.2130936858847532</v>
      </c>
    </row>
    <row r="78" spans="6:17">
      <c r="F78">
        <f t="shared" si="9"/>
        <v>2</v>
      </c>
      <c r="G78">
        <f t="shared" si="10"/>
        <v>-6</v>
      </c>
      <c r="H78">
        <v>22</v>
      </c>
      <c r="I78">
        <v>8</v>
      </c>
      <c r="J78">
        <v>-1.05</v>
      </c>
      <c r="K78">
        <v>0.9</v>
      </c>
      <c r="L78">
        <v>1.39</v>
      </c>
      <c r="M78" s="1">
        <f t="shared" si="11"/>
        <v>1.3829316685939332</v>
      </c>
      <c r="N78">
        <f t="shared" si="7"/>
        <v>-0.20949174880601096</v>
      </c>
      <c r="O78">
        <f t="shared" si="8"/>
        <v>-2.5068751968697622E-2</v>
      </c>
      <c r="P78">
        <f t="shared" si="12"/>
        <v>0.84050825119398909</v>
      </c>
      <c r="Q78">
        <f t="shared" si="13"/>
        <v>-0.92506875196869764</v>
      </c>
    </row>
    <row r="79" spans="6:17">
      <c r="F79">
        <f t="shared" si="9"/>
        <v>4</v>
      </c>
      <c r="G79">
        <f t="shared" si="10"/>
        <v>-6</v>
      </c>
      <c r="H79">
        <v>24</v>
      </c>
      <c r="I79">
        <v>8</v>
      </c>
      <c r="J79">
        <v>-1.18</v>
      </c>
      <c r="K79">
        <v>1.76</v>
      </c>
      <c r="L79">
        <v>2.12</v>
      </c>
      <c r="M79" s="1">
        <f t="shared" si="11"/>
        <v>2.118962010041709</v>
      </c>
      <c r="N79">
        <f t="shared" si="7"/>
        <v>-0.20949174880601096</v>
      </c>
      <c r="O79">
        <f t="shared" si="8"/>
        <v>0.90506875196869641</v>
      </c>
      <c r="P79">
        <f t="shared" si="12"/>
        <v>0.97050825119398898</v>
      </c>
      <c r="Q79">
        <f t="shared" si="13"/>
        <v>-0.8549312480313036</v>
      </c>
    </row>
    <row r="80" spans="6:17">
      <c r="F80">
        <f t="shared" si="9"/>
        <v>6</v>
      </c>
      <c r="G80">
        <f t="shared" si="10"/>
        <v>-6</v>
      </c>
      <c r="H80">
        <v>26</v>
      </c>
      <c r="I80">
        <v>8</v>
      </c>
      <c r="J80">
        <v>-1.22</v>
      </c>
      <c r="K80">
        <v>1.92</v>
      </c>
      <c r="L80">
        <v>2.2799999999999998</v>
      </c>
      <c r="M80" s="1">
        <f t="shared" si="11"/>
        <v>2.2748186740925087</v>
      </c>
      <c r="N80">
        <f t="shared" si="7"/>
        <v>-0.20949174880601096</v>
      </c>
      <c r="O80">
        <f t="shared" si="8"/>
        <v>1.7430936858847526</v>
      </c>
      <c r="P80">
        <f t="shared" si="12"/>
        <v>1.0105082511939889</v>
      </c>
      <c r="Q80">
        <f t="shared" si="13"/>
        <v>-0.17690631411524738</v>
      </c>
    </row>
    <row r="81" spans="6:17">
      <c r="F81">
        <f t="shared" si="9"/>
        <v>8</v>
      </c>
      <c r="G81">
        <f t="shared" si="10"/>
        <v>-6</v>
      </c>
      <c r="H81">
        <v>28</v>
      </c>
      <c r="I81">
        <v>8</v>
      </c>
      <c r="J81">
        <v>-0.77</v>
      </c>
      <c r="K81">
        <v>1.62</v>
      </c>
      <c r="L81">
        <v>1.79</v>
      </c>
      <c r="M81" s="1">
        <f t="shared" si="11"/>
        <v>1.7936833611315015</v>
      </c>
      <c r="N81">
        <f t="shared" si="7"/>
        <v>-0.20949174880601096</v>
      </c>
      <c r="O81">
        <f t="shared" si="8"/>
        <v>2.3230249339160558</v>
      </c>
      <c r="P81">
        <f t="shared" si="12"/>
        <v>0.56050825119398906</v>
      </c>
      <c r="Q81">
        <f t="shared" si="13"/>
        <v>0.70302493391605569</v>
      </c>
    </row>
    <row r="82" spans="6:17">
      <c r="F82">
        <f t="shared" si="9"/>
        <v>10</v>
      </c>
      <c r="G82">
        <f t="shared" si="10"/>
        <v>-6</v>
      </c>
      <c r="H82">
        <v>30</v>
      </c>
      <c r="I82">
        <v>8</v>
      </c>
      <c r="J82">
        <v>-0.79</v>
      </c>
      <c r="K82">
        <v>0.9</v>
      </c>
      <c r="L82">
        <v>1.2</v>
      </c>
      <c r="M82" s="1">
        <f t="shared" si="11"/>
        <v>1.1975391434103522</v>
      </c>
      <c r="N82">
        <f t="shared" si="7"/>
        <v>-0.20949174880601096</v>
      </c>
      <c r="O82">
        <f t="shared" si="8"/>
        <v>2.5299999999999998</v>
      </c>
      <c r="P82">
        <f t="shared" si="12"/>
        <v>0.58050825119398908</v>
      </c>
      <c r="Q82">
        <f t="shared" si="13"/>
        <v>1.63</v>
      </c>
    </row>
    <row r="83" spans="6:17">
      <c r="F83">
        <f t="shared" si="9"/>
        <v>12</v>
      </c>
      <c r="G83">
        <f t="shared" si="10"/>
        <v>-6</v>
      </c>
      <c r="H83">
        <v>32</v>
      </c>
      <c r="I83">
        <v>8</v>
      </c>
      <c r="J83">
        <v>-0.83</v>
      </c>
      <c r="K83">
        <v>0.21</v>
      </c>
      <c r="L83">
        <v>0.86</v>
      </c>
      <c r="M83" s="1">
        <f t="shared" si="11"/>
        <v>0.85615419172015972</v>
      </c>
      <c r="N83">
        <f t="shared" si="7"/>
        <v>-0.20949174880601096</v>
      </c>
      <c r="O83">
        <f t="shared" si="8"/>
        <v>2.3230249339160558</v>
      </c>
      <c r="P83">
        <f t="shared" si="12"/>
        <v>0.620508251193989</v>
      </c>
      <c r="Q83">
        <f t="shared" si="13"/>
        <v>2.1130249339160558</v>
      </c>
    </row>
    <row r="84" spans="6:17">
      <c r="F84">
        <f t="shared" si="9"/>
        <v>14</v>
      </c>
      <c r="G84">
        <f t="shared" si="10"/>
        <v>-6</v>
      </c>
      <c r="H84">
        <v>34</v>
      </c>
      <c r="I84">
        <v>8</v>
      </c>
      <c r="J84">
        <v>-0.9</v>
      </c>
      <c r="K84">
        <v>-0.36</v>
      </c>
      <c r="L84">
        <v>0.97</v>
      </c>
      <c r="M84" s="1">
        <f t="shared" si="11"/>
        <v>0.96932966528421072</v>
      </c>
      <c r="N84">
        <f t="shared" si="7"/>
        <v>-0.20949174880601096</v>
      </c>
      <c r="O84">
        <f t="shared" si="8"/>
        <v>1.7430936858847534</v>
      </c>
      <c r="P84">
        <f t="shared" si="12"/>
        <v>0.69050825119398906</v>
      </c>
      <c r="Q84">
        <f t="shared" si="13"/>
        <v>2.1030936858847533</v>
      </c>
    </row>
    <row r="85" spans="6:17">
      <c r="F85">
        <f t="shared" si="9"/>
        <v>16</v>
      </c>
      <c r="G85">
        <f t="shared" si="10"/>
        <v>-6</v>
      </c>
      <c r="H85">
        <v>36</v>
      </c>
      <c r="I85">
        <v>8</v>
      </c>
      <c r="J85">
        <v>-0.68</v>
      </c>
      <c r="K85">
        <v>-0.86</v>
      </c>
      <c r="L85">
        <v>1.1000000000000001</v>
      </c>
      <c r="M85" s="1">
        <f t="shared" si="11"/>
        <v>1.0963576058932596</v>
      </c>
      <c r="N85">
        <f t="shared" si="7"/>
        <v>-0.20949174880601096</v>
      </c>
      <c r="O85">
        <f t="shared" si="8"/>
        <v>0.90506875196869774</v>
      </c>
      <c r="P85">
        <f t="shared" si="12"/>
        <v>0.47050825119398909</v>
      </c>
      <c r="Q85">
        <f t="shared" si="13"/>
        <v>1.7650687519686978</v>
      </c>
    </row>
    <row r="86" spans="6:17">
      <c r="F86">
        <f t="shared" si="9"/>
        <v>18</v>
      </c>
      <c r="G86">
        <f t="shared" si="10"/>
        <v>-6</v>
      </c>
      <c r="H86">
        <v>38</v>
      </c>
      <c r="I86">
        <v>8</v>
      </c>
      <c r="J86">
        <v>-0.76</v>
      </c>
      <c r="K86">
        <v>-1.52</v>
      </c>
      <c r="L86">
        <v>1.7</v>
      </c>
      <c r="M86" s="1">
        <f t="shared" si="11"/>
        <v>1.6994116628998401</v>
      </c>
      <c r="N86">
        <f t="shared" si="7"/>
        <v>-0.20949174880601096</v>
      </c>
      <c r="O86">
        <f t="shared" si="8"/>
        <v>-2.5068751968696346E-2</v>
      </c>
      <c r="P86">
        <f t="shared" si="12"/>
        <v>0.55050825119398905</v>
      </c>
      <c r="Q86">
        <f t="shared" si="13"/>
        <v>1.4949312480313037</v>
      </c>
    </row>
    <row r="87" spans="6:17">
      <c r="F87">
        <f>H87-20</f>
        <v>-18</v>
      </c>
      <c r="G87">
        <f t="shared" si="10"/>
        <v>-4</v>
      </c>
      <c r="H87">
        <v>2</v>
      </c>
      <c r="I87">
        <v>10</v>
      </c>
      <c r="J87">
        <v>0.69</v>
      </c>
      <c r="K87">
        <v>2.5299999999999998</v>
      </c>
      <c r="L87">
        <v>2.62</v>
      </c>
      <c r="M87" s="1">
        <f t="shared" si="11"/>
        <v>2.622403477728017</v>
      </c>
      <c r="N87">
        <f t="shared" si="7"/>
        <v>1.5894917488060107</v>
      </c>
      <c r="O87">
        <f t="shared" si="8"/>
        <v>2.5299999999999998</v>
      </c>
      <c r="P87">
        <f t="shared" si="12"/>
        <v>0.89949174880601079</v>
      </c>
      <c r="Q87">
        <f t="shared" si="13"/>
        <v>0</v>
      </c>
    </row>
    <row r="88" spans="6:17">
      <c r="F88">
        <f t="shared" ref="F88:F105" si="14">H88-20</f>
        <v>-16</v>
      </c>
      <c r="G88">
        <f t="shared" si="10"/>
        <v>-4</v>
      </c>
      <c r="H88">
        <v>4</v>
      </c>
      <c r="I88">
        <v>10</v>
      </c>
      <c r="J88">
        <v>0.91</v>
      </c>
      <c r="K88">
        <v>1.55</v>
      </c>
      <c r="L88">
        <v>1.8</v>
      </c>
      <c r="M88" s="1">
        <f t="shared" si="11"/>
        <v>1.7973869922751751</v>
      </c>
      <c r="N88">
        <f t="shared" si="7"/>
        <v>1.5894917488060107</v>
      </c>
      <c r="O88">
        <f t="shared" si="8"/>
        <v>2.3230249339160558</v>
      </c>
      <c r="P88">
        <f t="shared" si="12"/>
        <v>0.67949174880601071</v>
      </c>
      <c r="Q88">
        <f t="shared" si="13"/>
        <v>0.77302493391605576</v>
      </c>
    </row>
    <row r="89" spans="6:17">
      <c r="F89">
        <f t="shared" si="14"/>
        <v>-14</v>
      </c>
      <c r="G89">
        <f t="shared" si="10"/>
        <v>-4</v>
      </c>
      <c r="H89">
        <v>6</v>
      </c>
      <c r="I89">
        <v>10</v>
      </c>
      <c r="J89">
        <v>1.1299999999999999</v>
      </c>
      <c r="K89">
        <v>-0.01</v>
      </c>
      <c r="L89">
        <v>1.1299999999999999</v>
      </c>
      <c r="M89" s="1">
        <f t="shared" si="11"/>
        <v>1.1300442469213317</v>
      </c>
      <c r="N89">
        <f t="shared" si="7"/>
        <v>1.5894917488060107</v>
      </c>
      <c r="O89">
        <f t="shared" si="8"/>
        <v>1.743093685884753</v>
      </c>
      <c r="P89">
        <f t="shared" si="12"/>
        <v>0.45949174880601085</v>
      </c>
      <c r="Q89">
        <f t="shared" si="13"/>
        <v>1.753093685884753</v>
      </c>
    </row>
    <row r="90" spans="6:17">
      <c r="F90">
        <f t="shared" si="14"/>
        <v>-12</v>
      </c>
      <c r="G90">
        <f t="shared" si="10"/>
        <v>-4</v>
      </c>
      <c r="H90">
        <v>8</v>
      </c>
      <c r="I90">
        <v>10</v>
      </c>
      <c r="J90">
        <v>1.31</v>
      </c>
      <c r="K90">
        <v>-0.85</v>
      </c>
      <c r="L90">
        <v>1.56</v>
      </c>
      <c r="M90" s="1">
        <f t="shared" si="11"/>
        <v>1.5616017418023074</v>
      </c>
      <c r="N90">
        <f t="shared" si="7"/>
        <v>1.5894917488060107</v>
      </c>
      <c r="O90">
        <f t="shared" si="8"/>
        <v>0.90506875196869729</v>
      </c>
      <c r="P90">
        <f t="shared" si="12"/>
        <v>0.27949174880601069</v>
      </c>
      <c r="Q90">
        <f t="shared" si="13"/>
        <v>1.7550687519686972</v>
      </c>
    </row>
    <row r="91" spans="6:17">
      <c r="F91">
        <f t="shared" si="14"/>
        <v>-10</v>
      </c>
      <c r="G91">
        <f t="shared" si="10"/>
        <v>-4</v>
      </c>
      <c r="H91">
        <v>10</v>
      </c>
      <c r="I91">
        <v>10</v>
      </c>
      <c r="J91">
        <v>1.46</v>
      </c>
      <c r="K91">
        <v>-1.04</v>
      </c>
      <c r="L91">
        <v>1.8</v>
      </c>
      <c r="M91" s="1">
        <f t="shared" si="11"/>
        <v>1.7925400971805343</v>
      </c>
      <c r="N91">
        <f t="shared" si="7"/>
        <v>1.5894917488060107</v>
      </c>
      <c r="O91">
        <f t="shared" si="8"/>
        <v>-2.5068751968696845E-2</v>
      </c>
      <c r="P91">
        <f t="shared" si="12"/>
        <v>0.12949174880601078</v>
      </c>
      <c r="Q91">
        <f t="shared" si="13"/>
        <v>1.0149312480313033</v>
      </c>
    </row>
    <row r="92" spans="6:17">
      <c r="F92">
        <f t="shared" si="14"/>
        <v>-8</v>
      </c>
      <c r="G92">
        <f t="shared" si="10"/>
        <v>-4</v>
      </c>
      <c r="H92">
        <v>12</v>
      </c>
      <c r="I92">
        <v>10</v>
      </c>
      <c r="J92">
        <v>1.61</v>
      </c>
      <c r="K92">
        <v>-0.85</v>
      </c>
      <c r="L92">
        <v>1.82</v>
      </c>
      <c r="M92" s="1">
        <f t="shared" si="11"/>
        <v>1.8206042952822012</v>
      </c>
      <c r="N92">
        <f t="shared" si="7"/>
        <v>1.5894917488060107</v>
      </c>
      <c r="O92">
        <f t="shared" si="8"/>
        <v>-0.86309368588475266</v>
      </c>
      <c r="P92">
        <f t="shared" si="12"/>
        <v>-2.0508251193989357E-2</v>
      </c>
      <c r="Q92">
        <f t="shared" si="13"/>
        <v>-1.3093685884752682E-2</v>
      </c>
    </row>
    <row r="93" spans="6:17">
      <c r="F93">
        <f t="shared" si="14"/>
        <v>-6</v>
      </c>
      <c r="G93">
        <f t="shared" si="10"/>
        <v>-4</v>
      </c>
      <c r="H93">
        <v>14</v>
      </c>
      <c r="I93">
        <v>10</v>
      </c>
      <c r="J93">
        <v>1.39</v>
      </c>
      <c r="K93">
        <v>-0.6</v>
      </c>
      <c r="L93">
        <v>1.51</v>
      </c>
      <c r="M93" s="1">
        <f t="shared" si="11"/>
        <v>1.513968295572929</v>
      </c>
      <c r="N93">
        <f t="shared" si="7"/>
        <v>1.5894917488060107</v>
      </c>
      <c r="O93">
        <f t="shared" si="8"/>
        <v>-1.4430249339160557</v>
      </c>
      <c r="P93">
        <f t="shared" si="12"/>
        <v>0.19949174880601084</v>
      </c>
      <c r="Q93">
        <f t="shared" si="13"/>
        <v>-0.84302493391605571</v>
      </c>
    </row>
    <row r="94" spans="6:17">
      <c r="F94">
        <f t="shared" si="14"/>
        <v>-4</v>
      </c>
      <c r="G94">
        <f t="shared" si="10"/>
        <v>-4</v>
      </c>
      <c r="H94">
        <v>16</v>
      </c>
      <c r="I94">
        <v>10</v>
      </c>
      <c r="J94">
        <v>1.34</v>
      </c>
      <c r="K94">
        <v>-0.49</v>
      </c>
      <c r="L94">
        <v>1.42</v>
      </c>
      <c r="M94" s="1">
        <f t="shared" si="11"/>
        <v>1.4267795905464866</v>
      </c>
      <c r="N94">
        <f t="shared" si="7"/>
        <v>1.5894917488060107</v>
      </c>
      <c r="O94">
        <f t="shared" si="8"/>
        <v>-1.65</v>
      </c>
      <c r="P94">
        <f t="shared" si="12"/>
        <v>0.24949174880601066</v>
      </c>
      <c r="Q94">
        <f t="shared" si="13"/>
        <v>-1.1599999999999999</v>
      </c>
    </row>
    <row r="95" spans="6:17">
      <c r="F95">
        <f t="shared" si="14"/>
        <v>-2</v>
      </c>
      <c r="G95">
        <f t="shared" si="10"/>
        <v>-4</v>
      </c>
      <c r="H95">
        <v>18</v>
      </c>
      <c r="I95">
        <v>10</v>
      </c>
      <c r="J95">
        <v>0.89</v>
      </c>
      <c r="K95">
        <v>0.31</v>
      </c>
      <c r="L95">
        <v>0.94</v>
      </c>
      <c r="M95" s="1">
        <f t="shared" si="11"/>
        <v>0.94244363226667305</v>
      </c>
      <c r="N95">
        <f t="shared" si="7"/>
        <v>1.5894917488060107</v>
      </c>
      <c r="O95">
        <f t="shared" si="8"/>
        <v>-1.4430249339160561</v>
      </c>
      <c r="P95">
        <f t="shared" si="12"/>
        <v>0.69949174880601073</v>
      </c>
      <c r="Q95">
        <f t="shared" si="13"/>
        <v>-1.7530249339160562</v>
      </c>
    </row>
    <row r="96" spans="6:17">
      <c r="F96">
        <f t="shared" si="14"/>
        <v>0</v>
      </c>
      <c r="G96">
        <f t="shared" si="10"/>
        <v>-4</v>
      </c>
      <c r="H96">
        <v>20</v>
      </c>
      <c r="I96">
        <v>10</v>
      </c>
      <c r="J96">
        <v>0.32</v>
      </c>
      <c r="K96">
        <v>1.1499999999999999</v>
      </c>
      <c r="L96">
        <v>1.19</v>
      </c>
      <c r="M96" s="1">
        <f t="shared" si="11"/>
        <v>1.1936917525056459</v>
      </c>
      <c r="N96">
        <f t="shared" si="7"/>
        <v>1.5894917488060107</v>
      </c>
      <c r="O96">
        <f t="shared" si="8"/>
        <v>-0.86309368588475333</v>
      </c>
      <c r="P96">
        <f t="shared" si="12"/>
        <v>1.2694917488060107</v>
      </c>
      <c r="Q96">
        <f t="shared" si="13"/>
        <v>-2.013093685884753</v>
      </c>
    </row>
    <row r="97" spans="6:17">
      <c r="F97">
        <f t="shared" si="14"/>
        <v>2</v>
      </c>
      <c r="G97">
        <f t="shared" si="10"/>
        <v>-4</v>
      </c>
      <c r="H97">
        <v>22</v>
      </c>
      <c r="I97">
        <v>10</v>
      </c>
      <c r="J97">
        <v>7.0000000000000007E-2</v>
      </c>
      <c r="K97">
        <v>1.5</v>
      </c>
      <c r="L97">
        <v>1.51</v>
      </c>
      <c r="M97" s="1">
        <f t="shared" si="11"/>
        <v>1.5016324450410627</v>
      </c>
      <c r="N97">
        <f t="shared" si="7"/>
        <v>1.5894917488060107</v>
      </c>
      <c r="O97">
        <f t="shared" si="8"/>
        <v>-2.5068751968697622E-2</v>
      </c>
      <c r="P97">
        <f t="shared" si="12"/>
        <v>1.5194917488060107</v>
      </c>
      <c r="Q97">
        <f t="shared" si="13"/>
        <v>-1.5250687519686976</v>
      </c>
    </row>
    <row r="98" spans="6:17">
      <c r="F98">
        <f t="shared" si="14"/>
        <v>4</v>
      </c>
      <c r="G98">
        <f t="shared" si="10"/>
        <v>-4</v>
      </c>
      <c r="H98">
        <v>24</v>
      </c>
      <c r="I98">
        <v>10</v>
      </c>
      <c r="J98">
        <v>-0.01</v>
      </c>
      <c r="K98">
        <v>1.68</v>
      </c>
      <c r="L98">
        <v>1.68</v>
      </c>
      <c r="M98" s="1">
        <f t="shared" si="11"/>
        <v>1.6800297616411441</v>
      </c>
      <c r="N98">
        <f t="shared" si="7"/>
        <v>1.5894917488060107</v>
      </c>
      <c r="O98">
        <f t="shared" si="8"/>
        <v>0.90506875196869641</v>
      </c>
      <c r="P98">
        <f t="shared" si="12"/>
        <v>1.5994917488060107</v>
      </c>
      <c r="Q98">
        <f t="shared" si="13"/>
        <v>-0.77493124803130353</v>
      </c>
    </row>
    <row r="99" spans="6:17">
      <c r="F99">
        <f t="shared" si="14"/>
        <v>6</v>
      </c>
      <c r="G99">
        <f t="shared" si="10"/>
        <v>-4</v>
      </c>
      <c r="H99">
        <v>26</v>
      </c>
      <c r="I99">
        <v>10</v>
      </c>
      <c r="J99">
        <v>0.1</v>
      </c>
      <c r="K99">
        <v>1.79</v>
      </c>
      <c r="L99">
        <v>1.8</v>
      </c>
      <c r="M99" s="1">
        <f t="shared" si="11"/>
        <v>1.7927911200137063</v>
      </c>
      <c r="N99">
        <f t="shared" si="7"/>
        <v>1.5894917488060107</v>
      </c>
      <c r="O99">
        <f t="shared" si="8"/>
        <v>1.7430936858847526</v>
      </c>
      <c r="P99">
        <f t="shared" si="12"/>
        <v>1.4894917488060107</v>
      </c>
      <c r="Q99">
        <f t="shared" si="13"/>
        <v>-4.6906314115247483E-2</v>
      </c>
    </row>
    <row r="100" spans="6:17">
      <c r="F100">
        <f t="shared" si="14"/>
        <v>8</v>
      </c>
      <c r="G100">
        <f t="shared" si="10"/>
        <v>-4</v>
      </c>
      <c r="H100">
        <v>28</v>
      </c>
      <c r="I100">
        <v>10</v>
      </c>
      <c r="J100">
        <v>0.48</v>
      </c>
      <c r="K100">
        <v>1.54</v>
      </c>
      <c r="L100">
        <v>1.61</v>
      </c>
      <c r="M100" s="1">
        <f t="shared" si="11"/>
        <v>1.6130716041143369</v>
      </c>
      <c r="N100">
        <f t="shared" si="7"/>
        <v>1.5894917488060107</v>
      </c>
      <c r="O100">
        <f t="shared" si="8"/>
        <v>2.3230249339160558</v>
      </c>
      <c r="P100">
        <f t="shared" si="12"/>
        <v>1.1094917488060108</v>
      </c>
      <c r="Q100">
        <f t="shared" si="13"/>
        <v>0.78302493391605577</v>
      </c>
    </row>
    <row r="101" spans="6:17">
      <c r="F101">
        <f t="shared" si="14"/>
        <v>10</v>
      </c>
      <c r="G101">
        <f t="shared" si="10"/>
        <v>-4</v>
      </c>
      <c r="H101">
        <v>30</v>
      </c>
      <c r="I101">
        <v>10</v>
      </c>
      <c r="J101">
        <v>0.48</v>
      </c>
      <c r="K101">
        <v>1.1000000000000001</v>
      </c>
      <c r="L101">
        <v>1.2</v>
      </c>
      <c r="M101" s="1">
        <f t="shared" si="11"/>
        <v>1.2001666550941998</v>
      </c>
      <c r="N101">
        <f t="shared" si="7"/>
        <v>1.5894917488060107</v>
      </c>
      <c r="O101">
        <f t="shared" si="8"/>
        <v>2.5299999999999998</v>
      </c>
      <c r="P101">
        <f t="shared" si="12"/>
        <v>1.1094917488060108</v>
      </c>
      <c r="Q101">
        <f t="shared" si="13"/>
        <v>1.4299999999999997</v>
      </c>
    </row>
    <row r="102" spans="6:17">
      <c r="F102">
        <f t="shared" si="14"/>
        <v>12</v>
      </c>
      <c r="G102">
        <f t="shared" si="10"/>
        <v>-4</v>
      </c>
      <c r="H102">
        <v>32</v>
      </c>
      <c r="I102">
        <v>10</v>
      </c>
      <c r="J102">
        <v>0.4</v>
      </c>
      <c r="K102">
        <v>0.49</v>
      </c>
      <c r="L102">
        <v>0.63</v>
      </c>
      <c r="M102" s="1">
        <f t="shared" si="11"/>
        <v>0.63253458403473872</v>
      </c>
      <c r="N102">
        <f t="shared" si="7"/>
        <v>1.5894917488060107</v>
      </c>
      <c r="O102">
        <f t="shared" si="8"/>
        <v>2.3230249339160558</v>
      </c>
      <c r="P102">
        <f t="shared" si="12"/>
        <v>1.1894917488060108</v>
      </c>
      <c r="Q102">
        <f t="shared" si="13"/>
        <v>1.8330249339160558</v>
      </c>
    </row>
    <row r="103" spans="6:17">
      <c r="F103">
        <f t="shared" si="14"/>
        <v>14</v>
      </c>
      <c r="G103">
        <f t="shared" si="10"/>
        <v>-4</v>
      </c>
      <c r="H103">
        <v>34</v>
      </c>
      <c r="I103">
        <v>10</v>
      </c>
      <c r="J103">
        <v>0.02</v>
      </c>
      <c r="K103">
        <v>-0.31</v>
      </c>
      <c r="L103">
        <v>0.31</v>
      </c>
      <c r="M103" s="1">
        <f t="shared" si="11"/>
        <v>0.31064449134018135</v>
      </c>
      <c r="N103">
        <f t="shared" si="7"/>
        <v>1.5894917488060107</v>
      </c>
      <c r="O103">
        <f t="shared" si="8"/>
        <v>1.7430936858847534</v>
      </c>
      <c r="P103">
        <f t="shared" si="12"/>
        <v>1.5694917488060107</v>
      </c>
      <c r="Q103">
        <f t="shared" si="13"/>
        <v>2.0530936858847535</v>
      </c>
    </row>
    <row r="104" spans="6:17">
      <c r="F104">
        <f t="shared" si="14"/>
        <v>16</v>
      </c>
      <c r="G104">
        <f t="shared" si="10"/>
        <v>-4</v>
      </c>
      <c r="H104">
        <v>36</v>
      </c>
      <c r="I104">
        <v>10</v>
      </c>
      <c r="J104">
        <v>-0.28000000000000003</v>
      </c>
      <c r="K104">
        <v>-0.74</v>
      </c>
      <c r="L104">
        <v>0.79</v>
      </c>
      <c r="M104" s="1">
        <f t="shared" si="11"/>
        <v>0.79120161779409925</v>
      </c>
      <c r="N104">
        <f t="shared" si="7"/>
        <v>1.5894917488060107</v>
      </c>
      <c r="O104">
        <f t="shared" si="8"/>
        <v>0.90506875196869774</v>
      </c>
      <c r="P104">
        <f t="shared" si="12"/>
        <v>1.8694917488060108</v>
      </c>
      <c r="Q104">
        <f t="shared" si="13"/>
        <v>1.6450687519686977</v>
      </c>
    </row>
    <row r="105" spans="6:17">
      <c r="F105">
        <f t="shared" si="14"/>
        <v>18</v>
      </c>
      <c r="G105">
        <f t="shared" si="10"/>
        <v>-4</v>
      </c>
      <c r="H105">
        <v>38</v>
      </c>
      <c r="I105">
        <v>10</v>
      </c>
      <c r="J105">
        <v>-0.46</v>
      </c>
      <c r="K105">
        <v>-1.33</v>
      </c>
      <c r="L105">
        <v>1.4</v>
      </c>
      <c r="M105" s="1">
        <f t="shared" si="11"/>
        <v>1.4073023839957068</v>
      </c>
      <c r="N105">
        <f t="shared" si="7"/>
        <v>1.5894917488060107</v>
      </c>
      <c r="O105">
        <f t="shared" si="8"/>
        <v>-2.5068751968696346E-2</v>
      </c>
      <c r="P105">
        <f t="shared" si="12"/>
        <v>2.0494917488060107</v>
      </c>
      <c r="Q105">
        <f t="shared" si="13"/>
        <v>1.3049312480313038</v>
      </c>
    </row>
    <row r="106" spans="6:17">
      <c r="F106">
        <f>H106-20</f>
        <v>-18</v>
      </c>
      <c r="G106">
        <f t="shared" si="10"/>
        <v>-2</v>
      </c>
      <c r="H106">
        <v>2</v>
      </c>
      <c r="I106">
        <v>12</v>
      </c>
      <c r="J106">
        <v>1.37</v>
      </c>
      <c r="K106">
        <v>2.1</v>
      </c>
      <c r="L106">
        <v>2.5099999999999998</v>
      </c>
      <c r="M106" s="1">
        <f t="shared" si="11"/>
        <v>2.5073691391576154</v>
      </c>
      <c r="N106">
        <f t="shared" si="7"/>
        <v>2.9189565954741052</v>
      </c>
      <c r="O106">
        <f t="shared" si="8"/>
        <v>2.5299999999999998</v>
      </c>
      <c r="P106">
        <f t="shared" si="12"/>
        <v>1.5489565954741051</v>
      </c>
      <c r="Q106">
        <f t="shared" si="13"/>
        <v>0.42999999999999972</v>
      </c>
    </row>
    <row r="107" spans="6:17">
      <c r="F107">
        <f t="shared" ref="F107:F124" si="15">H107-20</f>
        <v>-16</v>
      </c>
      <c r="G107">
        <f t="shared" si="10"/>
        <v>-2</v>
      </c>
      <c r="H107">
        <v>4</v>
      </c>
      <c r="I107">
        <v>12</v>
      </c>
      <c r="J107">
        <v>1.83</v>
      </c>
      <c r="K107">
        <v>1.04</v>
      </c>
      <c r="L107">
        <v>2.1</v>
      </c>
      <c r="M107" s="1">
        <f t="shared" si="11"/>
        <v>2.1048752932181043</v>
      </c>
      <c r="N107">
        <f t="shared" si="7"/>
        <v>2.9189565954741052</v>
      </c>
      <c r="O107">
        <f t="shared" si="8"/>
        <v>2.3230249339160558</v>
      </c>
      <c r="P107">
        <f t="shared" si="12"/>
        <v>1.0889565954741052</v>
      </c>
      <c r="Q107">
        <f t="shared" si="13"/>
        <v>1.2830249339160558</v>
      </c>
    </row>
    <row r="108" spans="6:17">
      <c r="F108">
        <f t="shared" si="15"/>
        <v>-14</v>
      </c>
      <c r="G108">
        <f t="shared" si="10"/>
        <v>-2</v>
      </c>
      <c r="H108">
        <v>6</v>
      </c>
      <c r="I108">
        <v>12</v>
      </c>
      <c r="J108">
        <v>2</v>
      </c>
      <c r="K108">
        <v>0.19</v>
      </c>
      <c r="L108">
        <v>2</v>
      </c>
      <c r="M108" s="1">
        <f t="shared" si="11"/>
        <v>2.0090047287151913</v>
      </c>
      <c r="N108">
        <f t="shared" si="7"/>
        <v>2.9189565954741052</v>
      </c>
      <c r="O108">
        <f t="shared" si="8"/>
        <v>1.743093685884753</v>
      </c>
      <c r="P108">
        <f t="shared" si="12"/>
        <v>0.91895659547410524</v>
      </c>
      <c r="Q108">
        <f t="shared" si="13"/>
        <v>1.5530936858847531</v>
      </c>
    </row>
    <row r="109" spans="6:17">
      <c r="F109">
        <f t="shared" si="15"/>
        <v>-12</v>
      </c>
      <c r="G109">
        <f t="shared" si="10"/>
        <v>-2</v>
      </c>
      <c r="H109">
        <v>8</v>
      </c>
      <c r="I109">
        <v>12</v>
      </c>
      <c r="J109">
        <v>1.88</v>
      </c>
      <c r="K109">
        <v>-0.91</v>
      </c>
      <c r="L109">
        <v>2.09</v>
      </c>
      <c r="M109" s="1">
        <f t="shared" si="11"/>
        <v>2.0886598574205424</v>
      </c>
      <c r="N109">
        <f t="shared" si="7"/>
        <v>2.9189565954741052</v>
      </c>
      <c r="O109">
        <f t="shared" si="8"/>
        <v>0.90506875196869729</v>
      </c>
      <c r="P109">
        <f t="shared" si="12"/>
        <v>1.0389565954741053</v>
      </c>
      <c r="Q109">
        <f t="shared" si="13"/>
        <v>1.8150687519686972</v>
      </c>
    </row>
    <row r="110" spans="6:17">
      <c r="F110">
        <f t="shared" si="15"/>
        <v>-10</v>
      </c>
      <c r="G110">
        <f t="shared" si="10"/>
        <v>-2</v>
      </c>
      <c r="H110">
        <v>10</v>
      </c>
      <c r="I110">
        <v>12</v>
      </c>
      <c r="J110">
        <v>2.39</v>
      </c>
      <c r="K110">
        <v>-1.07</v>
      </c>
      <c r="L110">
        <v>2.61</v>
      </c>
      <c r="M110" s="1">
        <f t="shared" si="11"/>
        <v>2.6185874054535585</v>
      </c>
      <c r="N110">
        <f t="shared" si="7"/>
        <v>2.9189565954741052</v>
      </c>
      <c r="O110">
        <f t="shared" si="8"/>
        <v>-2.5068751968696845E-2</v>
      </c>
      <c r="P110">
        <f t="shared" si="12"/>
        <v>0.52895659547410512</v>
      </c>
      <c r="Q110">
        <f t="shared" si="13"/>
        <v>1.0449312480313031</v>
      </c>
    </row>
    <row r="111" spans="6:17">
      <c r="F111">
        <f t="shared" si="15"/>
        <v>-8</v>
      </c>
      <c r="G111">
        <f t="shared" si="10"/>
        <v>-2</v>
      </c>
      <c r="H111">
        <v>12</v>
      </c>
      <c r="I111">
        <v>12</v>
      </c>
      <c r="J111">
        <v>2.4900000000000002</v>
      </c>
      <c r="K111">
        <v>-1.05</v>
      </c>
      <c r="L111">
        <v>2.7</v>
      </c>
      <c r="M111" s="1">
        <f t="shared" si="11"/>
        <v>2.7023323259732508</v>
      </c>
      <c r="N111">
        <f t="shared" si="7"/>
        <v>2.9189565954741052</v>
      </c>
      <c r="O111">
        <f t="shared" si="8"/>
        <v>-0.86309368588475266</v>
      </c>
      <c r="P111">
        <f t="shared" si="12"/>
        <v>0.42895659547410503</v>
      </c>
      <c r="Q111">
        <f t="shared" si="13"/>
        <v>0.18690631411524739</v>
      </c>
    </row>
    <row r="112" spans="6:17">
      <c r="F112">
        <f t="shared" si="15"/>
        <v>-6</v>
      </c>
      <c r="G112">
        <f t="shared" si="10"/>
        <v>-2</v>
      </c>
      <c r="H112">
        <v>14</v>
      </c>
      <c r="I112">
        <v>12</v>
      </c>
      <c r="J112">
        <v>2.46</v>
      </c>
      <c r="K112">
        <v>0.56000000000000005</v>
      </c>
      <c r="L112">
        <v>2.52</v>
      </c>
      <c r="M112" s="1">
        <f t="shared" si="11"/>
        <v>2.5229347989989752</v>
      </c>
      <c r="N112">
        <f t="shared" si="7"/>
        <v>2.9189565954741052</v>
      </c>
      <c r="O112">
        <f t="shared" si="8"/>
        <v>-1.4430249339160557</v>
      </c>
      <c r="P112">
        <f t="shared" si="12"/>
        <v>0.45895659547410528</v>
      </c>
      <c r="Q112">
        <f t="shared" si="13"/>
        <v>-2.0030249339160555</v>
      </c>
    </row>
    <row r="113" spans="6:17">
      <c r="F113">
        <f t="shared" si="15"/>
        <v>-4</v>
      </c>
      <c r="G113">
        <f t="shared" si="10"/>
        <v>-2</v>
      </c>
      <c r="H113">
        <v>16</v>
      </c>
      <c r="I113">
        <v>12</v>
      </c>
      <c r="J113">
        <v>2.09</v>
      </c>
      <c r="K113">
        <v>-0.15</v>
      </c>
      <c r="L113">
        <v>2.1</v>
      </c>
      <c r="M113" s="1">
        <f t="shared" si="11"/>
        <v>2.0953758612716715</v>
      </c>
      <c r="N113">
        <f t="shared" si="7"/>
        <v>2.9189565954741052</v>
      </c>
      <c r="O113">
        <f t="shared" si="8"/>
        <v>-1.65</v>
      </c>
      <c r="P113">
        <f t="shared" si="12"/>
        <v>0.82895659547410538</v>
      </c>
      <c r="Q113">
        <f t="shared" si="13"/>
        <v>-1.5</v>
      </c>
    </row>
    <row r="114" spans="6:17">
      <c r="F114">
        <f t="shared" si="15"/>
        <v>-2</v>
      </c>
      <c r="G114">
        <f t="shared" si="10"/>
        <v>-2</v>
      </c>
      <c r="H114">
        <v>18</v>
      </c>
      <c r="I114">
        <v>12</v>
      </c>
      <c r="J114">
        <v>1.34</v>
      </c>
      <c r="K114">
        <v>0.95</v>
      </c>
      <c r="L114">
        <v>1.64</v>
      </c>
      <c r="M114" s="1">
        <f t="shared" si="11"/>
        <v>1.642589419179364</v>
      </c>
      <c r="N114">
        <f t="shared" si="7"/>
        <v>2.9189565954741052</v>
      </c>
      <c r="O114">
        <f t="shared" si="8"/>
        <v>-1.4430249339160561</v>
      </c>
      <c r="P114">
        <f t="shared" si="12"/>
        <v>1.5789565954741052</v>
      </c>
      <c r="Q114">
        <f t="shared" si="13"/>
        <v>-2.3930249339160561</v>
      </c>
    </row>
    <row r="115" spans="6:17">
      <c r="F115">
        <f t="shared" si="15"/>
        <v>0</v>
      </c>
      <c r="G115">
        <f t="shared" si="10"/>
        <v>-2</v>
      </c>
      <c r="H115">
        <v>20</v>
      </c>
      <c r="I115">
        <v>12</v>
      </c>
      <c r="J115">
        <v>1.21</v>
      </c>
      <c r="K115">
        <v>1.22</v>
      </c>
      <c r="L115">
        <v>1.72</v>
      </c>
      <c r="M115" s="1">
        <f t="shared" si="11"/>
        <v>1.7182840277439582</v>
      </c>
      <c r="N115">
        <f t="shared" si="7"/>
        <v>2.9189565954741052</v>
      </c>
      <c r="O115">
        <f t="shared" si="8"/>
        <v>-0.86309368588475333</v>
      </c>
      <c r="P115">
        <f t="shared" si="12"/>
        <v>1.7089565954741053</v>
      </c>
      <c r="Q115">
        <f t="shared" si="13"/>
        <v>-2.0830936858847533</v>
      </c>
    </row>
    <row r="116" spans="6:17">
      <c r="F116">
        <f t="shared" si="15"/>
        <v>2</v>
      </c>
      <c r="G116">
        <f t="shared" si="10"/>
        <v>-2</v>
      </c>
      <c r="H116">
        <v>22</v>
      </c>
      <c r="I116">
        <v>12</v>
      </c>
      <c r="J116">
        <v>0.84</v>
      </c>
      <c r="K116">
        <v>1.64</v>
      </c>
      <c r="L116">
        <v>1.84</v>
      </c>
      <c r="M116" s="1">
        <f t="shared" si="11"/>
        <v>1.8426068490049632</v>
      </c>
      <c r="N116">
        <f t="shared" si="7"/>
        <v>2.9189565954741052</v>
      </c>
      <c r="O116">
        <f t="shared" si="8"/>
        <v>-2.5068751968697622E-2</v>
      </c>
      <c r="P116">
        <f t="shared" si="12"/>
        <v>2.0789565954741054</v>
      </c>
      <c r="Q116">
        <f t="shared" si="13"/>
        <v>-1.6650687519686975</v>
      </c>
    </row>
    <row r="117" spans="6:17">
      <c r="F117">
        <f t="shared" si="15"/>
        <v>4</v>
      </c>
      <c r="G117">
        <f t="shared" si="10"/>
        <v>-2</v>
      </c>
      <c r="H117">
        <v>24</v>
      </c>
      <c r="I117">
        <v>12</v>
      </c>
      <c r="J117">
        <v>0.92</v>
      </c>
      <c r="K117">
        <v>1.59</v>
      </c>
      <c r="L117">
        <v>1.83</v>
      </c>
      <c r="M117" s="1">
        <f t="shared" si="11"/>
        <v>1.8369812192834201</v>
      </c>
      <c r="N117">
        <f t="shared" si="7"/>
        <v>2.9189565954741052</v>
      </c>
      <c r="O117">
        <f t="shared" si="8"/>
        <v>0.90506875196869641</v>
      </c>
      <c r="P117">
        <f t="shared" si="12"/>
        <v>1.9989565954741053</v>
      </c>
      <c r="Q117">
        <f t="shared" si="13"/>
        <v>-0.68493124803130367</v>
      </c>
    </row>
    <row r="118" spans="6:17">
      <c r="F118">
        <f t="shared" si="15"/>
        <v>6</v>
      </c>
      <c r="G118">
        <f t="shared" si="10"/>
        <v>-2</v>
      </c>
      <c r="H118">
        <v>26</v>
      </c>
      <c r="I118">
        <v>12</v>
      </c>
      <c r="J118">
        <v>1.34</v>
      </c>
      <c r="K118">
        <v>1.27</v>
      </c>
      <c r="L118">
        <v>1.85</v>
      </c>
      <c r="M118" s="1">
        <f t="shared" si="11"/>
        <v>1.8462123388169629</v>
      </c>
      <c r="N118">
        <f t="shared" si="7"/>
        <v>2.9189565954741052</v>
      </c>
      <c r="O118">
        <f t="shared" si="8"/>
        <v>1.7430936858847526</v>
      </c>
      <c r="P118">
        <f t="shared" si="12"/>
        <v>1.5789565954741052</v>
      </c>
      <c r="Q118">
        <f t="shared" si="13"/>
        <v>0.47309368588475254</v>
      </c>
    </row>
    <row r="119" spans="6:17">
      <c r="F119">
        <f t="shared" si="15"/>
        <v>8</v>
      </c>
      <c r="G119">
        <f t="shared" si="10"/>
        <v>-2</v>
      </c>
      <c r="H119">
        <v>28</v>
      </c>
      <c r="I119">
        <v>12</v>
      </c>
      <c r="J119">
        <v>1.42</v>
      </c>
      <c r="K119">
        <v>0.99</v>
      </c>
      <c r="L119">
        <v>1.73</v>
      </c>
      <c r="M119" s="1">
        <f t="shared" si="11"/>
        <v>1.7310401497365682</v>
      </c>
      <c r="N119">
        <f t="shared" si="7"/>
        <v>2.9189565954741052</v>
      </c>
      <c r="O119">
        <f t="shared" si="8"/>
        <v>2.3230249339160558</v>
      </c>
      <c r="P119">
        <f t="shared" si="12"/>
        <v>1.4989565954741053</v>
      </c>
      <c r="Q119">
        <f t="shared" si="13"/>
        <v>1.3330249339160558</v>
      </c>
    </row>
    <row r="120" spans="6:17">
      <c r="F120">
        <f t="shared" si="15"/>
        <v>10</v>
      </c>
      <c r="G120">
        <f t="shared" si="10"/>
        <v>-2</v>
      </c>
      <c r="H120">
        <v>30</v>
      </c>
      <c r="I120">
        <v>12</v>
      </c>
      <c r="J120">
        <v>1.44</v>
      </c>
      <c r="K120">
        <v>0.96</v>
      </c>
      <c r="L120">
        <v>1.73</v>
      </c>
      <c r="M120" s="1">
        <f t="shared" si="11"/>
        <v>1.7306646122227147</v>
      </c>
      <c r="N120">
        <f t="shared" si="7"/>
        <v>2.9189565954741052</v>
      </c>
      <c r="O120">
        <f t="shared" si="8"/>
        <v>2.5299999999999998</v>
      </c>
      <c r="P120">
        <f t="shared" si="12"/>
        <v>1.4789565954741053</v>
      </c>
      <c r="Q120">
        <f t="shared" si="13"/>
        <v>1.5699999999999998</v>
      </c>
    </row>
    <row r="121" spans="6:17">
      <c r="F121">
        <f t="shared" si="15"/>
        <v>12</v>
      </c>
      <c r="G121">
        <f t="shared" si="10"/>
        <v>-2</v>
      </c>
      <c r="H121">
        <v>32</v>
      </c>
      <c r="I121">
        <v>12</v>
      </c>
      <c r="J121">
        <v>1.21</v>
      </c>
      <c r="K121">
        <v>0.47</v>
      </c>
      <c r="L121">
        <v>1.3</v>
      </c>
      <c r="M121" s="1">
        <f t="shared" si="11"/>
        <v>1.2980754985747169</v>
      </c>
      <c r="N121">
        <f t="shared" si="7"/>
        <v>2.9189565954741052</v>
      </c>
      <c r="O121">
        <f t="shared" si="8"/>
        <v>2.3230249339160558</v>
      </c>
      <c r="P121">
        <f t="shared" si="12"/>
        <v>1.7089565954741053</v>
      </c>
      <c r="Q121">
        <f t="shared" si="13"/>
        <v>1.8530249339160558</v>
      </c>
    </row>
    <row r="122" spans="6:17">
      <c r="F122">
        <f t="shared" si="15"/>
        <v>14</v>
      </c>
      <c r="G122">
        <f t="shared" si="10"/>
        <v>-2</v>
      </c>
      <c r="H122">
        <v>34</v>
      </c>
      <c r="I122">
        <v>12</v>
      </c>
      <c r="J122">
        <v>0.75</v>
      </c>
      <c r="K122">
        <v>0.25</v>
      </c>
      <c r="L122">
        <v>0.79</v>
      </c>
      <c r="M122" s="1">
        <f t="shared" si="11"/>
        <v>0.79056941504209488</v>
      </c>
      <c r="N122">
        <f t="shared" si="7"/>
        <v>2.9189565954741052</v>
      </c>
      <c r="O122">
        <f t="shared" si="8"/>
        <v>1.7430936858847534</v>
      </c>
      <c r="P122">
        <f t="shared" si="12"/>
        <v>2.1689565954741052</v>
      </c>
      <c r="Q122">
        <f t="shared" si="13"/>
        <v>1.4930936858847534</v>
      </c>
    </row>
    <row r="123" spans="6:17">
      <c r="F123">
        <f t="shared" si="15"/>
        <v>16</v>
      </c>
      <c r="G123">
        <f t="shared" si="10"/>
        <v>-2</v>
      </c>
      <c r="H123">
        <v>36</v>
      </c>
      <c r="I123">
        <v>12</v>
      </c>
      <c r="J123">
        <v>0.46</v>
      </c>
      <c r="K123">
        <v>-0.61</v>
      </c>
      <c r="L123">
        <v>0.76</v>
      </c>
      <c r="M123" s="1">
        <f t="shared" si="11"/>
        <v>0.76400261779656231</v>
      </c>
      <c r="N123">
        <f t="shared" si="7"/>
        <v>2.9189565954741052</v>
      </c>
      <c r="O123">
        <f t="shared" si="8"/>
        <v>0.90506875196869774</v>
      </c>
      <c r="P123">
        <f t="shared" si="12"/>
        <v>2.4589565954741053</v>
      </c>
      <c r="Q123">
        <f t="shared" si="13"/>
        <v>1.5150687519686978</v>
      </c>
    </row>
    <row r="124" spans="6:17">
      <c r="F124">
        <f t="shared" si="15"/>
        <v>18</v>
      </c>
      <c r="G124">
        <f t="shared" si="10"/>
        <v>-2</v>
      </c>
      <c r="H124">
        <v>38</v>
      </c>
      <c r="I124">
        <v>12</v>
      </c>
      <c r="J124">
        <v>-0.14000000000000001</v>
      </c>
      <c r="K124">
        <v>-1.32</v>
      </c>
      <c r="L124">
        <v>1.33</v>
      </c>
      <c r="M124" s="1">
        <f t="shared" si="11"/>
        <v>1.3274034804836095</v>
      </c>
      <c r="N124">
        <f t="shared" si="7"/>
        <v>2.9189565954741052</v>
      </c>
      <c r="O124">
        <f t="shared" si="8"/>
        <v>-2.5068751968696346E-2</v>
      </c>
      <c r="P124">
        <f t="shared" si="12"/>
        <v>3.0589565954741054</v>
      </c>
      <c r="Q124">
        <f t="shared" si="13"/>
        <v>1.2949312480313038</v>
      </c>
    </row>
    <row r="125" spans="6:17">
      <c r="F125">
        <f>H125-20</f>
        <v>-18</v>
      </c>
      <c r="G125">
        <f t="shared" si="10"/>
        <v>0</v>
      </c>
      <c r="H125">
        <v>2</v>
      </c>
      <c r="I125">
        <v>14</v>
      </c>
      <c r="J125">
        <v>1.34</v>
      </c>
      <c r="K125">
        <v>1.06</v>
      </c>
      <c r="L125">
        <v>1.71</v>
      </c>
      <c r="M125" s="1">
        <f t="shared" si="11"/>
        <v>1.7085666507338835</v>
      </c>
      <c r="N125">
        <f t="shared" si="7"/>
        <v>3.0849458515003194</v>
      </c>
      <c r="O125">
        <f t="shared" si="8"/>
        <v>2.5299999999999998</v>
      </c>
      <c r="P125">
        <f t="shared" si="12"/>
        <v>1.7449458515003193</v>
      </c>
      <c r="Q125">
        <f t="shared" si="13"/>
        <v>1.4699999999999998</v>
      </c>
    </row>
    <row r="126" spans="6:17">
      <c r="F126">
        <f t="shared" ref="F126:F143" si="16">H126-20</f>
        <v>-16</v>
      </c>
      <c r="G126">
        <f t="shared" si="10"/>
        <v>0</v>
      </c>
      <c r="H126">
        <v>4</v>
      </c>
      <c r="I126">
        <v>14</v>
      </c>
      <c r="J126">
        <v>1.93</v>
      </c>
      <c r="K126">
        <v>0.62</v>
      </c>
      <c r="L126">
        <v>2.0299999999999998</v>
      </c>
      <c r="M126" s="1">
        <f t="shared" si="11"/>
        <v>2.0271408436514715</v>
      </c>
      <c r="N126">
        <f t="shared" si="7"/>
        <v>3.0849458515003194</v>
      </c>
      <c r="O126">
        <f t="shared" si="8"/>
        <v>2.3230249339160558</v>
      </c>
      <c r="P126">
        <f t="shared" si="12"/>
        <v>1.1549458515003195</v>
      </c>
      <c r="Q126">
        <f t="shared" si="13"/>
        <v>1.7030249339160557</v>
      </c>
    </row>
    <row r="127" spans="6:17">
      <c r="F127">
        <f t="shared" si="16"/>
        <v>-14</v>
      </c>
      <c r="G127">
        <f t="shared" si="10"/>
        <v>0</v>
      </c>
      <c r="H127">
        <v>6</v>
      </c>
      <c r="I127">
        <v>14</v>
      </c>
      <c r="J127">
        <v>2.13</v>
      </c>
      <c r="K127">
        <v>-0.9</v>
      </c>
      <c r="L127">
        <v>2.31</v>
      </c>
      <c r="M127" s="1">
        <f t="shared" si="11"/>
        <v>2.3123364807051763</v>
      </c>
      <c r="N127">
        <f t="shared" si="7"/>
        <v>3.0849458515003194</v>
      </c>
      <c r="O127">
        <f t="shared" si="8"/>
        <v>1.743093685884753</v>
      </c>
      <c r="P127">
        <f t="shared" si="12"/>
        <v>0.95494585150031952</v>
      </c>
      <c r="Q127">
        <f t="shared" si="13"/>
        <v>2.6430936858847529</v>
      </c>
    </row>
    <row r="128" spans="6:17">
      <c r="F128">
        <f t="shared" si="16"/>
        <v>-12</v>
      </c>
      <c r="G128">
        <f t="shared" si="10"/>
        <v>0</v>
      </c>
      <c r="H128">
        <v>8</v>
      </c>
      <c r="I128">
        <v>14</v>
      </c>
      <c r="J128">
        <v>2.2999999999999998</v>
      </c>
      <c r="K128">
        <v>-1.43</v>
      </c>
      <c r="L128">
        <v>2.7</v>
      </c>
      <c r="M128" s="1">
        <f t="shared" si="11"/>
        <v>2.7083020511013904</v>
      </c>
      <c r="N128">
        <f t="shared" si="7"/>
        <v>3.0849458515003194</v>
      </c>
      <c r="O128">
        <f t="shared" si="8"/>
        <v>0.90506875196869729</v>
      </c>
      <c r="P128">
        <f t="shared" si="12"/>
        <v>0.78494585150031959</v>
      </c>
      <c r="Q128">
        <f t="shared" si="13"/>
        <v>2.3350687519686972</v>
      </c>
    </row>
    <row r="129" spans="6:17">
      <c r="F129">
        <f t="shared" si="16"/>
        <v>-10</v>
      </c>
      <c r="G129">
        <f t="shared" si="10"/>
        <v>0</v>
      </c>
      <c r="H129">
        <v>10</v>
      </c>
      <c r="I129">
        <v>14</v>
      </c>
      <c r="J129">
        <v>2.39</v>
      </c>
      <c r="K129">
        <v>-1.65</v>
      </c>
      <c r="L129">
        <v>2.91</v>
      </c>
      <c r="M129" s="1">
        <f t="shared" si="11"/>
        <v>2.90423828223512</v>
      </c>
      <c r="N129">
        <f t="shared" si="7"/>
        <v>3.0849458515003194</v>
      </c>
      <c r="O129">
        <f t="shared" si="8"/>
        <v>-2.5068751968696845E-2</v>
      </c>
      <c r="P129">
        <f t="shared" si="12"/>
        <v>0.69494585150031929</v>
      </c>
      <c r="Q129">
        <f t="shared" si="13"/>
        <v>1.6249312480313032</v>
      </c>
    </row>
    <row r="130" spans="6:17">
      <c r="F130">
        <f t="shared" si="16"/>
        <v>-8</v>
      </c>
      <c r="G130">
        <f t="shared" si="10"/>
        <v>0</v>
      </c>
      <c r="H130">
        <v>12</v>
      </c>
      <c r="I130">
        <v>14</v>
      </c>
      <c r="J130">
        <v>2.35</v>
      </c>
      <c r="K130">
        <v>-1.19</v>
      </c>
      <c r="L130">
        <v>2.63</v>
      </c>
      <c r="M130" s="1">
        <f t="shared" si="11"/>
        <v>2.6341222446955648</v>
      </c>
      <c r="N130">
        <f t="shared" si="7"/>
        <v>3.0849458515003194</v>
      </c>
      <c r="O130">
        <f t="shared" si="8"/>
        <v>-0.86309368588475266</v>
      </c>
      <c r="P130">
        <f t="shared" si="12"/>
        <v>0.73494585150031932</v>
      </c>
      <c r="Q130">
        <f t="shared" si="13"/>
        <v>0.32690631411524729</v>
      </c>
    </row>
    <row r="131" spans="6:17">
      <c r="F131">
        <f t="shared" si="16"/>
        <v>-6</v>
      </c>
      <c r="G131">
        <f t="shared" si="10"/>
        <v>0</v>
      </c>
      <c r="H131">
        <v>14</v>
      </c>
      <c r="I131">
        <v>14</v>
      </c>
      <c r="J131">
        <v>2.48</v>
      </c>
      <c r="K131">
        <v>-0.19</v>
      </c>
      <c r="L131">
        <v>2.4900000000000002</v>
      </c>
      <c r="M131" s="1">
        <f t="shared" si="11"/>
        <v>2.4872675770813242</v>
      </c>
      <c r="N131">
        <f t="shared" si="7"/>
        <v>3.0849458515003194</v>
      </c>
      <c r="O131">
        <f t="shared" si="8"/>
        <v>-1.4430249339160557</v>
      </c>
      <c r="P131">
        <f t="shared" si="12"/>
        <v>0.60494585150031943</v>
      </c>
      <c r="Q131">
        <f t="shared" si="13"/>
        <v>-1.2530249339160557</v>
      </c>
    </row>
    <row r="132" spans="6:17">
      <c r="F132">
        <f t="shared" si="16"/>
        <v>-4</v>
      </c>
      <c r="G132">
        <f t="shared" si="10"/>
        <v>0</v>
      </c>
      <c r="H132">
        <v>16</v>
      </c>
      <c r="I132">
        <v>14</v>
      </c>
      <c r="J132">
        <v>2.1</v>
      </c>
      <c r="K132">
        <v>0.74</v>
      </c>
      <c r="L132">
        <v>2.2200000000000002</v>
      </c>
      <c r="M132" s="1">
        <f t="shared" si="11"/>
        <v>2.2265668640308109</v>
      </c>
      <c r="N132">
        <f t="shared" si="7"/>
        <v>3.0849458515003194</v>
      </c>
      <c r="O132">
        <f t="shared" si="8"/>
        <v>-1.65</v>
      </c>
      <c r="P132">
        <f t="shared" si="12"/>
        <v>0.98494585150031932</v>
      </c>
      <c r="Q132">
        <f t="shared" si="13"/>
        <v>-2.3899999999999997</v>
      </c>
    </row>
    <row r="133" spans="6:17">
      <c r="F133">
        <f t="shared" si="16"/>
        <v>-2</v>
      </c>
      <c r="G133">
        <f t="shared" si="10"/>
        <v>0</v>
      </c>
      <c r="H133">
        <v>18</v>
      </c>
      <c r="I133">
        <v>14</v>
      </c>
      <c r="J133">
        <v>1.77</v>
      </c>
      <c r="K133">
        <v>1.33</v>
      </c>
      <c r="L133">
        <v>2.21</v>
      </c>
      <c r="M133" s="1">
        <f t="shared" si="11"/>
        <v>2.2140009033421828</v>
      </c>
      <c r="N133">
        <f t="shared" si="7"/>
        <v>3.0849458515003194</v>
      </c>
      <c r="O133">
        <f t="shared" si="8"/>
        <v>-1.4430249339160561</v>
      </c>
      <c r="P133">
        <f t="shared" si="12"/>
        <v>1.3149458515003194</v>
      </c>
      <c r="Q133">
        <f t="shared" si="13"/>
        <v>-2.773024933916056</v>
      </c>
    </row>
    <row r="134" spans="6:17">
      <c r="F134">
        <f t="shared" si="16"/>
        <v>0</v>
      </c>
      <c r="G134">
        <f t="shared" si="10"/>
        <v>0</v>
      </c>
      <c r="H134">
        <v>20</v>
      </c>
      <c r="I134">
        <v>14</v>
      </c>
      <c r="J134">
        <v>1.91</v>
      </c>
      <c r="K134">
        <v>1.43</v>
      </c>
      <c r="L134">
        <v>2.39</v>
      </c>
      <c r="M134" s="1">
        <f t="shared" si="11"/>
        <v>2.3860008382228202</v>
      </c>
      <c r="N134">
        <f t="shared" si="7"/>
        <v>3.0849458515003194</v>
      </c>
      <c r="O134">
        <f t="shared" si="8"/>
        <v>-0.86309368588475333</v>
      </c>
      <c r="P134">
        <f t="shared" si="12"/>
        <v>1.1749458515003195</v>
      </c>
      <c r="Q134">
        <f t="shared" si="13"/>
        <v>-2.2930936858847533</v>
      </c>
    </row>
    <row r="135" spans="6:17">
      <c r="F135">
        <f t="shared" si="16"/>
        <v>2</v>
      </c>
      <c r="G135">
        <f t="shared" si="10"/>
        <v>0</v>
      </c>
      <c r="H135">
        <v>22</v>
      </c>
      <c r="I135">
        <v>14</v>
      </c>
      <c r="J135">
        <v>1.72</v>
      </c>
      <c r="K135">
        <v>1.6</v>
      </c>
      <c r="L135">
        <v>2.35</v>
      </c>
      <c r="M135" s="1">
        <f t="shared" si="11"/>
        <v>2.3491274976041638</v>
      </c>
      <c r="N135">
        <f t="shared" si="7"/>
        <v>3.0849458515003194</v>
      </c>
      <c r="O135">
        <f t="shared" si="8"/>
        <v>-2.5068751968697622E-2</v>
      </c>
      <c r="P135">
        <f t="shared" si="12"/>
        <v>1.3649458515003194</v>
      </c>
      <c r="Q135">
        <f t="shared" si="13"/>
        <v>-1.6250687519686977</v>
      </c>
    </row>
    <row r="136" spans="6:17">
      <c r="F136">
        <f t="shared" si="16"/>
        <v>4</v>
      </c>
      <c r="G136">
        <f t="shared" si="10"/>
        <v>0</v>
      </c>
      <c r="H136">
        <v>24</v>
      </c>
      <c r="I136">
        <v>14</v>
      </c>
      <c r="J136">
        <v>1.77</v>
      </c>
      <c r="K136">
        <v>1.65</v>
      </c>
      <c r="L136">
        <v>2.42</v>
      </c>
      <c r="M136" s="1">
        <f t="shared" si="11"/>
        <v>2.4197933796090938</v>
      </c>
      <c r="N136">
        <f t="shared" si="7"/>
        <v>3.0849458515003194</v>
      </c>
      <c r="O136">
        <f t="shared" si="8"/>
        <v>0.90506875196869641</v>
      </c>
      <c r="P136">
        <f t="shared" si="12"/>
        <v>1.3149458515003194</v>
      </c>
      <c r="Q136">
        <f t="shared" si="13"/>
        <v>-0.74493124803130351</v>
      </c>
    </row>
    <row r="137" spans="6:17">
      <c r="F137">
        <f t="shared" si="16"/>
        <v>6</v>
      </c>
      <c r="G137">
        <f t="shared" si="10"/>
        <v>0</v>
      </c>
      <c r="H137">
        <v>26</v>
      </c>
      <c r="I137">
        <v>14</v>
      </c>
      <c r="J137">
        <v>1.85</v>
      </c>
      <c r="K137">
        <v>1.21</v>
      </c>
      <c r="L137">
        <v>2.21</v>
      </c>
      <c r="M137" s="1">
        <f t="shared" si="11"/>
        <v>2.2105655384991416</v>
      </c>
      <c r="N137">
        <f t="shared" si="7"/>
        <v>3.0849458515003194</v>
      </c>
      <c r="O137">
        <f t="shared" si="8"/>
        <v>1.7430936858847526</v>
      </c>
      <c r="P137">
        <f t="shared" si="12"/>
        <v>1.2349458515003193</v>
      </c>
      <c r="Q137">
        <f t="shared" si="13"/>
        <v>0.53309368588475259</v>
      </c>
    </row>
    <row r="138" spans="6:17">
      <c r="F138">
        <f t="shared" si="16"/>
        <v>8</v>
      </c>
      <c r="G138">
        <f t="shared" si="10"/>
        <v>0</v>
      </c>
      <c r="H138">
        <v>28</v>
      </c>
      <c r="I138">
        <v>14</v>
      </c>
      <c r="J138">
        <v>1.69</v>
      </c>
      <c r="K138">
        <v>1.0900000000000001</v>
      </c>
      <c r="L138">
        <v>2.0099999999999998</v>
      </c>
      <c r="M138" s="1">
        <f t="shared" si="11"/>
        <v>2.0110196418732462</v>
      </c>
      <c r="N138">
        <f t="shared" si="7"/>
        <v>3.0849458515003194</v>
      </c>
      <c r="O138">
        <f t="shared" si="8"/>
        <v>2.3230249339160558</v>
      </c>
      <c r="P138">
        <f t="shared" si="12"/>
        <v>1.3949458515003195</v>
      </c>
      <c r="Q138">
        <f t="shared" si="13"/>
        <v>1.2330249339160557</v>
      </c>
    </row>
    <row r="139" spans="6:17">
      <c r="F139">
        <f t="shared" si="16"/>
        <v>10</v>
      </c>
      <c r="G139">
        <f t="shared" si="10"/>
        <v>0</v>
      </c>
      <c r="H139">
        <v>30</v>
      </c>
      <c r="I139">
        <v>14</v>
      </c>
      <c r="J139">
        <v>1.56</v>
      </c>
      <c r="K139">
        <v>1.04</v>
      </c>
      <c r="L139">
        <v>1.87</v>
      </c>
      <c r="M139" s="1">
        <f t="shared" si="11"/>
        <v>1.8748866632412744</v>
      </c>
      <c r="N139">
        <f t="shared" ref="N139:N202" si="17">$F$6*SIN($G$6*(G139+5))+$H$6</f>
        <v>3.0849458515003194</v>
      </c>
      <c r="O139">
        <f t="shared" ref="O139:O202" si="18">$J$6*SIN($K$6*(H139+5))+$L$6</f>
        <v>2.5299999999999998</v>
      </c>
      <c r="P139">
        <f t="shared" si="12"/>
        <v>1.5249458515003194</v>
      </c>
      <c r="Q139">
        <f t="shared" si="13"/>
        <v>1.4899999999999998</v>
      </c>
    </row>
    <row r="140" spans="6:17">
      <c r="F140">
        <f t="shared" si="16"/>
        <v>12</v>
      </c>
      <c r="G140">
        <f t="shared" ref="G140:G203" si="19">I140-14</f>
        <v>0</v>
      </c>
      <c r="H140">
        <v>32</v>
      </c>
      <c r="I140">
        <v>14</v>
      </c>
      <c r="J140">
        <v>1.55</v>
      </c>
      <c r="K140">
        <v>0.81</v>
      </c>
      <c r="L140">
        <v>1.75</v>
      </c>
      <c r="M140" s="1">
        <f t="shared" ref="M140:M203" si="20">SQRT(J140*J140+K140*K140)</f>
        <v>1.7488853593074647</v>
      </c>
      <c r="N140">
        <f t="shared" si="17"/>
        <v>3.0849458515003194</v>
      </c>
      <c r="O140">
        <f t="shared" si="18"/>
        <v>2.3230249339160558</v>
      </c>
      <c r="P140">
        <f t="shared" ref="P140:P203" si="21">N140-J140</f>
        <v>1.5349458515003194</v>
      </c>
      <c r="Q140">
        <f t="shared" ref="Q140:Q203" si="22">O140-K140</f>
        <v>1.5130249339160557</v>
      </c>
    </row>
    <row r="141" spans="6:17">
      <c r="F141">
        <f t="shared" si="16"/>
        <v>14</v>
      </c>
      <c r="G141">
        <f t="shared" si="19"/>
        <v>0</v>
      </c>
      <c r="H141">
        <v>34</v>
      </c>
      <c r="I141">
        <v>14</v>
      </c>
      <c r="J141">
        <v>1.1599999999999999</v>
      </c>
      <c r="K141">
        <v>0.44</v>
      </c>
      <c r="L141">
        <v>1.24</v>
      </c>
      <c r="M141" s="1">
        <f t="shared" si="20"/>
        <v>1.2406449935416657</v>
      </c>
      <c r="N141">
        <f t="shared" si="17"/>
        <v>3.0849458515003194</v>
      </c>
      <c r="O141">
        <f t="shared" si="18"/>
        <v>1.7430936858847534</v>
      </c>
      <c r="P141">
        <f t="shared" si="21"/>
        <v>1.9249458515003195</v>
      </c>
      <c r="Q141">
        <f t="shared" si="22"/>
        <v>1.3030936858847535</v>
      </c>
    </row>
    <row r="142" spans="6:17">
      <c r="F142">
        <f t="shared" si="16"/>
        <v>16</v>
      </c>
      <c r="G142">
        <f t="shared" si="19"/>
        <v>0</v>
      </c>
      <c r="H142">
        <v>36</v>
      </c>
      <c r="I142">
        <v>14</v>
      </c>
      <c r="J142">
        <v>1.0900000000000001</v>
      </c>
      <c r="K142">
        <v>0.3</v>
      </c>
      <c r="L142">
        <v>1.1299999999999999</v>
      </c>
      <c r="M142" s="1">
        <f t="shared" si="20"/>
        <v>1.1305308487608821</v>
      </c>
      <c r="N142">
        <f t="shared" si="17"/>
        <v>3.0849458515003194</v>
      </c>
      <c r="O142">
        <f t="shared" si="18"/>
        <v>0.90506875196869774</v>
      </c>
      <c r="P142">
        <f t="shared" si="21"/>
        <v>1.9949458515003193</v>
      </c>
      <c r="Q142">
        <f t="shared" si="22"/>
        <v>0.60506875196869769</v>
      </c>
    </row>
    <row r="143" spans="6:17">
      <c r="F143">
        <f t="shared" si="16"/>
        <v>18</v>
      </c>
      <c r="G143">
        <f t="shared" si="19"/>
        <v>0</v>
      </c>
      <c r="H143">
        <v>38</v>
      </c>
      <c r="I143">
        <v>14</v>
      </c>
      <c r="J143">
        <v>0.6</v>
      </c>
      <c r="K143">
        <v>-0.59</v>
      </c>
      <c r="L143">
        <v>0.85</v>
      </c>
      <c r="M143" s="1">
        <f t="shared" si="20"/>
        <v>0.841486779456457</v>
      </c>
      <c r="N143">
        <f t="shared" si="17"/>
        <v>3.0849458515003194</v>
      </c>
      <c r="O143">
        <f t="shared" si="18"/>
        <v>-2.5068751968696346E-2</v>
      </c>
      <c r="P143">
        <f t="shared" si="21"/>
        <v>2.4849458515003193</v>
      </c>
      <c r="Q143">
        <f t="shared" si="22"/>
        <v>0.56493124803130357</v>
      </c>
    </row>
    <row r="144" spans="6:17">
      <c r="F144">
        <f>H144-20</f>
        <v>-18</v>
      </c>
      <c r="G144">
        <f t="shared" si="19"/>
        <v>2</v>
      </c>
      <c r="H144">
        <v>2</v>
      </c>
      <c r="I144">
        <v>16</v>
      </c>
      <c r="J144">
        <v>0</v>
      </c>
      <c r="K144">
        <v>0</v>
      </c>
      <c r="L144">
        <v>0</v>
      </c>
      <c r="M144" s="1">
        <f t="shared" si="20"/>
        <v>0</v>
      </c>
      <c r="N144">
        <f t="shared" si="17"/>
        <v>2.0008160855646158</v>
      </c>
      <c r="O144">
        <f t="shared" si="18"/>
        <v>2.5299999999999998</v>
      </c>
      <c r="P144">
        <f t="shared" si="21"/>
        <v>2.0008160855646158</v>
      </c>
      <c r="Q144">
        <f t="shared" si="22"/>
        <v>2.5299999999999998</v>
      </c>
    </row>
    <row r="145" spans="6:17">
      <c r="F145">
        <f t="shared" ref="F145:F162" si="23">H145-20</f>
        <v>-16</v>
      </c>
      <c r="G145">
        <f t="shared" si="19"/>
        <v>2</v>
      </c>
      <c r="H145">
        <v>4</v>
      </c>
      <c r="I145">
        <v>16</v>
      </c>
      <c r="J145">
        <v>0.91</v>
      </c>
      <c r="K145">
        <v>-0.16</v>
      </c>
      <c r="L145">
        <v>0.92</v>
      </c>
      <c r="M145" s="1">
        <f t="shared" si="20"/>
        <v>0.92395887354362261</v>
      </c>
      <c r="N145">
        <f t="shared" si="17"/>
        <v>2.0008160855646158</v>
      </c>
      <c r="O145">
        <f t="shared" si="18"/>
        <v>2.3230249339160558</v>
      </c>
      <c r="P145">
        <f t="shared" si="21"/>
        <v>1.0908160855646156</v>
      </c>
      <c r="Q145">
        <f t="shared" si="22"/>
        <v>2.4830249339160559</v>
      </c>
    </row>
    <row r="146" spans="6:17">
      <c r="F146">
        <f t="shared" si="23"/>
        <v>-14</v>
      </c>
      <c r="G146">
        <f t="shared" si="19"/>
        <v>2</v>
      </c>
      <c r="H146">
        <v>6</v>
      </c>
      <c r="I146">
        <v>16</v>
      </c>
      <c r="J146">
        <v>1.33</v>
      </c>
      <c r="K146">
        <v>-0.66</v>
      </c>
      <c r="L146">
        <v>1.49</v>
      </c>
      <c r="M146" s="1">
        <f t="shared" si="20"/>
        <v>1.484755872189095</v>
      </c>
      <c r="N146">
        <f t="shared" si="17"/>
        <v>2.0008160855646158</v>
      </c>
      <c r="O146">
        <f t="shared" si="18"/>
        <v>1.743093685884753</v>
      </c>
      <c r="P146">
        <f t="shared" si="21"/>
        <v>0.67081608556461569</v>
      </c>
      <c r="Q146">
        <f t="shared" si="22"/>
        <v>2.4030936858847531</v>
      </c>
    </row>
    <row r="147" spans="6:17">
      <c r="F147">
        <f t="shared" si="23"/>
        <v>-12</v>
      </c>
      <c r="G147">
        <f t="shared" si="19"/>
        <v>2</v>
      </c>
      <c r="H147">
        <v>8</v>
      </c>
      <c r="I147">
        <v>16</v>
      </c>
      <c r="J147">
        <v>1.64</v>
      </c>
      <c r="K147">
        <v>-1.1499999999999999</v>
      </c>
      <c r="L147">
        <v>2.0099999999999998</v>
      </c>
      <c r="M147" s="1">
        <f t="shared" si="20"/>
        <v>2.003022715797302</v>
      </c>
      <c r="N147">
        <f t="shared" si="17"/>
        <v>2.0008160855646158</v>
      </c>
      <c r="O147">
        <f t="shared" si="18"/>
        <v>0.90506875196869729</v>
      </c>
      <c r="P147">
        <f t="shared" si="21"/>
        <v>0.36081608556461586</v>
      </c>
      <c r="Q147">
        <f t="shared" si="22"/>
        <v>2.0550687519686974</v>
      </c>
    </row>
    <row r="148" spans="6:17">
      <c r="F148">
        <f t="shared" si="23"/>
        <v>-10</v>
      </c>
      <c r="G148">
        <f t="shared" si="19"/>
        <v>2</v>
      </c>
      <c r="H148">
        <v>10</v>
      </c>
      <c r="I148">
        <v>16</v>
      </c>
      <c r="J148">
        <v>1.59</v>
      </c>
      <c r="K148">
        <v>-1.23</v>
      </c>
      <c r="L148">
        <v>2.0099999999999998</v>
      </c>
      <c r="M148" s="1">
        <f t="shared" si="20"/>
        <v>2.0102238681301148</v>
      </c>
      <c r="N148">
        <f t="shared" si="17"/>
        <v>2.0008160855646158</v>
      </c>
      <c r="O148">
        <f t="shared" si="18"/>
        <v>-2.5068751968696845E-2</v>
      </c>
      <c r="P148">
        <f t="shared" si="21"/>
        <v>0.41081608556461569</v>
      </c>
      <c r="Q148">
        <f t="shared" si="22"/>
        <v>1.2049312480313032</v>
      </c>
    </row>
    <row r="149" spans="6:17">
      <c r="F149">
        <f t="shared" si="23"/>
        <v>-8</v>
      </c>
      <c r="G149">
        <f t="shared" si="19"/>
        <v>2</v>
      </c>
      <c r="H149">
        <v>12</v>
      </c>
      <c r="I149">
        <v>16</v>
      </c>
      <c r="J149">
        <v>1.44</v>
      </c>
      <c r="K149">
        <v>-0.92</v>
      </c>
      <c r="L149">
        <v>1.71</v>
      </c>
      <c r="M149" s="1">
        <f t="shared" si="20"/>
        <v>1.7088007490635062</v>
      </c>
      <c r="N149">
        <f t="shared" si="17"/>
        <v>2.0008160855646158</v>
      </c>
      <c r="O149">
        <f t="shared" si="18"/>
        <v>-0.86309368588475266</v>
      </c>
      <c r="P149">
        <f t="shared" si="21"/>
        <v>0.56081608556461582</v>
      </c>
      <c r="Q149">
        <f t="shared" si="22"/>
        <v>5.6906314115247381E-2</v>
      </c>
    </row>
    <row r="150" spans="6:17">
      <c r="F150">
        <f t="shared" si="23"/>
        <v>-6</v>
      </c>
      <c r="G150">
        <f t="shared" si="19"/>
        <v>2</v>
      </c>
      <c r="H150">
        <v>14</v>
      </c>
      <c r="I150">
        <v>16</v>
      </c>
      <c r="J150">
        <v>1.1100000000000001</v>
      </c>
      <c r="K150">
        <v>-0.1</v>
      </c>
      <c r="L150">
        <v>1.1200000000000001</v>
      </c>
      <c r="M150" s="1">
        <f t="shared" si="20"/>
        <v>1.114495401515861</v>
      </c>
      <c r="N150">
        <f t="shared" si="17"/>
        <v>2.0008160855646158</v>
      </c>
      <c r="O150">
        <f t="shared" si="18"/>
        <v>-1.4430249339160557</v>
      </c>
      <c r="P150">
        <f t="shared" si="21"/>
        <v>0.89081608556461567</v>
      </c>
      <c r="Q150">
        <f t="shared" si="22"/>
        <v>-1.3430249339160556</v>
      </c>
    </row>
    <row r="151" spans="6:17">
      <c r="F151">
        <f t="shared" si="23"/>
        <v>-4</v>
      </c>
      <c r="G151">
        <f t="shared" si="19"/>
        <v>2</v>
      </c>
      <c r="H151">
        <v>16</v>
      </c>
      <c r="I151">
        <v>16</v>
      </c>
      <c r="J151">
        <v>0.8</v>
      </c>
      <c r="K151">
        <v>0.57999999999999996</v>
      </c>
      <c r="L151">
        <v>0.99</v>
      </c>
      <c r="M151" s="1">
        <f t="shared" si="20"/>
        <v>0.98812954616285009</v>
      </c>
      <c r="N151">
        <f t="shared" si="17"/>
        <v>2.0008160855646158</v>
      </c>
      <c r="O151">
        <f t="shared" si="18"/>
        <v>-1.65</v>
      </c>
      <c r="P151">
        <f t="shared" si="21"/>
        <v>1.2008160855646157</v>
      </c>
      <c r="Q151">
        <f t="shared" si="22"/>
        <v>-2.23</v>
      </c>
    </row>
    <row r="152" spans="6:17">
      <c r="F152">
        <f t="shared" si="23"/>
        <v>-2</v>
      </c>
      <c r="G152">
        <f t="shared" si="19"/>
        <v>2</v>
      </c>
      <c r="H152">
        <v>18</v>
      </c>
      <c r="I152">
        <v>16</v>
      </c>
      <c r="J152">
        <v>1.04</v>
      </c>
      <c r="K152">
        <v>0.95</v>
      </c>
      <c r="L152">
        <v>1.41</v>
      </c>
      <c r="M152" s="1">
        <f t="shared" si="20"/>
        <v>1.4085808461000739</v>
      </c>
      <c r="N152">
        <f t="shared" si="17"/>
        <v>2.0008160855646158</v>
      </c>
      <c r="O152">
        <f t="shared" si="18"/>
        <v>-1.4430249339160561</v>
      </c>
      <c r="P152">
        <f t="shared" si="21"/>
        <v>0.96081608556461573</v>
      </c>
      <c r="Q152">
        <f t="shared" si="22"/>
        <v>-2.3930249339160561</v>
      </c>
    </row>
    <row r="153" spans="6:17">
      <c r="F153">
        <f t="shared" si="23"/>
        <v>0</v>
      </c>
      <c r="G153">
        <f t="shared" si="19"/>
        <v>2</v>
      </c>
      <c r="H153">
        <v>20</v>
      </c>
      <c r="I153">
        <v>16</v>
      </c>
      <c r="J153">
        <v>1.1000000000000001</v>
      </c>
      <c r="K153">
        <v>1.21</v>
      </c>
      <c r="L153">
        <v>1.64</v>
      </c>
      <c r="M153" s="1">
        <f t="shared" si="20"/>
        <v>1.6352675622050357</v>
      </c>
      <c r="N153">
        <f t="shared" si="17"/>
        <v>2.0008160855646158</v>
      </c>
      <c r="O153">
        <f t="shared" si="18"/>
        <v>-0.86309368588475333</v>
      </c>
      <c r="P153">
        <f t="shared" si="21"/>
        <v>0.90081608556461568</v>
      </c>
      <c r="Q153">
        <f t="shared" si="22"/>
        <v>-2.0730936858847535</v>
      </c>
    </row>
    <row r="154" spans="6:17">
      <c r="F154">
        <f t="shared" si="23"/>
        <v>2</v>
      </c>
      <c r="G154">
        <f t="shared" si="19"/>
        <v>2</v>
      </c>
      <c r="H154">
        <v>22</v>
      </c>
      <c r="I154">
        <v>16</v>
      </c>
      <c r="J154">
        <v>1.28</v>
      </c>
      <c r="K154">
        <v>1.47</v>
      </c>
      <c r="L154">
        <v>1.94</v>
      </c>
      <c r="M154" s="1">
        <f t="shared" si="20"/>
        <v>1.9491793144808407</v>
      </c>
      <c r="N154">
        <f t="shared" si="17"/>
        <v>2.0008160855646158</v>
      </c>
      <c r="O154">
        <f t="shared" si="18"/>
        <v>-2.5068751968697622E-2</v>
      </c>
      <c r="P154">
        <f t="shared" si="21"/>
        <v>0.72081608556461574</v>
      </c>
      <c r="Q154">
        <f t="shared" si="22"/>
        <v>-1.4950687519686976</v>
      </c>
    </row>
    <row r="155" spans="6:17">
      <c r="F155">
        <f t="shared" si="23"/>
        <v>4</v>
      </c>
      <c r="G155">
        <f t="shared" si="19"/>
        <v>2</v>
      </c>
      <c r="H155">
        <v>24</v>
      </c>
      <c r="I155">
        <v>16</v>
      </c>
      <c r="J155">
        <v>1.45</v>
      </c>
      <c r="K155">
        <v>1.37</v>
      </c>
      <c r="L155">
        <v>1.99</v>
      </c>
      <c r="M155" s="1">
        <f t="shared" si="20"/>
        <v>1.9948433522459852</v>
      </c>
      <c r="N155">
        <f t="shared" si="17"/>
        <v>2.0008160855646158</v>
      </c>
      <c r="O155">
        <f t="shared" si="18"/>
        <v>0.90506875196869641</v>
      </c>
      <c r="P155">
        <f t="shared" si="21"/>
        <v>0.55081608556461581</v>
      </c>
      <c r="Q155">
        <f t="shared" si="22"/>
        <v>-0.4649312480313037</v>
      </c>
    </row>
    <row r="156" spans="6:17">
      <c r="F156">
        <f t="shared" si="23"/>
        <v>6</v>
      </c>
      <c r="G156">
        <f t="shared" si="19"/>
        <v>2</v>
      </c>
      <c r="H156">
        <v>26</v>
      </c>
      <c r="I156">
        <v>16</v>
      </c>
      <c r="J156">
        <v>1.0900000000000001</v>
      </c>
      <c r="K156">
        <v>1.57</v>
      </c>
      <c r="L156">
        <v>1.91</v>
      </c>
      <c r="M156" s="1">
        <f t="shared" si="20"/>
        <v>1.91128229207514</v>
      </c>
      <c r="N156">
        <f t="shared" si="17"/>
        <v>2.0008160855646158</v>
      </c>
      <c r="O156">
        <f t="shared" si="18"/>
        <v>1.7430936858847526</v>
      </c>
      <c r="P156">
        <f t="shared" si="21"/>
        <v>0.91081608556461569</v>
      </c>
      <c r="Q156">
        <f t="shared" si="22"/>
        <v>0.17309368588475249</v>
      </c>
    </row>
    <row r="157" spans="6:17">
      <c r="F157">
        <f t="shared" si="23"/>
        <v>8</v>
      </c>
      <c r="G157">
        <f t="shared" si="19"/>
        <v>2</v>
      </c>
      <c r="H157">
        <v>28</v>
      </c>
      <c r="I157">
        <v>16</v>
      </c>
      <c r="J157">
        <v>1.1399999999999999</v>
      </c>
      <c r="K157">
        <v>1.06</v>
      </c>
      <c r="L157">
        <v>1.56</v>
      </c>
      <c r="M157" s="1">
        <f t="shared" si="20"/>
        <v>1.5566630977832037</v>
      </c>
      <c r="N157">
        <f t="shared" si="17"/>
        <v>2.0008160855646158</v>
      </c>
      <c r="O157">
        <f t="shared" si="18"/>
        <v>2.3230249339160558</v>
      </c>
      <c r="P157">
        <f t="shared" si="21"/>
        <v>0.86081608556461586</v>
      </c>
      <c r="Q157">
        <f t="shared" si="22"/>
        <v>1.2630249339160557</v>
      </c>
    </row>
    <row r="158" spans="6:17">
      <c r="F158">
        <f t="shared" si="23"/>
        <v>10</v>
      </c>
      <c r="G158">
        <f t="shared" si="19"/>
        <v>2</v>
      </c>
      <c r="H158">
        <v>30</v>
      </c>
      <c r="I158">
        <v>16</v>
      </c>
      <c r="J158">
        <v>1.07</v>
      </c>
      <c r="K158">
        <v>0.86</v>
      </c>
      <c r="L158">
        <v>1.37</v>
      </c>
      <c r="M158" s="1">
        <f t="shared" si="20"/>
        <v>1.3727709204379295</v>
      </c>
      <c r="N158">
        <f t="shared" si="17"/>
        <v>2.0008160855646158</v>
      </c>
      <c r="O158">
        <f t="shared" si="18"/>
        <v>2.5299999999999998</v>
      </c>
      <c r="P158">
        <f t="shared" si="21"/>
        <v>0.9308160855646157</v>
      </c>
      <c r="Q158">
        <f t="shared" si="22"/>
        <v>1.67</v>
      </c>
    </row>
    <row r="159" spans="6:17">
      <c r="F159">
        <f t="shared" si="23"/>
        <v>12</v>
      </c>
      <c r="G159">
        <f t="shared" si="19"/>
        <v>2</v>
      </c>
      <c r="H159">
        <v>32</v>
      </c>
      <c r="I159">
        <v>16</v>
      </c>
      <c r="J159">
        <v>1.06</v>
      </c>
      <c r="K159">
        <v>0.8</v>
      </c>
      <c r="L159">
        <v>1.33</v>
      </c>
      <c r="M159" s="1">
        <f t="shared" si="20"/>
        <v>1.3280060240827225</v>
      </c>
      <c r="N159">
        <f t="shared" si="17"/>
        <v>2.0008160855646158</v>
      </c>
      <c r="O159">
        <f t="shared" si="18"/>
        <v>2.3230249339160558</v>
      </c>
      <c r="P159">
        <f t="shared" si="21"/>
        <v>0.94081608556461571</v>
      </c>
      <c r="Q159">
        <f t="shared" si="22"/>
        <v>1.5230249339160558</v>
      </c>
    </row>
    <row r="160" spans="6:17">
      <c r="F160">
        <f t="shared" si="23"/>
        <v>14</v>
      </c>
      <c r="G160">
        <f t="shared" si="19"/>
        <v>2</v>
      </c>
      <c r="H160">
        <v>34</v>
      </c>
      <c r="I160">
        <v>16</v>
      </c>
      <c r="J160">
        <v>1.1499999999999999</v>
      </c>
      <c r="K160">
        <v>0.74</v>
      </c>
      <c r="L160">
        <v>1.37</v>
      </c>
      <c r="M160" s="1">
        <f t="shared" si="20"/>
        <v>1.3675159962501353</v>
      </c>
      <c r="N160">
        <f t="shared" si="17"/>
        <v>2.0008160855646158</v>
      </c>
      <c r="O160">
        <f t="shared" si="18"/>
        <v>1.7430936858847534</v>
      </c>
      <c r="P160">
        <f t="shared" si="21"/>
        <v>0.85081608556461585</v>
      </c>
      <c r="Q160">
        <f t="shared" si="22"/>
        <v>1.0030936858847534</v>
      </c>
    </row>
    <row r="161" spans="6:17">
      <c r="F161">
        <f t="shared" si="23"/>
        <v>16</v>
      </c>
      <c r="G161">
        <f t="shared" si="19"/>
        <v>2</v>
      </c>
      <c r="H161">
        <v>36</v>
      </c>
      <c r="I161">
        <v>16</v>
      </c>
      <c r="J161">
        <v>1.19</v>
      </c>
      <c r="K161">
        <v>0.56999999999999995</v>
      </c>
      <c r="L161">
        <v>1.32</v>
      </c>
      <c r="M161" s="1">
        <f t="shared" si="20"/>
        <v>1.3194695904036591</v>
      </c>
      <c r="N161">
        <f t="shared" si="17"/>
        <v>2.0008160855646158</v>
      </c>
      <c r="O161">
        <f t="shared" si="18"/>
        <v>0.90506875196869774</v>
      </c>
      <c r="P161">
        <f t="shared" si="21"/>
        <v>0.81081608556461582</v>
      </c>
      <c r="Q161">
        <f t="shared" si="22"/>
        <v>0.33506875196869779</v>
      </c>
    </row>
    <row r="162" spans="6:17">
      <c r="F162">
        <f t="shared" si="23"/>
        <v>18</v>
      </c>
      <c r="G162">
        <f t="shared" si="19"/>
        <v>2</v>
      </c>
      <c r="H162">
        <v>38</v>
      </c>
      <c r="I162">
        <v>16</v>
      </c>
      <c r="J162">
        <v>0.8</v>
      </c>
      <c r="K162">
        <v>-0.26</v>
      </c>
      <c r="L162">
        <v>0.84</v>
      </c>
      <c r="M162" s="1">
        <f t="shared" si="20"/>
        <v>0.84118963379252365</v>
      </c>
      <c r="N162">
        <f t="shared" si="17"/>
        <v>2.0008160855646158</v>
      </c>
      <c r="O162">
        <f t="shared" si="18"/>
        <v>-2.5068751968696346E-2</v>
      </c>
      <c r="P162">
        <f t="shared" si="21"/>
        <v>1.2008160855646157</v>
      </c>
      <c r="Q162">
        <f t="shared" si="22"/>
        <v>0.23493124803130366</v>
      </c>
    </row>
    <row r="163" spans="6:17">
      <c r="F163">
        <f>H163-20</f>
        <v>-18</v>
      </c>
      <c r="G163">
        <f t="shared" si="19"/>
        <v>4</v>
      </c>
      <c r="H163">
        <v>2</v>
      </c>
      <c r="I163">
        <v>18</v>
      </c>
      <c r="J163">
        <v>-0.7</v>
      </c>
      <c r="K163">
        <v>-0.67</v>
      </c>
      <c r="L163">
        <v>0.97</v>
      </c>
      <c r="M163" s="1">
        <f t="shared" si="20"/>
        <v>0.96896852374058062</v>
      </c>
      <c r="N163">
        <f t="shared" si="17"/>
        <v>0.23246370063674032</v>
      </c>
      <c r="O163">
        <f t="shared" si="18"/>
        <v>2.5299999999999998</v>
      </c>
      <c r="P163">
        <f t="shared" si="21"/>
        <v>0.93246370063674022</v>
      </c>
      <c r="Q163">
        <f t="shared" si="22"/>
        <v>3.1999999999999997</v>
      </c>
    </row>
    <row r="164" spans="6:17">
      <c r="F164">
        <f t="shared" ref="F164:F181" si="24">H164-20</f>
        <v>-16</v>
      </c>
      <c r="G164">
        <f t="shared" si="19"/>
        <v>4</v>
      </c>
      <c r="H164">
        <v>4</v>
      </c>
      <c r="I164">
        <v>18</v>
      </c>
      <c r="J164">
        <v>-0.23</v>
      </c>
      <c r="K164">
        <v>-0.77</v>
      </c>
      <c r="L164">
        <v>0.8</v>
      </c>
      <c r="M164" s="1">
        <f t="shared" si="20"/>
        <v>0.80361682411457758</v>
      </c>
      <c r="N164">
        <f t="shared" si="17"/>
        <v>0.23246370063674032</v>
      </c>
      <c r="O164">
        <f t="shared" si="18"/>
        <v>2.3230249339160558</v>
      </c>
      <c r="P164">
        <f t="shared" si="21"/>
        <v>0.46246370063674036</v>
      </c>
      <c r="Q164">
        <f t="shared" si="22"/>
        <v>3.0930249339160558</v>
      </c>
    </row>
    <row r="165" spans="6:17">
      <c r="F165">
        <f t="shared" si="24"/>
        <v>-14</v>
      </c>
      <c r="G165">
        <f t="shared" si="19"/>
        <v>4</v>
      </c>
      <c r="H165">
        <v>6</v>
      </c>
      <c r="I165">
        <v>18</v>
      </c>
      <c r="J165">
        <v>0.39</v>
      </c>
      <c r="K165">
        <v>-0.84</v>
      </c>
      <c r="L165">
        <v>0.93</v>
      </c>
      <c r="M165" s="1">
        <f t="shared" si="20"/>
        <v>0.92612094242598786</v>
      </c>
      <c r="N165">
        <f t="shared" si="17"/>
        <v>0.23246370063674032</v>
      </c>
      <c r="O165">
        <f t="shared" si="18"/>
        <v>1.743093685884753</v>
      </c>
      <c r="P165">
        <f t="shared" si="21"/>
        <v>-0.15753629936325969</v>
      </c>
      <c r="Q165">
        <f t="shared" si="22"/>
        <v>2.5830936858847529</v>
      </c>
    </row>
    <row r="166" spans="6:17">
      <c r="F166">
        <f t="shared" si="24"/>
        <v>-12</v>
      </c>
      <c r="G166">
        <f t="shared" si="19"/>
        <v>4</v>
      </c>
      <c r="H166">
        <v>8</v>
      </c>
      <c r="I166">
        <v>18</v>
      </c>
      <c r="J166">
        <v>1.02</v>
      </c>
      <c r="K166">
        <v>-1.32</v>
      </c>
      <c r="L166">
        <v>1.67</v>
      </c>
      <c r="M166" s="1">
        <f t="shared" si="20"/>
        <v>1.6681726529349412</v>
      </c>
      <c r="N166">
        <f t="shared" si="17"/>
        <v>0.23246370063674032</v>
      </c>
      <c r="O166">
        <f t="shared" si="18"/>
        <v>0.90506875196869729</v>
      </c>
      <c r="P166">
        <f t="shared" si="21"/>
        <v>-0.78753629936325975</v>
      </c>
      <c r="Q166">
        <f t="shared" si="22"/>
        <v>2.2250687519686974</v>
      </c>
    </row>
    <row r="167" spans="6:17">
      <c r="F167">
        <f t="shared" si="24"/>
        <v>-10</v>
      </c>
      <c r="G167">
        <f t="shared" si="19"/>
        <v>4</v>
      </c>
      <c r="H167">
        <v>10</v>
      </c>
      <c r="I167">
        <v>18</v>
      </c>
      <c r="J167">
        <v>0.68</v>
      </c>
      <c r="K167">
        <v>-1.1299999999999999</v>
      </c>
      <c r="L167">
        <v>1.32</v>
      </c>
      <c r="M167" s="1">
        <f t="shared" si="20"/>
        <v>1.3188252348207474</v>
      </c>
      <c r="N167">
        <f t="shared" si="17"/>
        <v>0.23246370063674032</v>
      </c>
      <c r="O167">
        <f t="shared" si="18"/>
        <v>-2.5068751968696845E-2</v>
      </c>
      <c r="P167">
        <f t="shared" si="21"/>
        <v>-0.44753629936325973</v>
      </c>
      <c r="Q167">
        <f t="shared" si="22"/>
        <v>1.1049312480313032</v>
      </c>
    </row>
    <row r="168" spans="6:17">
      <c r="F168">
        <f t="shared" si="24"/>
        <v>-8</v>
      </c>
      <c r="G168">
        <f t="shared" si="19"/>
        <v>4</v>
      </c>
      <c r="H168">
        <v>12</v>
      </c>
      <c r="I168">
        <v>18</v>
      </c>
      <c r="J168">
        <v>0.43</v>
      </c>
      <c r="K168">
        <v>-0.42</v>
      </c>
      <c r="L168">
        <v>0.6</v>
      </c>
      <c r="M168" s="1">
        <f t="shared" si="20"/>
        <v>0.6010823570859487</v>
      </c>
      <c r="N168">
        <f t="shared" si="17"/>
        <v>0.23246370063674032</v>
      </c>
      <c r="O168">
        <f t="shared" si="18"/>
        <v>-0.86309368588475266</v>
      </c>
      <c r="P168">
        <f t="shared" si="21"/>
        <v>-0.19753629936325967</v>
      </c>
      <c r="Q168">
        <f t="shared" si="22"/>
        <v>-0.44309368588475267</v>
      </c>
    </row>
    <row r="169" spans="6:17">
      <c r="F169">
        <f t="shared" si="24"/>
        <v>-6</v>
      </c>
      <c r="G169">
        <f t="shared" si="19"/>
        <v>4</v>
      </c>
      <c r="H169">
        <v>14</v>
      </c>
      <c r="I169">
        <v>18</v>
      </c>
      <c r="J169">
        <v>0.25</v>
      </c>
      <c r="K169">
        <v>0.02</v>
      </c>
      <c r="L169">
        <v>0.25</v>
      </c>
      <c r="M169" s="1">
        <f t="shared" si="20"/>
        <v>0.25079872407968906</v>
      </c>
      <c r="N169">
        <f t="shared" si="17"/>
        <v>0.23246370063674032</v>
      </c>
      <c r="O169">
        <f t="shared" si="18"/>
        <v>-1.4430249339160557</v>
      </c>
      <c r="P169">
        <f t="shared" si="21"/>
        <v>-1.7536299363259678E-2</v>
      </c>
      <c r="Q169">
        <f t="shared" si="22"/>
        <v>-1.4630249339160557</v>
      </c>
    </row>
    <row r="170" spans="6:17">
      <c r="F170">
        <f t="shared" si="24"/>
        <v>-4</v>
      </c>
      <c r="G170">
        <f t="shared" si="19"/>
        <v>4</v>
      </c>
      <c r="H170">
        <v>16</v>
      </c>
      <c r="I170">
        <v>18</v>
      </c>
      <c r="J170">
        <v>0.26</v>
      </c>
      <c r="K170">
        <v>0.28999999999999998</v>
      </c>
      <c r="L170">
        <v>0.39</v>
      </c>
      <c r="M170" s="1">
        <f t="shared" si="20"/>
        <v>0.38948684188300892</v>
      </c>
      <c r="N170">
        <f t="shared" si="17"/>
        <v>0.23246370063674032</v>
      </c>
      <c r="O170">
        <f t="shared" si="18"/>
        <v>-1.65</v>
      </c>
      <c r="P170">
        <f t="shared" si="21"/>
        <v>-2.7536299363259686E-2</v>
      </c>
      <c r="Q170">
        <f t="shared" si="22"/>
        <v>-1.94</v>
      </c>
    </row>
    <row r="171" spans="6:17">
      <c r="F171">
        <f t="shared" si="24"/>
        <v>-2</v>
      </c>
      <c r="G171">
        <f t="shared" si="19"/>
        <v>4</v>
      </c>
      <c r="H171">
        <v>18</v>
      </c>
      <c r="I171">
        <v>18</v>
      </c>
      <c r="J171">
        <v>0.47</v>
      </c>
      <c r="K171">
        <v>0.69</v>
      </c>
      <c r="L171">
        <v>0.84</v>
      </c>
      <c r="M171" s="1">
        <f t="shared" si="20"/>
        <v>0.83486525858967198</v>
      </c>
      <c r="N171">
        <f t="shared" si="17"/>
        <v>0.23246370063674032</v>
      </c>
      <c r="O171">
        <f t="shared" si="18"/>
        <v>-1.4430249339160561</v>
      </c>
      <c r="P171">
        <f t="shared" si="21"/>
        <v>-0.23753629936325965</v>
      </c>
      <c r="Q171">
        <f t="shared" si="22"/>
        <v>-2.1330249339160563</v>
      </c>
    </row>
    <row r="172" spans="6:17">
      <c r="F172">
        <f t="shared" si="24"/>
        <v>0</v>
      </c>
      <c r="G172">
        <f t="shared" si="19"/>
        <v>4</v>
      </c>
      <c r="H172">
        <v>20</v>
      </c>
      <c r="I172">
        <v>18</v>
      </c>
      <c r="J172">
        <v>0.48</v>
      </c>
      <c r="K172">
        <v>1.24</v>
      </c>
      <c r="L172">
        <v>1.33</v>
      </c>
      <c r="M172" s="1">
        <f t="shared" si="20"/>
        <v>1.329661611087573</v>
      </c>
      <c r="N172">
        <f t="shared" si="17"/>
        <v>0.23246370063674032</v>
      </c>
      <c r="O172">
        <f t="shared" si="18"/>
        <v>-0.86309368588475333</v>
      </c>
      <c r="P172">
        <f t="shared" si="21"/>
        <v>-0.24753629936325966</v>
      </c>
      <c r="Q172">
        <f t="shared" si="22"/>
        <v>-2.1030936858847533</v>
      </c>
    </row>
    <row r="173" spans="6:17">
      <c r="F173">
        <f t="shared" si="24"/>
        <v>2</v>
      </c>
      <c r="G173">
        <f t="shared" si="19"/>
        <v>4</v>
      </c>
      <c r="H173">
        <v>22</v>
      </c>
      <c r="I173">
        <v>18</v>
      </c>
      <c r="J173">
        <v>0.74</v>
      </c>
      <c r="K173">
        <v>1.54</v>
      </c>
      <c r="L173">
        <v>1.71</v>
      </c>
      <c r="M173" s="1">
        <f t="shared" si="20"/>
        <v>1.7085666507338835</v>
      </c>
      <c r="N173">
        <f t="shared" si="17"/>
        <v>0.23246370063674032</v>
      </c>
      <c r="O173">
        <f t="shared" si="18"/>
        <v>-2.5068751968697622E-2</v>
      </c>
      <c r="P173">
        <f t="shared" si="21"/>
        <v>-0.50753629936325972</v>
      </c>
      <c r="Q173">
        <f t="shared" si="22"/>
        <v>-1.5650687519686977</v>
      </c>
    </row>
    <row r="174" spans="6:17">
      <c r="F174">
        <f t="shared" si="24"/>
        <v>4</v>
      </c>
      <c r="G174">
        <f t="shared" si="19"/>
        <v>4</v>
      </c>
      <c r="H174">
        <v>24</v>
      </c>
      <c r="I174">
        <v>18</v>
      </c>
      <c r="J174">
        <v>0.99</v>
      </c>
      <c r="K174">
        <v>1.51</v>
      </c>
      <c r="L174">
        <v>1.81</v>
      </c>
      <c r="M174" s="1">
        <f t="shared" si="20"/>
        <v>1.8056023925549058</v>
      </c>
      <c r="N174">
        <f t="shared" si="17"/>
        <v>0.23246370063674032</v>
      </c>
      <c r="O174">
        <f t="shared" si="18"/>
        <v>0.90506875196869641</v>
      </c>
      <c r="P174">
        <f t="shared" si="21"/>
        <v>-0.75753629936325972</v>
      </c>
      <c r="Q174">
        <f t="shared" si="22"/>
        <v>-0.6049312480313036</v>
      </c>
    </row>
    <row r="175" spans="6:17">
      <c r="F175">
        <f t="shared" si="24"/>
        <v>6</v>
      </c>
      <c r="G175">
        <f t="shared" si="19"/>
        <v>4</v>
      </c>
      <c r="H175">
        <v>26</v>
      </c>
      <c r="I175">
        <v>18</v>
      </c>
      <c r="J175">
        <v>0.96</v>
      </c>
      <c r="K175">
        <v>1.39</v>
      </c>
      <c r="L175">
        <v>1.69</v>
      </c>
      <c r="M175" s="1">
        <f t="shared" si="20"/>
        <v>1.6892897915988245</v>
      </c>
      <c r="N175">
        <f t="shared" si="17"/>
        <v>0.23246370063674032</v>
      </c>
      <c r="O175">
        <f t="shared" si="18"/>
        <v>1.7430936858847526</v>
      </c>
      <c r="P175">
        <f t="shared" si="21"/>
        <v>-0.7275362993632597</v>
      </c>
      <c r="Q175">
        <f t="shared" si="22"/>
        <v>0.35309368588475265</v>
      </c>
    </row>
    <row r="176" spans="6:17">
      <c r="F176">
        <f t="shared" si="24"/>
        <v>8</v>
      </c>
      <c r="G176">
        <f t="shared" si="19"/>
        <v>4</v>
      </c>
      <c r="H176">
        <v>28</v>
      </c>
      <c r="I176">
        <v>18</v>
      </c>
      <c r="J176">
        <v>0.92</v>
      </c>
      <c r="K176">
        <v>1.1299999999999999</v>
      </c>
      <c r="L176">
        <v>1.45</v>
      </c>
      <c r="M176" s="1">
        <f t="shared" si="20"/>
        <v>1.4571547618561316</v>
      </c>
      <c r="N176">
        <f t="shared" si="17"/>
        <v>0.23246370063674032</v>
      </c>
      <c r="O176">
        <f t="shared" si="18"/>
        <v>2.3230249339160558</v>
      </c>
      <c r="P176">
        <f t="shared" si="21"/>
        <v>-0.68753629936325966</v>
      </c>
      <c r="Q176">
        <f t="shared" si="22"/>
        <v>1.1930249339160559</v>
      </c>
    </row>
    <row r="177" spans="6:17">
      <c r="F177">
        <f t="shared" si="24"/>
        <v>10</v>
      </c>
      <c r="G177">
        <f t="shared" si="19"/>
        <v>4</v>
      </c>
      <c r="H177">
        <v>30</v>
      </c>
      <c r="I177">
        <v>18</v>
      </c>
      <c r="J177">
        <v>0.93</v>
      </c>
      <c r="K177">
        <v>0.92</v>
      </c>
      <c r="L177">
        <v>1.31</v>
      </c>
      <c r="M177" s="1">
        <f t="shared" si="20"/>
        <v>1.3081666560496028</v>
      </c>
      <c r="N177">
        <f t="shared" si="17"/>
        <v>0.23246370063674032</v>
      </c>
      <c r="O177">
        <f t="shared" si="18"/>
        <v>2.5299999999999998</v>
      </c>
      <c r="P177">
        <f t="shared" si="21"/>
        <v>-0.69753629936325967</v>
      </c>
      <c r="Q177">
        <f t="shared" si="22"/>
        <v>1.6099999999999999</v>
      </c>
    </row>
    <row r="178" spans="6:17">
      <c r="F178">
        <f t="shared" si="24"/>
        <v>12</v>
      </c>
      <c r="G178">
        <f t="shared" si="19"/>
        <v>4</v>
      </c>
      <c r="H178">
        <v>32</v>
      </c>
      <c r="I178">
        <v>18</v>
      </c>
      <c r="J178">
        <v>1</v>
      </c>
      <c r="K178">
        <v>0.76</v>
      </c>
      <c r="L178">
        <v>1.26</v>
      </c>
      <c r="M178" s="1">
        <f t="shared" si="20"/>
        <v>1.2560254774486066</v>
      </c>
      <c r="N178">
        <f t="shared" si="17"/>
        <v>0.23246370063674032</v>
      </c>
      <c r="O178">
        <f t="shared" si="18"/>
        <v>2.3230249339160558</v>
      </c>
      <c r="P178">
        <f t="shared" si="21"/>
        <v>-0.76753629936325973</v>
      </c>
      <c r="Q178">
        <f t="shared" si="22"/>
        <v>1.5630249339160558</v>
      </c>
    </row>
    <row r="179" spans="6:17">
      <c r="F179">
        <f t="shared" si="24"/>
        <v>14</v>
      </c>
      <c r="G179">
        <f t="shared" si="19"/>
        <v>4</v>
      </c>
      <c r="H179">
        <v>34</v>
      </c>
      <c r="I179">
        <v>18</v>
      </c>
      <c r="J179">
        <v>0.94</v>
      </c>
      <c r="K179">
        <v>0.64</v>
      </c>
      <c r="L179">
        <v>1.1399999999999999</v>
      </c>
      <c r="M179" s="1">
        <f t="shared" si="20"/>
        <v>1.1371895180663598</v>
      </c>
      <c r="N179">
        <f t="shared" si="17"/>
        <v>0.23246370063674032</v>
      </c>
      <c r="O179">
        <f t="shared" si="18"/>
        <v>1.7430936858847534</v>
      </c>
      <c r="P179">
        <f t="shared" si="21"/>
        <v>-0.70753629936325968</v>
      </c>
      <c r="Q179">
        <f t="shared" si="22"/>
        <v>1.1030936858847533</v>
      </c>
    </row>
    <row r="180" spans="6:17">
      <c r="F180">
        <f t="shared" si="24"/>
        <v>16</v>
      </c>
      <c r="G180">
        <f t="shared" si="19"/>
        <v>4</v>
      </c>
      <c r="H180">
        <v>36</v>
      </c>
      <c r="I180">
        <v>18</v>
      </c>
      <c r="J180">
        <v>0.72</v>
      </c>
      <c r="K180">
        <v>0.46</v>
      </c>
      <c r="L180">
        <v>0.85</v>
      </c>
      <c r="M180" s="1">
        <f t="shared" si="20"/>
        <v>0.8544003745317531</v>
      </c>
      <c r="N180">
        <f t="shared" si="17"/>
        <v>0.23246370063674032</v>
      </c>
      <c r="O180">
        <f t="shared" si="18"/>
        <v>0.90506875196869774</v>
      </c>
      <c r="P180">
        <f t="shared" si="21"/>
        <v>-0.48753629936325965</v>
      </c>
      <c r="Q180">
        <f t="shared" si="22"/>
        <v>0.44506875196869772</v>
      </c>
    </row>
    <row r="181" spans="6:17">
      <c r="F181">
        <f t="shared" si="24"/>
        <v>18</v>
      </c>
      <c r="G181">
        <f t="shared" si="19"/>
        <v>4</v>
      </c>
      <c r="H181">
        <v>38</v>
      </c>
      <c r="I181">
        <v>18</v>
      </c>
      <c r="J181">
        <v>0.59</v>
      </c>
      <c r="K181">
        <v>0.23</v>
      </c>
      <c r="L181">
        <v>0.63</v>
      </c>
      <c r="M181" s="1">
        <f t="shared" si="20"/>
        <v>0.63324560795950258</v>
      </c>
      <c r="N181">
        <f t="shared" si="17"/>
        <v>0.23246370063674032</v>
      </c>
      <c r="O181">
        <f t="shared" si="18"/>
        <v>-2.5068751968696346E-2</v>
      </c>
      <c r="P181">
        <f t="shared" si="21"/>
        <v>-0.35753629936325965</v>
      </c>
      <c r="Q181">
        <f t="shared" si="22"/>
        <v>-0.25506875196869638</v>
      </c>
    </row>
    <row r="182" spans="6:17">
      <c r="F182">
        <f>H182-20</f>
        <v>-8</v>
      </c>
      <c r="G182">
        <f t="shared" si="19"/>
        <v>6</v>
      </c>
      <c r="H182">
        <v>12</v>
      </c>
      <c r="I182">
        <v>20</v>
      </c>
      <c r="J182">
        <v>-0.4</v>
      </c>
      <c r="K182">
        <v>-0.35</v>
      </c>
      <c r="L182">
        <v>0.53</v>
      </c>
      <c r="M182" s="1">
        <f t="shared" si="20"/>
        <v>0.53150729063673252</v>
      </c>
      <c r="N182">
        <f t="shared" si="17"/>
        <v>-1.2970628959277966</v>
      </c>
      <c r="O182">
        <f t="shared" si="18"/>
        <v>-0.86309368588475266</v>
      </c>
      <c r="P182">
        <f t="shared" si="21"/>
        <v>-0.89706289592779653</v>
      </c>
      <c r="Q182">
        <f t="shared" si="22"/>
        <v>-0.51309368588475268</v>
      </c>
    </row>
    <row r="183" spans="6:17">
      <c r="F183">
        <f t="shared" ref="F183:F195" si="25">H183-20</f>
        <v>-6</v>
      </c>
      <c r="G183">
        <f t="shared" si="19"/>
        <v>6</v>
      </c>
      <c r="H183">
        <v>14</v>
      </c>
      <c r="I183">
        <v>20</v>
      </c>
      <c r="J183">
        <v>-0.76</v>
      </c>
      <c r="K183">
        <v>0.05</v>
      </c>
      <c r="L183">
        <v>0.76</v>
      </c>
      <c r="M183" s="1">
        <f t="shared" si="20"/>
        <v>0.76164296097318451</v>
      </c>
      <c r="N183">
        <f t="shared" si="17"/>
        <v>-1.2970628959277966</v>
      </c>
      <c r="O183">
        <f t="shared" si="18"/>
        <v>-1.4430249339160557</v>
      </c>
      <c r="P183">
        <f t="shared" si="21"/>
        <v>-0.53706289592779655</v>
      </c>
      <c r="Q183">
        <f t="shared" si="22"/>
        <v>-1.4930249339160557</v>
      </c>
    </row>
    <row r="184" spans="6:17">
      <c r="F184">
        <f t="shared" si="25"/>
        <v>-4</v>
      </c>
      <c r="G184">
        <f t="shared" si="19"/>
        <v>6</v>
      </c>
      <c r="H184">
        <v>16</v>
      </c>
      <c r="I184">
        <v>20</v>
      </c>
      <c r="J184">
        <v>-0.63</v>
      </c>
      <c r="K184">
        <v>0.05</v>
      </c>
      <c r="L184">
        <v>0.63</v>
      </c>
      <c r="M184" s="1">
        <f t="shared" si="20"/>
        <v>0.63198101237299842</v>
      </c>
      <c r="N184">
        <f t="shared" si="17"/>
        <v>-1.2970628959277966</v>
      </c>
      <c r="O184">
        <f t="shared" si="18"/>
        <v>-1.65</v>
      </c>
      <c r="P184">
        <f t="shared" si="21"/>
        <v>-0.66706289592779655</v>
      </c>
      <c r="Q184">
        <f t="shared" si="22"/>
        <v>-1.7</v>
      </c>
    </row>
    <row r="185" spans="6:17">
      <c r="F185">
        <f t="shared" si="25"/>
        <v>-2</v>
      </c>
      <c r="G185">
        <f t="shared" si="19"/>
        <v>6</v>
      </c>
      <c r="H185">
        <v>18</v>
      </c>
      <c r="I185">
        <v>20</v>
      </c>
      <c r="J185">
        <v>-0.1</v>
      </c>
      <c r="K185">
        <v>0.9</v>
      </c>
      <c r="L185">
        <v>0.9</v>
      </c>
      <c r="M185" s="1">
        <f>SQRT(J185*J185+K185*K185)</f>
        <v>0.90553851381374173</v>
      </c>
      <c r="N185">
        <f t="shared" si="17"/>
        <v>-1.2970628959277966</v>
      </c>
      <c r="O185">
        <f t="shared" si="18"/>
        <v>-1.4430249339160561</v>
      </c>
      <c r="P185">
        <f t="shared" si="21"/>
        <v>-1.1970628959277965</v>
      </c>
      <c r="Q185">
        <f t="shared" si="22"/>
        <v>-2.3430249339160563</v>
      </c>
    </row>
    <row r="186" spans="6:17">
      <c r="F186">
        <f t="shared" si="25"/>
        <v>0</v>
      </c>
      <c r="G186">
        <f t="shared" si="19"/>
        <v>6</v>
      </c>
      <c r="H186">
        <v>20</v>
      </c>
      <c r="I186">
        <v>20</v>
      </c>
      <c r="J186">
        <v>0.09</v>
      </c>
      <c r="K186">
        <v>1.3</v>
      </c>
      <c r="L186">
        <v>1.3</v>
      </c>
      <c r="M186" s="1">
        <f>SQRT(J186*J186+K186*K186)</f>
        <v>1.3031116606031887</v>
      </c>
      <c r="N186">
        <f t="shared" si="17"/>
        <v>-1.2970628959277966</v>
      </c>
      <c r="O186">
        <f t="shared" si="18"/>
        <v>-0.86309368588475333</v>
      </c>
      <c r="P186">
        <f t="shared" si="21"/>
        <v>-1.3870628959277966</v>
      </c>
      <c r="Q186">
        <f t="shared" si="22"/>
        <v>-2.1630936858847534</v>
      </c>
    </row>
    <row r="187" spans="6:17">
      <c r="F187">
        <f t="shared" si="25"/>
        <v>2</v>
      </c>
      <c r="G187">
        <f t="shared" si="19"/>
        <v>6</v>
      </c>
      <c r="H187">
        <v>22</v>
      </c>
      <c r="I187">
        <v>20</v>
      </c>
      <c r="J187">
        <v>0.25</v>
      </c>
      <c r="K187">
        <v>1.5</v>
      </c>
      <c r="L187">
        <v>1.52</v>
      </c>
      <c r="M187" s="1">
        <f>SQRT(J187*J187+K187*K187)</f>
        <v>1.5206906325745548</v>
      </c>
      <c r="N187">
        <f t="shared" si="17"/>
        <v>-1.2970628959277966</v>
      </c>
      <c r="O187">
        <f t="shared" si="18"/>
        <v>-2.5068751968697622E-2</v>
      </c>
      <c r="P187">
        <f t="shared" si="21"/>
        <v>-1.5470628959277966</v>
      </c>
      <c r="Q187">
        <f t="shared" si="22"/>
        <v>-1.5250687519686976</v>
      </c>
    </row>
    <row r="188" spans="6:17">
      <c r="F188">
        <f t="shared" si="25"/>
        <v>4</v>
      </c>
      <c r="G188">
        <f t="shared" si="19"/>
        <v>6</v>
      </c>
      <c r="H188">
        <v>24</v>
      </c>
      <c r="I188">
        <v>20</v>
      </c>
      <c r="J188">
        <v>0.39</v>
      </c>
      <c r="K188">
        <v>1.32</v>
      </c>
      <c r="L188">
        <v>1.38</v>
      </c>
      <c r="M188" s="1">
        <f t="shared" si="20"/>
        <v>1.3764083696345355</v>
      </c>
      <c r="N188">
        <f t="shared" si="17"/>
        <v>-1.2970628959277966</v>
      </c>
      <c r="O188">
        <f t="shared" si="18"/>
        <v>0.90506875196869641</v>
      </c>
      <c r="P188">
        <f t="shared" si="21"/>
        <v>-1.6870628959277965</v>
      </c>
      <c r="Q188">
        <f t="shared" si="22"/>
        <v>-0.41493124803130366</v>
      </c>
    </row>
    <row r="189" spans="6:17">
      <c r="F189">
        <f t="shared" si="25"/>
        <v>6</v>
      </c>
      <c r="G189">
        <f t="shared" si="19"/>
        <v>6</v>
      </c>
      <c r="H189">
        <v>26</v>
      </c>
      <c r="I189">
        <v>20</v>
      </c>
      <c r="J189">
        <v>0.5</v>
      </c>
      <c r="K189">
        <v>1.4</v>
      </c>
      <c r="L189">
        <v>1.49</v>
      </c>
      <c r="M189" s="1">
        <f t="shared" si="20"/>
        <v>1.4866068747318506</v>
      </c>
      <c r="N189">
        <f t="shared" si="17"/>
        <v>-1.2970628959277966</v>
      </c>
      <c r="O189">
        <f t="shared" si="18"/>
        <v>1.7430936858847526</v>
      </c>
      <c r="P189">
        <f t="shared" si="21"/>
        <v>-1.7970628959277966</v>
      </c>
      <c r="Q189">
        <f t="shared" si="22"/>
        <v>0.34309368588475264</v>
      </c>
    </row>
    <row r="190" spans="6:17">
      <c r="F190">
        <f t="shared" si="25"/>
        <v>8</v>
      </c>
      <c r="G190">
        <f t="shared" si="19"/>
        <v>6</v>
      </c>
      <c r="H190">
        <v>28</v>
      </c>
      <c r="I190">
        <v>20</v>
      </c>
      <c r="J190">
        <v>1.1200000000000001</v>
      </c>
      <c r="K190">
        <v>1.1499999999999999</v>
      </c>
      <c r="L190">
        <v>1.6</v>
      </c>
      <c r="M190" s="1">
        <f t="shared" si="20"/>
        <v>1.6052725625263768</v>
      </c>
      <c r="N190">
        <f t="shared" si="17"/>
        <v>-1.2970628959277966</v>
      </c>
      <c r="O190">
        <f t="shared" si="18"/>
        <v>2.3230249339160558</v>
      </c>
      <c r="P190">
        <f t="shared" si="21"/>
        <v>-2.4170628959277964</v>
      </c>
      <c r="Q190">
        <f t="shared" si="22"/>
        <v>1.1730249339160559</v>
      </c>
    </row>
    <row r="191" spans="6:17">
      <c r="F191">
        <f t="shared" si="25"/>
        <v>10</v>
      </c>
      <c r="G191">
        <f t="shared" si="19"/>
        <v>6</v>
      </c>
      <c r="H191">
        <v>30</v>
      </c>
      <c r="I191">
        <v>20</v>
      </c>
      <c r="J191">
        <v>1.27</v>
      </c>
      <c r="K191">
        <v>0.79</v>
      </c>
      <c r="L191">
        <v>1.49</v>
      </c>
      <c r="M191" s="1">
        <f t="shared" si="20"/>
        <v>1.4956603892595404</v>
      </c>
      <c r="N191">
        <f t="shared" si="17"/>
        <v>-1.2970628959277966</v>
      </c>
      <c r="O191">
        <f t="shared" si="18"/>
        <v>2.5299999999999998</v>
      </c>
      <c r="P191">
        <f t="shared" si="21"/>
        <v>-2.5670628959277968</v>
      </c>
      <c r="Q191">
        <f t="shared" si="22"/>
        <v>1.7399999999999998</v>
      </c>
    </row>
    <row r="192" spans="6:17">
      <c r="F192">
        <f t="shared" si="25"/>
        <v>12</v>
      </c>
      <c r="G192">
        <f t="shared" si="19"/>
        <v>6</v>
      </c>
      <c r="H192">
        <v>32</v>
      </c>
      <c r="I192">
        <v>20</v>
      </c>
      <c r="J192">
        <v>1.03</v>
      </c>
      <c r="K192">
        <v>0.65</v>
      </c>
      <c r="L192">
        <v>1.21</v>
      </c>
      <c r="M192" s="1">
        <f t="shared" si="20"/>
        <v>1.2179490958164056</v>
      </c>
      <c r="N192">
        <f t="shared" si="17"/>
        <v>-1.2970628959277966</v>
      </c>
      <c r="O192">
        <f t="shared" si="18"/>
        <v>2.3230249339160558</v>
      </c>
      <c r="P192">
        <f t="shared" si="21"/>
        <v>-2.3270628959277966</v>
      </c>
      <c r="Q192">
        <f t="shared" si="22"/>
        <v>1.6730249339160559</v>
      </c>
    </row>
    <row r="193" spans="6:17">
      <c r="F193">
        <f t="shared" si="25"/>
        <v>14</v>
      </c>
      <c r="G193">
        <f t="shared" si="19"/>
        <v>6</v>
      </c>
      <c r="H193">
        <v>34</v>
      </c>
      <c r="I193">
        <v>20</v>
      </c>
      <c r="J193">
        <v>0.98</v>
      </c>
      <c r="K193">
        <v>0.65</v>
      </c>
      <c r="L193">
        <v>1.18</v>
      </c>
      <c r="M193" s="1">
        <f t="shared" si="20"/>
        <v>1.175967686630887</v>
      </c>
      <c r="N193">
        <f t="shared" si="17"/>
        <v>-1.2970628959277966</v>
      </c>
      <c r="O193">
        <f t="shared" si="18"/>
        <v>1.7430936858847534</v>
      </c>
      <c r="P193">
        <f t="shared" si="21"/>
        <v>-2.2770628959277968</v>
      </c>
      <c r="Q193">
        <f t="shared" si="22"/>
        <v>1.0930936858847535</v>
      </c>
    </row>
    <row r="194" spans="6:17">
      <c r="F194">
        <f t="shared" si="25"/>
        <v>16</v>
      </c>
      <c r="G194">
        <f t="shared" si="19"/>
        <v>6</v>
      </c>
      <c r="H194">
        <v>36</v>
      </c>
      <c r="I194">
        <v>20</v>
      </c>
      <c r="J194">
        <v>0.74</v>
      </c>
      <c r="K194">
        <v>0.47</v>
      </c>
      <c r="L194">
        <v>0.88</v>
      </c>
      <c r="M194" s="1">
        <f t="shared" si="20"/>
        <v>0.87664131775772469</v>
      </c>
      <c r="N194">
        <f t="shared" si="17"/>
        <v>-1.2970628959277966</v>
      </c>
      <c r="O194">
        <f t="shared" si="18"/>
        <v>0.90506875196869774</v>
      </c>
      <c r="P194">
        <f t="shared" si="21"/>
        <v>-2.0370628959277965</v>
      </c>
      <c r="Q194">
        <f t="shared" si="22"/>
        <v>0.43506875196869776</v>
      </c>
    </row>
    <row r="195" spans="6:17">
      <c r="F195">
        <f t="shared" si="25"/>
        <v>18</v>
      </c>
      <c r="G195">
        <f t="shared" si="19"/>
        <v>6</v>
      </c>
      <c r="H195">
        <v>38</v>
      </c>
      <c r="I195">
        <v>20</v>
      </c>
      <c r="J195">
        <v>0.8</v>
      </c>
      <c r="K195">
        <v>0.25</v>
      </c>
      <c r="L195">
        <v>0.84</v>
      </c>
      <c r="M195" s="1">
        <f t="shared" si="20"/>
        <v>0.83815273071201057</v>
      </c>
      <c r="N195">
        <f t="shared" si="17"/>
        <v>-1.2970628959277966</v>
      </c>
      <c r="O195">
        <f t="shared" si="18"/>
        <v>-2.5068751968696346E-2</v>
      </c>
      <c r="P195">
        <f t="shared" si="21"/>
        <v>-2.0970628959277966</v>
      </c>
      <c r="Q195">
        <f t="shared" si="22"/>
        <v>-0.27506875196869635</v>
      </c>
    </row>
    <row r="196" spans="6:17">
      <c r="F196">
        <f>H196-20</f>
        <v>-6</v>
      </c>
      <c r="G196">
        <f t="shared" si="19"/>
        <v>8</v>
      </c>
      <c r="H196">
        <v>14</v>
      </c>
      <c r="I196">
        <v>22</v>
      </c>
      <c r="J196">
        <v>-1.08</v>
      </c>
      <c r="K196">
        <v>-0.31</v>
      </c>
      <c r="L196">
        <v>1.1200000000000001</v>
      </c>
      <c r="M196" s="1">
        <f t="shared" si="20"/>
        <v>1.1236102527122116</v>
      </c>
      <c r="N196">
        <f t="shared" si="17"/>
        <v>-1.7893780989746362</v>
      </c>
      <c r="O196">
        <f t="shared" si="18"/>
        <v>-1.4430249339160557</v>
      </c>
      <c r="P196">
        <f t="shared" si="21"/>
        <v>-0.70937809897463611</v>
      </c>
      <c r="Q196">
        <f t="shared" si="22"/>
        <v>-1.1330249339160556</v>
      </c>
    </row>
    <row r="197" spans="6:17">
      <c r="F197">
        <f t="shared" ref="F197:F225" si="26">H197-20</f>
        <v>-4</v>
      </c>
      <c r="G197">
        <f t="shared" si="19"/>
        <v>8</v>
      </c>
      <c r="H197">
        <v>16</v>
      </c>
      <c r="I197">
        <v>22</v>
      </c>
      <c r="J197">
        <v>-0.99</v>
      </c>
      <c r="K197">
        <v>-0.34</v>
      </c>
      <c r="L197">
        <v>1.05</v>
      </c>
      <c r="M197" s="1">
        <f t="shared" si="20"/>
        <v>1.0467568963231146</v>
      </c>
      <c r="N197">
        <f t="shared" si="17"/>
        <v>-1.7893780989746362</v>
      </c>
      <c r="O197">
        <f t="shared" si="18"/>
        <v>-1.65</v>
      </c>
      <c r="P197">
        <f t="shared" si="21"/>
        <v>-0.79937809897463619</v>
      </c>
      <c r="Q197">
        <f t="shared" si="22"/>
        <v>-1.3099999999999998</v>
      </c>
    </row>
    <row r="198" spans="6:17">
      <c r="F198">
        <f t="shared" si="26"/>
        <v>-2</v>
      </c>
      <c r="G198">
        <f t="shared" si="19"/>
        <v>8</v>
      </c>
      <c r="H198">
        <v>18</v>
      </c>
      <c r="I198">
        <v>22</v>
      </c>
      <c r="J198">
        <v>-0.37</v>
      </c>
      <c r="K198">
        <v>0.45</v>
      </c>
      <c r="L198">
        <v>0.57999999999999996</v>
      </c>
      <c r="M198" s="1">
        <f t="shared" si="20"/>
        <v>0.58258046654518036</v>
      </c>
      <c r="N198">
        <f t="shared" si="17"/>
        <v>-1.7893780989746362</v>
      </c>
      <c r="O198">
        <f t="shared" si="18"/>
        <v>-1.4430249339160561</v>
      </c>
      <c r="P198">
        <f t="shared" si="21"/>
        <v>-1.4193780989746361</v>
      </c>
      <c r="Q198">
        <f t="shared" si="22"/>
        <v>-1.8930249339160561</v>
      </c>
    </row>
    <row r="199" spans="6:17">
      <c r="F199">
        <f t="shared" si="26"/>
        <v>0</v>
      </c>
      <c r="G199">
        <f t="shared" si="19"/>
        <v>8</v>
      </c>
      <c r="H199">
        <v>20</v>
      </c>
      <c r="I199">
        <v>22</v>
      </c>
      <c r="J199">
        <v>-7.0000000000000007E-2</v>
      </c>
      <c r="K199">
        <v>0.91</v>
      </c>
      <c r="L199">
        <v>0.91</v>
      </c>
      <c r="M199" s="1">
        <f t="shared" si="20"/>
        <v>0.91268833672837091</v>
      </c>
      <c r="N199">
        <f t="shared" si="17"/>
        <v>-1.7893780989746362</v>
      </c>
      <c r="O199">
        <f t="shared" si="18"/>
        <v>-0.86309368588475333</v>
      </c>
      <c r="P199">
        <f t="shared" si="21"/>
        <v>-1.7193780989746361</v>
      </c>
      <c r="Q199">
        <f t="shared" si="22"/>
        <v>-1.7730936858847532</v>
      </c>
    </row>
    <row r="200" spans="6:17">
      <c r="F200">
        <f t="shared" si="26"/>
        <v>2</v>
      </c>
      <c r="G200">
        <f t="shared" si="19"/>
        <v>8</v>
      </c>
      <c r="H200">
        <v>22</v>
      </c>
      <c r="I200">
        <v>22</v>
      </c>
      <c r="J200">
        <v>0.19</v>
      </c>
      <c r="K200">
        <v>1.28</v>
      </c>
      <c r="L200">
        <v>1.3</v>
      </c>
      <c r="M200" s="1">
        <f t="shared" si="20"/>
        <v>1.2940247292845681</v>
      </c>
      <c r="N200">
        <f t="shared" si="17"/>
        <v>-1.7893780989746362</v>
      </c>
      <c r="O200">
        <f t="shared" si="18"/>
        <v>-2.5068751968697622E-2</v>
      </c>
      <c r="P200">
        <f t="shared" si="21"/>
        <v>-1.9793780989746361</v>
      </c>
      <c r="Q200">
        <f t="shared" si="22"/>
        <v>-1.3050687519686976</v>
      </c>
    </row>
    <row r="201" spans="6:17">
      <c r="F201">
        <f t="shared" si="26"/>
        <v>4</v>
      </c>
      <c r="G201">
        <f t="shared" si="19"/>
        <v>8</v>
      </c>
      <c r="H201">
        <v>24</v>
      </c>
      <c r="I201">
        <v>22</v>
      </c>
      <c r="J201">
        <v>0.25</v>
      </c>
      <c r="K201">
        <v>1.27</v>
      </c>
      <c r="L201">
        <v>1.3</v>
      </c>
      <c r="M201" s="1">
        <f t="shared" si="20"/>
        <v>1.2943724348115577</v>
      </c>
      <c r="N201">
        <f t="shared" si="17"/>
        <v>-1.7893780989746362</v>
      </c>
      <c r="O201">
        <f t="shared" si="18"/>
        <v>0.90506875196869641</v>
      </c>
      <c r="P201">
        <f t="shared" si="21"/>
        <v>-2.0393780989746362</v>
      </c>
      <c r="Q201">
        <f t="shared" si="22"/>
        <v>-0.36493124803130361</v>
      </c>
    </row>
    <row r="202" spans="6:17">
      <c r="F202">
        <f t="shared" si="26"/>
        <v>6</v>
      </c>
      <c r="G202">
        <f t="shared" si="19"/>
        <v>8</v>
      </c>
      <c r="H202">
        <v>26</v>
      </c>
      <c r="I202">
        <v>22</v>
      </c>
      <c r="J202">
        <v>0.81</v>
      </c>
      <c r="K202">
        <v>1.01</v>
      </c>
      <c r="L202">
        <v>1.3</v>
      </c>
      <c r="M202" s="1">
        <f t="shared" si="20"/>
        <v>1.2946814279968644</v>
      </c>
      <c r="N202">
        <f t="shared" si="17"/>
        <v>-1.7893780989746362</v>
      </c>
      <c r="O202">
        <f t="shared" si="18"/>
        <v>1.7430936858847526</v>
      </c>
      <c r="P202">
        <f t="shared" si="21"/>
        <v>-2.5993780989746362</v>
      </c>
      <c r="Q202">
        <f t="shared" si="22"/>
        <v>0.73309368588475254</v>
      </c>
    </row>
    <row r="203" spans="6:17">
      <c r="F203">
        <f t="shared" si="26"/>
        <v>8</v>
      </c>
      <c r="G203">
        <f t="shared" si="19"/>
        <v>8</v>
      </c>
      <c r="H203">
        <v>28</v>
      </c>
      <c r="I203">
        <v>22</v>
      </c>
      <c r="J203">
        <v>1.35</v>
      </c>
      <c r="K203">
        <v>0.91</v>
      </c>
      <c r="L203">
        <v>1.63</v>
      </c>
      <c r="M203" s="1">
        <f t="shared" si="20"/>
        <v>1.628066337714775</v>
      </c>
      <c r="N203">
        <f t="shared" ref="N203:N225" si="27">$F$6*SIN($G$6*(G203+5))+$H$6</f>
        <v>-1.7893780989746362</v>
      </c>
      <c r="O203">
        <f t="shared" ref="O203:O225" si="28">$J$6*SIN($K$6*(H203+5))+$L$6</f>
        <v>2.3230249339160558</v>
      </c>
      <c r="P203">
        <f t="shared" si="21"/>
        <v>-3.1393780989746363</v>
      </c>
      <c r="Q203">
        <f t="shared" si="22"/>
        <v>1.4130249339160557</v>
      </c>
    </row>
    <row r="204" spans="6:17">
      <c r="F204">
        <f t="shared" si="26"/>
        <v>10</v>
      </c>
      <c r="G204">
        <f t="shared" ref="G204:G225" si="29">I204-14</f>
        <v>8</v>
      </c>
      <c r="H204">
        <v>30</v>
      </c>
      <c r="I204">
        <v>22</v>
      </c>
      <c r="J204">
        <v>1.25</v>
      </c>
      <c r="K204">
        <v>0.62</v>
      </c>
      <c r="L204">
        <v>1.39</v>
      </c>
      <c r="M204" s="1">
        <f t="shared" ref="M204:M225" si="30">SQRT(J204*J204+K204*K204)</f>
        <v>1.3953135848260061</v>
      </c>
      <c r="N204">
        <f t="shared" si="27"/>
        <v>-1.7893780989746362</v>
      </c>
      <c r="O204">
        <f t="shared" si="28"/>
        <v>2.5299999999999998</v>
      </c>
      <c r="P204">
        <f t="shared" ref="P204:P225" si="31">N204-J204</f>
        <v>-3.0393780989746362</v>
      </c>
      <c r="Q204">
        <f t="shared" ref="Q204:Q225" si="32">O204-K204</f>
        <v>1.9099999999999997</v>
      </c>
    </row>
    <row r="205" spans="6:17">
      <c r="F205">
        <f t="shared" si="26"/>
        <v>12</v>
      </c>
      <c r="G205">
        <f t="shared" si="29"/>
        <v>8</v>
      </c>
      <c r="H205">
        <v>32</v>
      </c>
      <c r="I205">
        <v>22</v>
      </c>
      <c r="J205">
        <v>1.1200000000000001</v>
      </c>
      <c r="K205">
        <v>0.55000000000000004</v>
      </c>
      <c r="L205">
        <v>1.24</v>
      </c>
      <c r="M205" s="1">
        <f t="shared" si="30"/>
        <v>1.2477579893553077</v>
      </c>
      <c r="N205">
        <f t="shared" si="27"/>
        <v>-1.7893780989746362</v>
      </c>
      <c r="O205">
        <f t="shared" si="28"/>
        <v>2.3230249339160558</v>
      </c>
      <c r="P205">
        <f t="shared" si="31"/>
        <v>-2.9093780989746363</v>
      </c>
      <c r="Q205">
        <f t="shared" si="32"/>
        <v>1.7730249339160558</v>
      </c>
    </row>
    <row r="206" spans="6:17">
      <c r="F206">
        <f t="shared" si="26"/>
        <v>14</v>
      </c>
      <c r="G206">
        <f t="shared" si="29"/>
        <v>8</v>
      </c>
      <c r="H206">
        <v>34</v>
      </c>
      <c r="I206">
        <v>22</v>
      </c>
      <c r="J206">
        <v>1.58</v>
      </c>
      <c r="K206">
        <v>0.59</v>
      </c>
      <c r="L206">
        <v>1.68</v>
      </c>
      <c r="M206" s="1">
        <f t="shared" si="30"/>
        <v>1.6865645555388624</v>
      </c>
      <c r="N206">
        <f t="shared" si="27"/>
        <v>-1.7893780989746362</v>
      </c>
      <c r="O206">
        <f t="shared" si="28"/>
        <v>1.7430936858847534</v>
      </c>
      <c r="P206">
        <f t="shared" si="31"/>
        <v>-3.3693780989746362</v>
      </c>
      <c r="Q206">
        <f t="shared" si="32"/>
        <v>1.1530936858847536</v>
      </c>
    </row>
    <row r="207" spans="6:17">
      <c r="F207">
        <f t="shared" si="26"/>
        <v>16</v>
      </c>
      <c r="G207">
        <f t="shared" si="29"/>
        <v>8</v>
      </c>
      <c r="H207">
        <v>36</v>
      </c>
      <c r="I207">
        <v>22</v>
      </c>
      <c r="J207">
        <v>1.52</v>
      </c>
      <c r="K207">
        <v>0.66</v>
      </c>
      <c r="L207">
        <v>1.66</v>
      </c>
      <c r="M207" s="1">
        <f t="shared" si="30"/>
        <v>1.6571059109181887</v>
      </c>
      <c r="N207">
        <f t="shared" si="27"/>
        <v>-1.7893780989746362</v>
      </c>
      <c r="O207">
        <f t="shared" si="28"/>
        <v>0.90506875196869774</v>
      </c>
      <c r="P207">
        <f t="shared" si="31"/>
        <v>-3.3093780989746362</v>
      </c>
      <c r="Q207">
        <f t="shared" si="32"/>
        <v>0.24506875196869771</v>
      </c>
    </row>
    <row r="208" spans="6:17">
      <c r="F208">
        <f t="shared" si="26"/>
        <v>18</v>
      </c>
      <c r="G208">
        <f t="shared" si="29"/>
        <v>8</v>
      </c>
      <c r="H208">
        <v>38</v>
      </c>
      <c r="I208">
        <v>22</v>
      </c>
      <c r="J208">
        <v>1.4</v>
      </c>
      <c r="K208">
        <v>0.34</v>
      </c>
      <c r="L208">
        <v>1.44</v>
      </c>
      <c r="M208" s="1">
        <f t="shared" si="30"/>
        <v>1.4406942770761602</v>
      </c>
      <c r="N208">
        <f t="shared" si="27"/>
        <v>-1.7893780989746362</v>
      </c>
      <c r="O208">
        <f t="shared" si="28"/>
        <v>-2.5068751968696346E-2</v>
      </c>
      <c r="P208">
        <f t="shared" si="31"/>
        <v>-3.1893780989746361</v>
      </c>
      <c r="Q208">
        <f t="shared" si="32"/>
        <v>-0.36506875196869637</v>
      </c>
    </row>
    <row r="209" spans="6:24">
      <c r="F209">
        <f t="shared" si="26"/>
        <v>-2</v>
      </c>
      <c r="G209">
        <f t="shared" si="29"/>
        <v>10</v>
      </c>
      <c r="H209">
        <v>18</v>
      </c>
      <c r="I209">
        <v>24</v>
      </c>
      <c r="J209">
        <v>-0.52</v>
      </c>
      <c r="K209">
        <v>-0.21</v>
      </c>
      <c r="L209">
        <v>0.56000000000000005</v>
      </c>
      <c r="M209" s="1">
        <f t="shared" si="30"/>
        <v>0.56080299571239811</v>
      </c>
      <c r="N209">
        <f t="shared" si="27"/>
        <v>-0.98750215267992747</v>
      </c>
      <c r="O209">
        <f t="shared" si="28"/>
        <v>-1.4430249339160561</v>
      </c>
      <c r="P209">
        <f t="shared" si="31"/>
        <v>-0.46750215267992745</v>
      </c>
      <c r="Q209">
        <f t="shared" si="32"/>
        <v>-1.2330249339160562</v>
      </c>
    </row>
    <row r="210" spans="6:24">
      <c r="F210">
        <f t="shared" si="26"/>
        <v>2</v>
      </c>
      <c r="G210">
        <f t="shared" si="29"/>
        <v>10</v>
      </c>
      <c r="H210">
        <v>22</v>
      </c>
      <c r="I210">
        <v>24</v>
      </c>
      <c r="J210">
        <v>0.35</v>
      </c>
      <c r="K210">
        <v>0.97</v>
      </c>
      <c r="L210">
        <v>1.03</v>
      </c>
      <c r="M210" s="1">
        <f t="shared" si="30"/>
        <v>1.0312128781197409</v>
      </c>
      <c r="N210">
        <f t="shared" si="27"/>
        <v>-0.98750215267992747</v>
      </c>
      <c r="O210">
        <f t="shared" si="28"/>
        <v>-2.5068751968697622E-2</v>
      </c>
      <c r="P210">
        <f t="shared" si="31"/>
        <v>-1.3375021526799276</v>
      </c>
      <c r="Q210">
        <f t="shared" si="32"/>
        <v>-0.9950687519686976</v>
      </c>
      <c r="X210" t="s">
        <v>43</v>
      </c>
    </row>
    <row r="211" spans="6:24">
      <c r="F211">
        <f t="shared" si="26"/>
        <v>4</v>
      </c>
      <c r="G211">
        <f t="shared" si="29"/>
        <v>10</v>
      </c>
      <c r="H211">
        <v>24</v>
      </c>
      <c r="I211">
        <v>24</v>
      </c>
      <c r="J211">
        <v>0.92</v>
      </c>
      <c r="K211">
        <v>0.86</v>
      </c>
      <c r="L211">
        <v>1.26</v>
      </c>
      <c r="M211" s="1">
        <f t="shared" si="30"/>
        <v>1.2593649193144931</v>
      </c>
      <c r="N211">
        <f t="shared" si="27"/>
        <v>-0.98750215267992747</v>
      </c>
      <c r="O211">
        <f t="shared" si="28"/>
        <v>0.90506875196869641</v>
      </c>
      <c r="P211">
        <f t="shared" si="31"/>
        <v>-1.9075021526799274</v>
      </c>
      <c r="Q211">
        <f t="shared" si="32"/>
        <v>4.5068751968696419E-2</v>
      </c>
    </row>
    <row r="212" spans="6:24">
      <c r="F212">
        <f t="shared" si="26"/>
        <v>6</v>
      </c>
      <c r="G212">
        <f t="shared" si="29"/>
        <v>10</v>
      </c>
      <c r="H212">
        <v>26</v>
      </c>
      <c r="I212">
        <v>24</v>
      </c>
      <c r="J212">
        <v>1.42</v>
      </c>
      <c r="K212">
        <v>0.65</v>
      </c>
      <c r="L212">
        <v>1.56</v>
      </c>
      <c r="M212" s="1">
        <f t="shared" si="30"/>
        <v>1.5616977940690062</v>
      </c>
      <c r="N212">
        <f t="shared" si="27"/>
        <v>-0.98750215267992747</v>
      </c>
      <c r="O212">
        <f t="shared" si="28"/>
        <v>1.7430936858847526</v>
      </c>
      <c r="P212">
        <f t="shared" si="31"/>
        <v>-2.4075021526799274</v>
      </c>
      <c r="Q212">
        <f t="shared" si="32"/>
        <v>1.0930936858847526</v>
      </c>
      <c r="U212" s="6" t="s">
        <v>43</v>
      </c>
    </row>
    <row r="213" spans="6:24">
      <c r="F213">
        <f t="shared" si="26"/>
        <v>8</v>
      </c>
      <c r="G213">
        <f t="shared" si="29"/>
        <v>10</v>
      </c>
      <c r="H213">
        <v>28</v>
      </c>
      <c r="I213">
        <v>24</v>
      </c>
      <c r="J213">
        <v>1.61</v>
      </c>
      <c r="K213">
        <v>0.46</v>
      </c>
      <c r="L213">
        <v>1.67</v>
      </c>
      <c r="M213" s="1">
        <f t="shared" si="30"/>
        <v>1.6744252745345192</v>
      </c>
      <c r="N213">
        <f t="shared" si="27"/>
        <v>-0.98750215267992747</v>
      </c>
      <c r="O213">
        <f t="shared" si="28"/>
        <v>2.3230249339160558</v>
      </c>
      <c r="P213">
        <f t="shared" si="31"/>
        <v>-2.5975021526799278</v>
      </c>
      <c r="Q213">
        <f t="shared" si="32"/>
        <v>1.8630249339160558</v>
      </c>
    </row>
    <row r="214" spans="6:24">
      <c r="F214">
        <f t="shared" si="26"/>
        <v>10</v>
      </c>
      <c r="G214">
        <f t="shared" si="29"/>
        <v>10</v>
      </c>
      <c r="H214">
        <v>30</v>
      </c>
      <c r="I214">
        <v>24</v>
      </c>
      <c r="J214">
        <v>1.72</v>
      </c>
      <c r="K214">
        <v>0.41</v>
      </c>
      <c r="L214">
        <v>1.76</v>
      </c>
      <c r="M214" s="1">
        <f>SQRT(J214*J214+K214*K214)</f>
        <v>1.7681911661356076</v>
      </c>
      <c r="N214">
        <f t="shared" si="27"/>
        <v>-0.98750215267992747</v>
      </c>
      <c r="O214">
        <f t="shared" si="28"/>
        <v>2.5299999999999998</v>
      </c>
      <c r="P214">
        <f t="shared" si="31"/>
        <v>-2.7075021526799272</v>
      </c>
      <c r="Q214">
        <f t="shared" si="32"/>
        <v>2.1199999999999997</v>
      </c>
    </row>
    <row r="215" spans="6:24">
      <c r="F215">
        <f t="shared" si="26"/>
        <v>12</v>
      </c>
      <c r="G215">
        <f t="shared" si="29"/>
        <v>10</v>
      </c>
      <c r="H215">
        <v>32</v>
      </c>
      <c r="I215">
        <v>24</v>
      </c>
      <c r="J215">
        <v>1.67</v>
      </c>
      <c r="K215">
        <v>0.41</v>
      </c>
      <c r="L215">
        <v>1.72</v>
      </c>
      <c r="M215" s="1">
        <f>SQRT(J215*J215+K215*K215)</f>
        <v>1.7195929750961416</v>
      </c>
      <c r="N215">
        <f t="shared" si="27"/>
        <v>-0.98750215267992747</v>
      </c>
      <c r="O215">
        <f t="shared" si="28"/>
        <v>2.3230249339160558</v>
      </c>
      <c r="P215">
        <f t="shared" si="31"/>
        <v>-2.6575021526799274</v>
      </c>
      <c r="Q215">
        <f t="shared" si="32"/>
        <v>1.9130249339160559</v>
      </c>
    </row>
    <row r="216" spans="6:24">
      <c r="F216">
        <f t="shared" si="26"/>
        <v>14</v>
      </c>
      <c r="G216">
        <f t="shared" si="29"/>
        <v>10</v>
      </c>
      <c r="H216">
        <v>34</v>
      </c>
      <c r="I216">
        <v>24</v>
      </c>
      <c r="J216">
        <v>1.9</v>
      </c>
      <c r="K216">
        <v>0.49</v>
      </c>
      <c r="L216">
        <v>1.96</v>
      </c>
      <c r="M216" s="1">
        <f t="shared" si="30"/>
        <v>1.9621671692289624</v>
      </c>
      <c r="N216">
        <f t="shared" si="27"/>
        <v>-0.98750215267992747</v>
      </c>
      <c r="O216">
        <f t="shared" si="28"/>
        <v>1.7430936858847534</v>
      </c>
      <c r="P216">
        <f t="shared" si="31"/>
        <v>-2.8875021526799274</v>
      </c>
      <c r="Q216">
        <f t="shared" si="32"/>
        <v>1.2530936858847534</v>
      </c>
    </row>
    <row r="217" spans="6:24">
      <c r="F217">
        <f t="shared" si="26"/>
        <v>16</v>
      </c>
      <c r="G217">
        <f t="shared" si="29"/>
        <v>10</v>
      </c>
      <c r="H217">
        <v>36</v>
      </c>
      <c r="I217">
        <v>24</v>
      </c>
      <c r="J217">
        <v>1.85</v>
      </c>
      <c r="K217">
        <v>0.45</v>
      </c>
      <c r="L217">
        <v>1.9</v>
      </c>
      <c r="M217" s="1">
        <f t="shared" si="30"/>
        <v>1.9039432764659772</v>
      </c>
      <c r="N217">
        <f t="shared" si="27"/>
        <v>-0.98750215267992747</v>
      </c>
      <c r="O217">
        <f t="shared" si="28"/>
        <v>0.90506875196869774</v>
      </c>
      <c r="P217">
        <f t="shared" si="31"/>
        <v>-2.8375021526799276</v>
      </c>
      <c r="Q217">
        <f t="shared" si="32"/>
        <v>0.45506875196869773</v>
      </c>
    </row>
    <row r="218" spans="6:24">
      <c r="F218">
        <f t="shared" si="26"/>
        <v>18</v>
      </c>
      <c r="G218">
        <f t="shared" si="29"/>
        <v>10</v>
      </c>
      <c r="H218">
        <v>38</v>
      </c>
      <c r="I218">
        <v>24</v>
      </c>
      <c r="J218">
        <v>2</v>
      </c>
      <c r="K218">
        <v>0.41</v>
      </c>
      <c r="L218">
        <v>2.04</v>
      </c>
      <c r="M218" s="1">
        <f t="shared" si="30"/>
        <v>2.0415925156602626</v>
      </c>
      <c r="N218">
        <f t="shared" si="27"/>
        <v>-0.98750215267992747</v>
      </c>
      <c r="O218">
        <f t="shared" si="28"/>
        <v>-2.5068751968696346E-2</v>
      </c>
      <c r="P218">
        <f t="shared" si="31"/>
        <v>-2.9875021526799275</v>
      </c>
      <c r="Q218">
        <f t="shared" si="32"/>
        <v>-0.43506875196869632</v>
      </c>
    </row>
    <row r="219" spans="6:24">
      <c r="F219">
        <f t="shared" si="26"/>
        <v>6</v>
      </c>
      <c r="G219">
        <f t="shared" si="29"/>
        <v>12</v>
      </c>
      <c r="H219">
        <v>26</v>
      </c>
      <c r="I219">
        <v>26</v>
      </c>
      <c r="J219">
        <v>1.1399999999999999</v>
      </c>
      <c r="K219">
        <v>0.05</v>
      </c>
      <c r="L219">
        <v>1.1399999999999999</v>
      </c>
      <c r="M219" s="1">
        <f t="shared" si="30"/>
        <v>1.14109596441316</v>
      </c>
      <c r="N219">
        <f t="shared" si="27"/>
        <v>0.68999999999999939</v>
      </c>
      <c r="O219">
        <f t="shared" si="28"/>
        <v>1.7430936858847526</v>
      </c>
      <c r="P219">
        <f t="shared" si="31"/>
        <v>-0.45000000000000051</v>
      </c>
      <c r="Q219">
        <f t="shared" si="32"/>
        <v>1.6930936858847525</v>
      </c>
    </row>
    <row r="220" spans="6:24">
      <c r="F220">
        <f t="shared" si="26"/>
        <v>8</v>
      </c>
      <c r="G220">
        <f t="shared" si="29"/>
        <v>12</v>
      </c>
      <c r="H220">
        <v>28</v>
      </c>
      <c r="I220">
        <v>26</v>
      </c>
      <c r="J220">
        <v>1.83</v>
      </c>
      <c r="K220">
        <v>0.03</v>
      </c>
      <c r="L220">
        <v>1.83</v>
      </c>
      <c r="M220" s="1">
        <f t="shared" si="30"/>
        <v>1.8302458851203574</v>
      </c>
      <c r="N220">
        <f t="shared" si="27"/>
        <v>0.68999999999999939</v>
      </c>
      <c r="O220">
        <f t="shared" si="28"/>
        <v>2.3230249339160558</v>
      </c>
      <c r="P220">
        <f t="shared" si="31"/>
        <v>-1.1400000000000006</v>
      </c>
      <c r="Q220">
        <f t="shared" si="32"/>
        <v>2.293024933916056</v>
      </c>
    </row>
    <row r="221" spans="6:24">
      <c r="F221">
        <f t="shared" si="26"/>
        <v>10</v>
      </c>
      <c r="G221">
        <f t="shared" si="29"/>
        <v>12</v>
      </c>
      <c r="H221">
        <v>30</v>
      </c>
      <c r="I221">
        <v>26</v>
      </c>
      <c r="J221">
        <v>2.4900000000000002</v>
      </c>
      <c r="K221">
        <v>0.27</v>
      </c>
      <c r="L221">
        <v>2.5099999999999998</v>
      </c>
      <c r="M221" s="1">
        <f t="shared" si="30"/>
        <v>2.5045957757690163</v>
      </c>
      <c r="N221">
        <f t="shared" si="27"/>
        <v>0.68999999999999939</v>
      </c>
      <c r="O221">
        <f t="shared" si="28"/>
        <v>2.5299999999999998</v>
      </c>
      <c r="P221">
        <f t="shared" si="31"/>
        <v>-1.8000000000000007</v>
      </c>
      <c r="Q221">
        <f t="shared" si="32"/>
        <v>2.2599999999999998</v>
      </c>
    </row>
    <row r="222" spans="6:24">
      <c r="F222">
        <f t="shared" si="26"/>
        <v>12</v>
      </c>
      <c r="G222">
        <f t="shared" si="29"/>
        <v>12</v>
      </c>
      <c r="H222">
        <v>32</v>
      </c>
      <c r="I222">
        <v>26</v>
      </c>
      <c r="J222">
        <v>2.76</v>
      </c>
      <c r="K222">
        <v>0.36</v>
      </c>
      <c r="L222">
        <v>2.78</v>
      </c>
      <c r="M222" s="1">
        <f t="shared" si="30"/>
        <v>2.7833792411383684</v>
      </c>
      <c r="N222">
        <f t="shared" si="27"/>
        <v>0.68999999999999939</v>
      </c>
      <c r="O222">
        <f t="shared" si="28"/>
        <v>2.3230249339160558</v>
      </c>
      <c r="P222">
        <f t="shared" si="31"/>
        <v>-2.0700000000000003</v>
      </c>
      <c r="Q222">
        <f t="shared" si="32"/>
        <v>1.9630249339160559</v>
      </c>
    </row>
    <row r="223" spans="6:24">
      <c r="F223">
        <f t="shared" si="26"/>
        <v>14</v>
      </c>
      <c r="G223">
        <f t="shared" si="29"/>
        <v>12</v>
      </c>
      <c r="H223">
        <v>34</v>
      </c>
      <c r="I223">
        <v>26</v>
      </c>
      <c r="J223">
        <v>2.93</v>
      </c>
      <c r="K223">
        <v>0.5</v>
      </c>
      <c r="L223">
        <v>2.97</v>
      </c>
      <c r="M223" s="1">
        <f>SQRT(J223*J223+K223*K223)</f>
        <v>2.9723559679150142</v>
      </c>
      <c r="N223">
        <f t="shared" si="27"/>
        <v>0.68999999999999939</v>
      </c>
      <c r="O223">
        <f t="shared" si="28"/>
        <v>1.7430936858847534</v>
      </c>
      <c r="P223">
        <f t="shared" si="31"/>
        <v>-2.2400000000000007</v>
      </c>
      <c r="Q223">
        <f t="shared" si="32"/>
        <v>1.2430936858847534</v>
      </c>
    </row>
    <row r="224" spans="6:24">
      <c r="F224">
        <f t="shared" si="26"/>
        <v>16</v>
      </c>
      <c r="G224">
        <f t="shared" si="29"/>
        <v>12</v>
      </c>
      <c r="H224">
        <v>36</v>
      </c>
      <c r="I224">
        <v>26</v>
      </c>
      <c r="J224">
        <v>2.94</v>
      </c>
      <c r="K224">
        <v>0.45</v>
      </c>
      <c r="L224">
        <v>2.97</v>
      </c>
      <c r="M224" s="1">
        <f>SQRT(J224*J224+K224*K224)</f>
        <v>2.9742393985689852</v>
      </c>
      <c r="N224">
        <f t="shared" si="27"/>
        <v>0.68999999999999939</v>
      </c>
      <c r="O224">
        <f t="shared" si="28"/>
        <v>0.90506875196869774</v>
      </c>
      <c r="P224">
        <f t="shared" si="31"/>
        <v>-2.2500000000000004</v>
      </c>
      <c r="Q224">
        <f t="shared" si="32"/>
        <v>0.45506875196869773</v>
      </c>
    </row>
    <row r="225" spans="6:17">
      <c r="F225">
        <f t="shared" si="26"/>
        <v>18</v>
      </c>
      <c r="G225">
        <f t="shared" si="29"/>
        <v>12</v>
      </c>
      <c r="H225">
        <v>38</v>
      </c>
      <c r="I225">
        <v>26</v>
      </c>
      <c r="J225">
        <v>3.18</v>
      </c>
      <c r="K225">
        <v>0.28999999999999998</v>
      </c>
      <c r="L225">
        <v>3.2</v>
      </c>
      <c r="M225" s="1">
        <f t="shared" si="30"/>
        <v>3.1931958912663032</v>
      </c>
      <c r="N225">
        <f t="shared" si="27"/>
        <v>0.68999999999999939</v>
      </c>
      <c r="O225">
        <f t="shared" si="28"/>
        <v>-2.5068751968696346E-2</v>
      </c>
      <c r="P225">
        <f t="shared" si="31"/>
        <v>-2.4900000000000007</v>
      </c>
      <c r="Q225">
        <f t="shared" si="32"/>
        <v>-0.31506875196869633</v>
      </c>
    </row>
    <row r="226" spans="6:17">
      <c r="O226" s="3"/>
    </row>
    <row r="227" spans="6:17">
      <c r="F227">
        <v>0.1529520778</v>
      </c>
      <c r="G227">
        <v>7.3150531099999999E-2</v>
      </c>
      <c r="N227">
        <f>1.16323*SIN(0.40547*($D$7*F227+$D$8*G227)+2.14085)+0.55023</f>
        <v>1.5112508551322625</v>
      </c>
      <c r="O227" s="3">
        <f>(1.1374957 * SIN(0.222722 * ($D$5 * F227 + $D$6 * G227) + 6.60815) + 0.368331)</f>
        <v>0.76852988328549687</v>
      </c>
    </row>
    <row r="228" spans="6:17">
      <c r="F228">
        <f>F227+N227*0.1</f>
        <v>0.30407716331322626</v>
      </c>
      <c r="G228">
        <f>G227+O227*1</f>
        <v>0.8416804143854969</v>
      </c>
      <c r="N228">
        <f>1.16323*SIN(0.40547*($D$7*F228+$D$8*G228)+2.14085)+0.55023</f>
        <v>1.2328388346612771</v>
      </c>
      <c r="O228" s="3">
        <f>(1.1374957 * SIN(0.222722 * ($D$5 * F228 + $D$6 * G228) + 6.60815) + 0.368331)</f>
        <v>0.83586669406671255</v>
      </c>
    </row>
  </sheetData>
  <hyperlinks>
    <hyperlink ref="U212" r:id="rId1" display="https://www.degreesymbol.net/" xr:uid="{510D4389-3605-48CD-AC5B-C0CF8C1F048A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4522-0C0F-4659-A0A5-E8E4AF70882B}">
  <dimension ref="F2:U226"/>
  <sheetViews>
    <sheetView zoomScale="70" zoomScaleNormal="70" workbookViewId="0">
      <selection activeCell="V82" sqref="V82"/>
    </sheetView>
  </sheetViews>
  <sheetFormatPr defaultRowHeight="14.5"/>
  <cols>
    <col min="14" max="14" width="10.6328125" bestFit="1" customWidth="1"/>
    <col min="15" max="15" width="14.36328125" bestFit="1" customWidth="1"/>
    <col min="16" max="16" width="18.81640625" customWidth="1"/>
  </cols>
  <sheetData>
    <row r="2" spans="6:21">
      <c r="P2" s="3"/>
    </row>
    <row r="3" spans="6:21">
      <c r="P3" s="3"/>
    </row>
    <row r="4" spans="6:21">
      <c r="F4" t="s">
        <v>9</v>
      </c>
      <c r="J4" t="s">
        <v>13</v>
      </c>
      <c r="P4" s="3"/>
    </row>
    <row r="5" spans="6:21">
      <c r="F5" t="s">
        <v>10</v>
      </c>
      <c r="G5" t="s">
        <v>11</v>
      </c>
      <c r="H5" t="s">
        <v>12</v>
      </c>
      <c r="J5" t="s">
        <v>10</v>
      </c>
      <c r="K5" t="s">
        <v>11</v>
      </c>
      <c r="L5" t="s">
        <v>12</v>
      </c>
      <c r="P5" s="3"/>
    </row>
    <row r="6" spans="6:21">
      <c r="F6">
        <f>(MAX(J11:J225)-MIN(J11:J225))/2</f>
        <v>2.4900000000000002</v>
      </c>
      <c r="G6">
        <f>2*PI()/17</f>
        <v>0.36959913571644626</v>
      </c>
      <c r="H6">
        <f>MAX(J11:J225)-F6</f>
        <v>0.69</v>
      </c>
      <c r="J6">
        <f>(MAX(K11:K225)-MIN(K11:K225))/2</f>
        <v>2.09</v>
      </c>
      <c r="K6">
        <f>2*PI()/28</f>
        <v>0.22439947525641379</v>
      </c>
      <c r="L6">
        <f>MAX(K11:K225)-J6</f>
        <v>0.43999999999999995</v>
      </c>
      <c r="P6" s="3"/>
    </row>
    <row r="7" spans="6:21">
      <c r="F7">
        <f>MAX(J11:J225)</f>
        <v>3.18</v>
      </c>
      <c r="H7">
        <f>MAX(J11:J225)+MIN(J11:J225)</f>
        <v>1.3800000000000001</v>
      </c>
      <c r="P7" s="3"/>
    </row>
    <row r="8" spans="6:21">
      <c r="F8">
        <f>MIN(J11:J225)</f>
        <v>-1.8</v>
      </c>
      <c r="U8" t="s">
        <v>49</v>
      </c>
    </row>
    <row r="10" spans="6:21" ht="29">
      <c r="F10" t="s">
        <v>6</v>
      </c>
      <c r="G10" t="s">
        <v>7</v>
      </c>
      <c r="H10" t="s">
        <v>0</v>
      </c>
      <c r="I10" t="s">
        <v>1</v>
      </c>
      <c r="J10" t="s">
        <v>2</v>
      </c>
      <c r="K10" t="s">
        <v>3</v>
      </c>
      <c r="L10" s="2" t="s">
        <v>5</v>
      </c>
      <c r="M10" s="2" t="s">
        <v>4</v>
      </c>
      <c r="N10" t="s">
        <v>8</v>
      </c>
      <c r="O10" t="s">
        <v>18</v>
      </c>
      <c r="P10" t="s">
        <v>19</v>
      </c>
      <c r="Q10" t="s">
        <v>46</v>
      </c>
      <c r="R10" t="s">
        <v>47</v>
      </c>
      <c r="U10" t="s">
        <v>48</v>
      </c>
    </row>
    <row r="11" spans="6:21">
      <c r="F11">
        <f>H11-20</f>
        <v>-18</v>
      </c>
      <c r="G11">
        <f>I11-14</f>
        <v>-12</v>
      </c>
      <c r="H11">
        <v>2</v>
      </c>
      <c r="I11">
        <v>2</v>
      </c>
      <c r="J11">
        <v>-0.25</v>
      </c>
      <c r="K11">
        <v>1.68</v>
      </c>
      <c r="L11">
        <v>1.7</v>
      </c>
      <c r="M11" s="1">
        <f>SQRT(J11*J11+K11*K11)</f>
        <v>1.6984993376507391</v>
      </c>
      <c r="N11" s="1">
        <f>K11/J11</f>
        <v>-6.72</v>
      </c>
      <c r="O11">
        <f>1.16323*SIN(0.40547*G11+2.14085)+0.55023</f>
        <v>7.9309232257372742E-2</v>
      </c>
      <c r="P11" s="3">
        <f>(1.1374957 * SIN(0.222722 * F11 + 6.60815) + 0.368331)</f>
        <v>0.95553598620407465</v>
      </c>
      <c r="Q11">
        <f>O11-J11</f>
        <v>0.32930923225737274</v>
      </c>
      <c r="R11">
        <f>P11-K11</f>
        <v>-0.72446401379592529</v>
      </c>
      <c r="U11">
        <f>Q11-(-0.0956*G11-0.1387)</f>
        <v>-0.67919076774262721</v>
      </c>
    </row>
    <row r="12" spans="6:21">
      <c r="F12">
        <f t="shared" ref="F12:F75" si="0">H12-20</f>
        <v>-16</v>
      </c>
      <c r="G12">
        <f t="shared" ref="G12:G75" si="1">I12-14</f>
        <v>-12</v>
      </c>
      <c r="H12">
        <v>4</v>
      </c>
      <c r="I12">
        <v>2</v>
      </c>
      <c r="J12">
        <v>-0.7</v>
      </c>
      <c r="K12">
        <v>1</v>
      </c>
      <c r="L12">
        <v>1.22</v>
      </c>
      <c r="M12" s="1">
        <f t="shared" ref="M12:M75" si="2">SQRT(J12*J12+K12*K12)</f>
        <v>1.2206555615733703</v>
      </c>
      <c r="N12" s="1">
        <f t="shared" ref="N12:N75" si="3">K12/J12</f>
        <v>-1.4285714285714286</v>
      </c>
      <c r="O12">
        <f t="shared" ref="O12:O75" si="4">1.16323*SIN(0.40547*G12+2.14085)+0.55023</f>
        <v>7.9309232257372742E-2</v>
      </c>
      <c r="P12" s="3">
        <f t="shared" ref="P12:P75" si="5">(1.1374957 * SIN(0.222722 * F12 + 6.60815) + 0.368331)</f>
        <v>0.4784890844146707</v>
      </c>
      <c r="Q12">
        <f t="shared" ref="Q12:Q75" si="6">O12-J12</f>
        <v>0.7793092322573727</v>
      </c>
      <c r="R12">
        <f t="shared" ref="R12:R75" si="7">P12-K12</f>
        <v>-0.52151091558532925</v>
      </c>
      <c r="U12">
        <f t="shared" ref="U12:U75" si="8">Q12-(-0.0956*G12-0.1387)</f>
        <v>-0.22919076774262725</v>
      </c>
    </row>
    <row r="13" spans="6:21">
      <c r="F13">
        <f t="shared" si="0"/>
        <v>-14</v>
      </c>
      <c r="G13">
        <f t="shared" si="1"/>
        <v>-12</v>
      </c>
      <c r="H13">
        <v>6</v>
      </c>
      <c r="I13">
        <v>2</v>
      </c>
      <c r="J13">
        <v>-1</v>
      </c>
      <c r="K13">
        <v>0</v>
      </c>
      <c r="L13">
        <v>1</v>
      </c>
      <c r="M13" s="1">
        <f t="shared" si="2"/>
        <v>1</v>
      </c>
      <c r="N13" s="1">
        <f t="shared" si="3"/>
        <v>0</v>
      </c>
      <c r="O13">
        <f t="shared" si="4"/>
        <v>7.9309232257372742E-2</v>
      </c>
      <c r="P13" s="3">
        <f t="shared" si="5"/>
        <v>-2.0056389612295666E-2</v>
      </c>
      <c r="Q13">
        <f t="shared" si="6"/>
        <v>1.0793092322573727</v>
      </c>
      <c r="R13">
        <f t="shared" si="7"/>
        <v>-2.0056389612295666E-2</v>
      </c>
      <c r="U13">
        <f t="shared" si="8"/>
        <v>7.0809232257372789E-2</v>
      </c>
    </row>
    <row r="14" spans="6:21">
      <c r="F14">
        <f t="shared" si="0"/>
        <v>-12</v>
      </c>
      <c r="G14">
        <f t="shared" si="1"/>
        <v>-12</v>
      </c>
      <c r="H14">
        <v>8</v>
      </c>
      <c r="I14">
        <v>2</v>
      </c>
      <c r="J14">
        <v>-0.99</v>
      </c>
      <c r="K14">
        <v>-0.7</v>
      </c>
      <c r="L14">
        <v>1.22</v>
      </c>
      <c r="M14" s="1">
        <f t="shared" si="2"/>
        <v>1.2124768039018314</v>
      </c>
      <c r="N14" s="1">
        <f t="shared" si="3"/>
        <v>0.70707070707070707</v>
      </c>
      <c r="O14">
        <f t="shared" si="4"/>
        <v>7.9309232257372742E-2</v>
      </c>
      <c r="P14" s="3">
        <f t="shared" si="5"/>
        <v>-0.44280375589161086</v>
      </c>
      <c r="Q14">
        <f t="shared" si="6"/>
        <v>1.0693092322573727</v>
      </c>
      <c r="R14">
        <f t="shared" si="7"/>
        <v>0.25719624410838909</v>
      </c>
      <c r="U14">
        <f t="shared" si="8"/>
        <v>6.0809232257372781E-2</v>
      </c>
    </row>
    <row r="15" spans="6:21">
      <c r="F15">
        <f t="shared" si="0"/>
        <v>-10</v>
      </c>
      <c r="G15">
        <f t="shared" si="1"/>
        <v>-12</v>
      </c>
      <c r="H15">
        <v>10</v>
      </c>
      <c r="I15">
        <v>2</v>
      </c>
      <c r="J15">
        <v>-0.83</v>
      </c>
      <c r="K15">
        <v>-1.1000000000000001</v>
      </c>
      <c r="L15">
        <v>1.38</v>
      </c>
      <c r="M15" s="1">
        <f t="shared" si="2"/>
        <v>1.3780058055030102</v>
      </c>
      <c r="N15" s="1">
        <f t="shared" si="3"/>
        <v>1.3253012048192774</v>
      </c>
      <c r="O15">
        <f t="shared" si="4"/>
        <v>7.9309232257372742E-2</v>
      </c>
      <c r="P15" s="3">
        <f t="shared" si="5"/>
        <v>-0.70724917604875404</v>
      </c>
      <c r="Q15">
        <f t="shared" si="6"/>
        <v>0.9093092322573727</v>
      </c>
      <c r="R15">
        <f t="shared" si="7"/>
        <v>0.39275082395124605</v>
      </c>
      <c r="U15">
        <f t="shared" si="8"/>
        <v>-9.919076774262725E-2</v>
      </c>
    </row>
    <row r="16" spans="6:21">
      <c r="F16">
        <f t="shared" si="0"/>
        <v>-8</v>
      </c>
      <c r="G16">
        <f t="shared" si="1"/>
        <v>-12</v>
      </c>
      <c r="H16">
        <v>12</v>
      </c>
      <c r="I16">
        <v>2</v>
      </c>
      <c r="J16">
        <v>-1.08</v>
      </c>
      <c r="K16">
        <v>-1.1200000000000001</v>
      </c>
      <c r="L16">
        <v>1.55</v>
      </c>
      <c r="M16" s="1">
        <f t="shared" si="2"/>
        <v>1.5558920271021381</v>
      </c>
      <c r="N16" s="1">
        <f t="shared" si="3"/>
        <v>1.037037037037037</v>
      </c>
      <c r="O16">
        <f t="shared" si="4"/>
        <v>7.9309232257372742E-2</v>
      </c>
      <c r="P16" s="3">
        <f t="shared" si="5"/>
        <v>-0.7617831926539842</v>
      </c>
      <c r="Q16">
        <f t="shared" si="6"/>
        <v>1.1593092322573728</v>
      </c>
      <c r="R16">
        <f t="shared" si="7"/>
        <v>0.35821680734601591</v>
      </c>
      <c r="U16">
        <f t="shared" si="8"/>
        <v>0.15080923225737286</v>
      </c>
    </row>
    <row r="17" spans="6:21">
      <c r="F17">
        <f t="shared" si="0"/>
        <v>-6</v>
      </c>
      <c r="G17">
        <f t="shared" si="1"/>
        <v>-12</v>
      </c>
      <c r="H17">
        <v>14</v>
      </c>
      <c r="I17">
        <v>2</v>
      </c>
      <c r="J17">
        <v>-0.77</v>
      </c>
      <c r="K17">
        <v>-1.1599999999999999</v>
      </c>
      <c r="L17">
        <v>1.39</v>
      </c>
      <c r="M17" s="1">
        <f t="shared" si="2"/>
        <v>1.3923002549737611</v>
      </c>
      <c r="N17" s="1">
        <f t="shared" si="3"/>
        <v>1.5064935064935063</v>
      </c>
      <c r="O17">
        <f t="shared" si="4"/>
        <v>7.9309232257372742E-2</v>
      </c>
      <c r="P17" s="3">
        <f t="shared" si="5"/>
        <v>-0.59576288738113825</v>
      </c>
      <c r="Q17">
        <f t="shared" si="6"/>
        <v>0.84930923225737276</v>
      </c>
      <c r="R17">
        <f t="shared" si="7"/>
        <v>0.56423711261886167</v>
      </c>
      <c r="U17">
        <f t="shared" si="8"/>
        <v>-0.15919076774262719</v>
      </c>
    </row>
    <row r="18" spans="6:21">
      <c r="F18">
        <f t="shared" si="0"/>
        <v>-4</v>
      </c>
      <c r="G18">
        <f t="shared" si="1"/>
        <v>-12</v>
      </c>
      <c r="H18">
        <v>16</v>
      </c>
      <c r="I18">
        <v>2</v>
      </c>
      <c r="J18">
        <v>-0.65</v>
      </c>
      <c r="K18">
        <v>-0.92</v>
      </c>
      <c r="L18">
        <v>1.1200000000000001</v>
      </c>
      <c r="M18" s="1">
        <f t="shared" si="2"/>
        <v>1.1264546151532249</v>
      </c>
      <c r="N18" s="1">
        <f t="shared" si="3"/>
        <v>1.4153846153846155</v>
      </c>
      <c r="O18">
        <f t="shared" si="4"/>
        <v>7.9309232257372742E-2</v>
      </c>
      <c r="P18" s="3">
        <f t="shared" si="5"/>
        <v>-0.24158896458864249</v>
      </c>
      <c r="Q18">
        <f t="shared" si="6"/>
        <v>0.72930923225737276</v>
      </c>
      <c r="R18">
        <f t="shared" si="7"/>
        <v>0.6784110354113575</v>
      </c>
      <c r="U18">
        <f t="shared" si="8"/>
        <v>-0.27919076774262719</v>
      </c>
    </row>
    <row r="19" spans="6:21">
      <c r="F19">
        <f t="shared" si="0"/>
        <v>-2</v>
      </c>
      <c r="G19">
        <f t="shared" si="1"/>
        <v>-12</v>
      </c>
      <c r="H19">
        <v>18</v>
      </c>
      <c r="I19">
        <v>2</v>
      </c>
      <c r="J19">
        <v>-0.66</v>
      </c>
      <c r="K19">
        <v>-0.56000000000000005</v>
      </c>
      <c r="L19">
        <v>0.87</v>
      </c>
      <c r="M19" s="1">
        <f t="shared" si="2"/>
        <v>0.86556340033529611</v>
      </c>
      <c r="N19" s="1">
        <f t="shared" si="3"/>
        <v>0.84848484848484851</v>
      </c>
      <c r="O19">
        <f t="shared" si="4"/>
        <v>7.9309232257372742E-2</v>
      </c>
      <c r="P19" s="3">
        <f t="shared" si="5"/>
        <v>0.23161760558069738</v>
      </c>
      <c r="Q19">
        <f t="shared" si="6"/>
        <v>0.73930923225737277</v>
      </c>
      <c r="R19">
        <f t="shared" si="7"/>
        <v>0.79161760558069738</v>
      </c>
      <c r="U19">
        <f t="shared" si="8"/>
        <v>-0.26919076774262718</v>
      </c>
    </row>
    <row r="20" spans="6:21">
      <c r="F20">
        <f t="shared" si="0"/>
        <v>0</v>
      </c>
      <c r="G20">
        <f t="shared" si="1"/>
        <v>-12</v>
      </c>
      <c r="H20">
        <v>20</v>
      </c>
      <c r="I20">
        <v>2</v>
      </c>
      <c r="J20">
        <v>-0.68</v>
      </c>
      <c r="K20">
        <v>-0.38</v>
      </c>
      <c r="L20">
        <v>0.78</v>
      </c>
      <c r="M20" s="1">
        <f t="shared" si="2"/>
        <v>0.77897368376601794</v>
      </c>
      <c r="N20" s="1">
        <f t="shared" si="3"/>
        <v>0.55882352941176472</v>
      </c>
      <c r="O20">
        <f t="shared" si="4"/>
        <v>7.9309232257372742E-2</v>
      </c>
      <c r="P20" s="3">
        <f t="shared" si="5"/>
        <v>0.73150531133244057</v>
      </c>
      <c r="Q20">
        <f t="shared" si="6"/>
        <v>0.75930923225737279</v>
      </c>
      <c r="R20">
        <f t="shared" si="7"/>
        <v>1.1115053113324405</v>
      </c>
      <c r="U20">
        <f t="shared" si="8"/>
        <v>-0.24919076774262716</v>
      </c>
    </row>
    <row r="21" spans="6:21">
      <c r="F21">
        <f t="shared" si="0"/>
        <v>2</v>
      </c>
      <c r="G21">
        <f t="shared" si="1"/>
        <v>-12</v>
      </c>
      <c r="H21">
        <v>22</v>
      </c>
      <c r="I21">
        <v>2</v>
      </c>
      <c r="J21">
        <v>-0.82</v>
      </c>
      <c r="K21">
        <v>0.87</v>
      </c>
      <c r="L21">
        <v>1.19</v>
      </c>
      <c r="M21" s="1">
        <f t="shared" si="2"/>
        <v>1.1955333537798098</v>
      </c>
      <c r="N21" s="1">
        <f t="shared" si="3"/>
        <v>-1.0609756097560976</v>
      </c>
      <c r="O21">
        <f t="shared" si="4"/>
        <v>7.9309232257372742E-2</v>
      </c>
      <c r="P21" s="3">
        <f t="shared" si="5"/>
        <v>1.1605155212699281</v>
      </c>
      <c r="Q21">
        <f t="shared" si="6"/>
        <v>0.89930923225737269</v>
      </c>
      <c r="R21">
        <f t="shared" si="7"/>
        <v>0.29051552126992808</v>
      </c>
      <c r="U21">
        <f t="shared" si="8"/>
        <v>-0.10919076774262726</v>
      </c>
    </row>
    <row r="22" spans="6:21">
      <c r="F22">
        <f t="shared" si="0"/>
        <v>4</v>
      </c>
      <c r="G22">
        <f t="shared" si="1"/>
        <v>-12</v>
      </c>
      <c r="H22">
        <v>24</v>
      </c>
      <c r="I22">
        <v>2</v>
      </c>
      <c r="J22">
        <v>-1</v>
      </c>
      <c r="K22">
        <v>1.54</v>
      </c>
      <c r="L22">
        <v>1.83</v>
      </c>
      <c r="M22" s="1">
        <f t="shared" si="2"/>
        <v>1.8361917111238684</v>
      </c>
      <c r="N22" s="1">
        <f t="shared" si="3"/>
        <v>-1.54</v>
      </c>
      <c r="O22">
        <f t="shared" si="4"/>
        <v>7.9309232257372742E-2</v>
      </c>
      <c r="P22" s="3">
        <f t="shared" si="5"/>
        <v>1.4349221336004496</v>
      </c>
      <c r="Q22">
        <f t="shared" si="6"/>
        <v>1.0793092322573727</v>
      </c>
      <c r="R22">
        <f t="shared" si="7"/>
        <v>-0.10507786639955041</v>
      </c>
      <c r="U22">
        <f t="shared" si="8"/>
        <v>7.0809232257372789E-2</v>
      </c>
    </row>
    <row r="23" spans="6:21">
      <c r="F23">
        <f t="shared" si="0"/>
        <v>6</v>
      </c>
      <c r="G23">
        <f t="shared" si="1"/>
        <v>-12</v>
      </c>
      <c r="H23">
        <v>26</v>
      </c>
      <c r="I23">
        <v>2</v>
      </c>
      <c r="J23">
        <v>-1.1499999999999999</v>
      </c>
      <c r="K23">
        <v>1.92</v>
      </c>
      <c r="L23">
        <v>2.2400000000000002</v>
      </c>
      <c r="M23" s="1">
        <f t="shared" si="2"/>
        <v>2.2380571931923456</v>
      </c>
      <c r="N23" s="1">
        <f t="shared" si="3"/>
        <v>-1.6695652173913045</v>
      </c>
      <c r="O23">
        <f t="shared" si="4"/>
        <v>7.9309232257372742E-2</v>
      </c>
      <c r="P23" s="3">
        <f t="shared" si="5"/>
        <v>1.5011716537348538</v>
      </c>
      <c r="Q23">
        <f t="shared" si="6"/>
        <v>1.2293092322573727</v>
      </c>
      <c r="R23">
        <f t="shared" si="7"/>
        <v>-0.41882834626514609</v>
      </c>
      <c r="U23">
        <f t="shared" si="8"/>
        <v>0.2208092322573727</v>
      </c>
    </row>
    <row r="24" spans="6:21">
      <c r="F24">
        <f t="shared" si="0"/>
        <v>8</v>
      </c>
      <c r="G24">
        <f t="shared" si="1"/>
        <v>-12</v>
      </c>
      <c r="H24">
        <v>28</v>
      </c>
      <c r="I24">
        <v>2</v>
      </c>
      <c r="J24">
        <v>-1.45</v>
      </c>
      <c r="K24">
        <v>1.42</v>
      </c>
      <c r="L24">
        <v>2.0299999999999998</v>
      </c>
      <c r="M24" s="1">
        <f t="shared" si="2"/>
        <v>2.0295073293782409</v>
      </c>
      <c r="N24" s="1">
        <f t="shared" si="3"/>
        <v>-0.97931034482758617</v>
      </c>
      <c r="O24">
        <f t="shared" si="4"/>
        <v>7.9309232257372742E-2</v>
      </c>
      <c r="P24" s="3">
        <f t="shared" si="5"/>
        <v>1.3463347528646272</v>
      </c>
      <c r="Q24">
        <f t="shared" si="6"/>
        <v>1.5293092322573727</v>
      </c>
      <c r="R24">
        <f t="shared" si="7"/>
        <v>-7.3665247135372702E-2</v>
      </c>
      <c r="U24">
        <f t="shared" si="8"/>
        <v>0.52080923225737275</v>
      </c>
    </row>
    <row r="25" spans="6:21">
      <c r="F25">
        <f t="shared" si="0"/>
        <v>10</v>
      </c>
      <c r="G25">
        <f t="shared" si="1"/>
        <v>-12</v>
      </c>
      <c r="H25">
        <v>30</v>
      </c>
      <c r="I25">
        <v>2</v>
      </c>
      <c r="J25">
        <v>-1.6</v>
      </c>
      <c r="K25">
        <v>0.85</v>
      </c>
      <c r="L25">
        <v>1.81</v>
      </c>
      <c r="M25" s="1">
        <f t="shared" si="2"/>
        <v>1.8117670931993441</v>
      </c>
      <c r="N25" s="1">
        <f t="shared" si="3"/>
        <v>-0.53125</v>
      </c>
      <c r="O25">
        <f t="shared" si="4"/>
        <v>7.9309232257372742E-2</v>
      </c>
      <c r="P25" s="3">
        <f t="shared" si="5"/>
        <v>1.0006295699133565</v>
      </c>
      <c r="Q25">
        <f t="shared" si="6"/>
        <v>1.6793092322573728</v>
      </c>
      <c r="R25">
        <f t="shared" si="7"/>
        <v>0.15062956991335652</v>
      </c>
      <c r="U25">
        <f t="shared" si="8"/>
        <v>0.67080923225737288</v>
      </c>
    </row>
    <row r="26" spans="6:21">
      <c r="F26">
        <f t="shared" si="0"/>
        <v>12</v>
      </c>
      <c r="G26">
        <f t="shared" si="1"/>
        <v>-12</v>
      </c>
      <c r="H26">
        <v>32</v>
      </c>
      <c r="I26">
        <v>2</v>
      </c>
      <c r="J26">
        <v>-1.76</v>
      </c>
      <c r="K26">
        <v>0.23</v>
      </c>
      <c r="L26">
        <v>1.77</v>
      </c>
      <c r="M26" s="1">
        <f t="shared" si="2"/>
        <v>1.7749647883831385</v>
      </c>
      <c r="N26" s="1">
        <f t="shared" si="3"/>
        <v>-0.13068181818181818</v>
      </c>
      <c r="O26">
        <f t="shared" si="4"/>
        <v>7.9309232257372742E-2</v>
      </c>
      <c r="P26" s="3">
        <f t="shared" si="5"/>
        <v>0.53152430649392213</v>
      </c>
      <c r="Q26">
        <f t="shared" si="6"/>
        <v>1.8393092322573728</v>
      </c>
      <c r="R26">
        <f t="shared" si="7"/>
        <v>0.30152430649392215</v>
      </c>
      <c r="U26">
        <f t="shared" si="8"/>
        <v>0.8308092322573728</v>
      </c>
    </row>
    <row r="27" spans="6:21">
      <c r="F27">
        <f t="shared" si="0"/>
        <v>14</v>
      </c>
      <c r="G27">
        <f t="shared" si="1"/>
        <v>-12</v>
      </c>
      <c r="H27">
        <v>34</v>
      </c>
      <c r="I27">
        <v>2</v>
      </c>
      <c r="J27">
        <v>-1.76</v>
      </c>
      <c r="K27">
        <v>-0.34</v>
      </c>
      <c r="L27">
        <v>1.79</v>
      </c>
      <c r="M27" s="1">
        <f t="shared" si="2"/>
        <v>1.7925400971805345</v>
      </c>
      <c r="N27" s="1">
        <f t="shared" si="3"/>
        <v>0.1931818181818182</v>
      </c>
      <c r="O27">
        <f t="shared" si="4"/>
        <v>7.9309232257372742E-2</v>
      </c>
      <c r="P27" s="3">
        <f t="shared" si="5"/>
        <v>3.0570058889727414E-2</v>
      </c>
      <c r="Q27">
        <f t="shared" si="6"/>
        <v>1.8393092322573728</v>
      </c>
      <c r="R27">
        <f t="shared" si="7"/>
        <v>0.37057005888972744</v>
      </c>
      <c r="U27">
        <f t="shared" si="8"/>
        <v>0.8308092322573728</v>
      </c>
    </row>
    <row r="28" spans="6:21">
      <c r="F28">
        <f t="shared" si="0"/>
        <v>16</v>
      </c>
      <c r="G28">
        <f t="shared" si="1"/>
        <v>-12</v>
      </c>
      <c r="H28">
        <v>36</v>
      </c>
      <c r="I28">
        <v>2</v>
      </c>
      <c r="J28">
        <v>-1.74</v>
      </c>
      <c r="K28">
        <v>-0.82</v>
      </c>
      <c r="L28">
        <v>1.92</v>
      </c>
      <c r="M28" s="1">
        <f t="shared" si="2"/>
        <v>1.9235384061671346</v>
      </c>
      <c r="N28" s="1">
        <f t="shared" si="3"/>
        <v>0.47126436781609193</v>
      </c>
      <c r="O28">
        <f t="shared" si="4"/>
        <v>7.9309232257372742E-2</v>
      </c>
      <c r="P28" s="3">
        <f t="shared" si="5"/>
        <v>-0.40446639402813372</v>
      </c>
      <c r="Q28">
        <f t="shared" si="6"/>
        <v>1.8193092322573727</v>
      </c>
      <c r="R28">
        <f t="shared" si="7"/>
        <v>0.41553360597186623</v>
      </c>
      <c r="U28">
        <f t="shared" si="8"/>
        <v>0.81080923225737278</v>
      </c>
    </row>
    <row r="29" spans="6:21">
      <c r="F29">
        <f t="shared" si="0"/>
        <v>18</v>
      </c>
      <c r="G29">
        <f t="shared" si="1"/>
        <v>-12</v>
      </c>
      <c r="H29">
        <v>38</v>
      </c>
      <c r="I29">
        <v>2</v>
      </c>
      <c r="J29">
        <v>-1.65</v>
      </c>
      <c r="K29">
        <v>-1.2</v>
      </c>
      <c r="L29">
        <v>2.04</v>
      </c>
      <c r="M29" s="1">
        <f t="shared" si="2"/>
        <v>2.0402205763103165</v>
      </c>
      <c r="N29" s="1">
        <f t="shared" si="3"/>
        <v>0.72727272727272729</v>
      </c>
      <c r="O29">
        <f t="shared" si="4"/>
        <v>7.9309232257372742E-2</v>
      </c>
      <c r="P29" s="3">
        <f t="shared" si="5"/>
        <v>-0.68868286229581899</v>
      </c>
      <c r="Q29">
        <f t="shared" si="6"/>
        <v>1.7293092322573727</v>
      </c>
      <c r="R29">
        <f t="shared" si="7"/>
        <v>0.51131713770418097</v>
      </c>
      <c r="U29">
        <f t="shared" si="8"/>
        <v>0.7208092322573727</v>
      </c>
    </row>
    <row r="30" spans="6:21">
      <c r="F30">
        <f>H30-20</f>
        <v>-18</v>
      </c>
      <c r="G30">
        <f t="shared" si="1"/>
        <v>-10</v>
      </c>
      <c r="H30">
        <v>2</v>
      </c>
      <c r="I30">
        <v>4</v>
      </c>
      <c r="J30">
        <v>-0.14000000000000001</v>
      </c>
      <c r="K30">
        <v>1.81</v>
      </c>
      <c r="L30">
        <v>1.81</v>
      </c>
      <c r="M30" s="1">
        <f t="shared" si="2"/>
        <v>1.8154062906137569</v>
      </c>
      <c r="N30" s="1">
        <f t="shared" si="3"/>
        <v>-12.928571428571427</v>
      </c>
      <c r="O30">
        <f t="shared" si="4"/>
        <v>-0.5452208107871559</v>
      </c>
      <c r="P30" s="3">
        <f t="shared" si="5"/>
        <v>0.95553598620407465</v>
      </c>
      <c r="Q30">
        <f t="shared" si="6"/>
        <v>-0.40522081078715588</v>
      </c>
      <c r="R30">
        <f t="shared" si="7"/>
        <v>-0.8544640137959254</v>
      </c>
      <c r="U30">
        <f t="shared" si="8"/>
        <v>-1.2225208107871559</v>
      </c>
    </row>
    <row r="31" spans="6:21">
      <c r="F31">
        <f t="shared" si="0"/>
        <v>-16</v>
      </c>
      <c r="G31">
        <f t="shared" si="1"/>
        <v>-10</v>
      </c>
      <c r="H31">
        <v>4</v>
      </c>
      <c r="I31">
        <v>4</v>
      </c>
      <c r="J31">
        <v>-0.49</v>
      </c>
      <c r="K31">
        <v>1.34</v>
      </c>
      <c r="L31">
        <v>1.43</v>
      </c>
      <c r="M31" s="1">
        <f t="shared" si="2"/>
        <v>1.4267795905464866</v>
      </c>
      <c r="N31" s="1">
        <f t="shared" si="3"/>
        <v>-2.7346938775510208</v>
      </c>
      <c r="O31">
        <f t="shared" si="4"/>
        <v>-0.5452208107871559</v>
      </c>
      <c r="P31" s="3">
        <f t="shared" si="5"/>
        <v>0.4784890844146707</v>
      </c>
      <c r="Q31">
        <f t="shared" si="6"/>
        <v>-5.5220810787155905E-2</v>
      </c>
      <c r="R31">
        <f t="shared" si="7"/>
        <v>-0.86151091558532933</v>
      </c>
      <c r="U31">
        <f t="shared" si="8"/>
        <v>-0.87252081078715604</v>
      </c>
    </row>
    <row r="32" spans="6:21">
      <c r="F32">
        <f t="shared" si="0"/>
        <v>-14</v>
      </c>
      <c r="G32">
        <f t="shared" si="1"/>
        <v>-10</v>
      </c>
      <c r="H32">
        <v>6</v>
      </c>
      <c r="I32">
        <v>4</v>
      </c>
      <c r="J32">
        <v>-0.67</v>
      </c>
      <c r="K32">
        <v>0.19</v>
      </c>
      <c r="L32">
        <v>0.7</v>
      </c>
      <c r="M32" s="1">
        <f t="shared" si="2"/>
        <v>0.69641941385920603</v>
      </c>
      <c r="N32" s="1">
        <f t="shared" si="3"/>
        <v>-0.28358208955223879</v>
      </c>
      <c r="O32">
        <f t="shared" si="4"/>
        <v>-0.5452208107871559</v>
      </c>
      <c r="P32" s="3">
        <f t="shared" si="5"/>
        <v>-2.0056389612295666E-2</v>
      </c>
      <c r="Q32">
        <f t="shared" si="6"/>
        <v>0.12477918921284414</v>
      </c>
      <c r="R32">
        <f t="shared" si="7"/>
        <v>-0.21005638961229567</v>
      </c>
      <c r="U32">
        <f t="shared" si="8"/>
        <v>-0.69252081078715599</v>
      </c>
    </row>
    <row r="33" spans="6:21">
      <c r="F33">
        <f t="shared" si="0"/>
        <v>-12</v>
      </c>
      <c r="G33">
        <f t="shared" si="1"/>
        <v>-10</v>
      </c>
      <c r="H33">
        <v>8</v>
      </c>
      <c r="I33">
        <v>4</v>
      </c>
      <c r="J33">
        <v>-0.62</v>
      </c>
      <c r="K33">
        <v>-0.54</v>
      </c>
      <c r="L33">
        <v>0.82</v>
      </c>
      <c r="M33" s="1">
        <f t="shared" si="2"/>
        <v>0.82219219164377866</v>
      </c>
      <c r="N33" s="1">
        <f t="shared" si="3"/>
        <v>0.87096774193548399</v>
      </c>
      <c r="O33">
        <f t="shared" si="4"/>
        <v>-0.5452208107871559</v>
      </c>
      <c r="P33" s="3">
        <f t="shared" si="5"/>
        <v>-0.44280375589161086</v>
      </c>
      <c r="Q33">
        <f t="shared" si="6"/>
        <v>7.4779189212844099E-2</v>
      </c>
      <c r="R33">
        <f t="shared" si="7"/>
        <v>9.7196244108389174E-2</v>
      </c>
      <c r="U33">
        <f t="shared" si="8"/>
        <v>-0.74252081078715604</v>
      </c>
    </row>
    <row r="34" spans="6:21">
      <c r="F34">
        <f t="shared" si="0"/>
        <v>-10</v>
      </c>
      <c r="G34">
        <f t="shared" si="1"/>
        <v>-10</v>
      </c>
      <c r="H34">
        <v>10</v>
      </c>
      <c r="I34">
        <v>4</v>
      </c>
      <c r="J34">
        <v>-0.76</v>
      </c>
      <c r="K34">
        <v>-0.92</v>
      </c>
      <c r="L34">
        <v>1.2</v>
      </c>
      <c r="M34" s="1">
        <f t="shared" si="2"/>
        <v>1.1933147112141038</v>
      </c>
      <c r="N34" s="1">
        <f t="shared" si="3"/>
        <v>1.2105263157894737</v>
      </c>
      <c r="O34">
        <f t="shared" si="4"/>
        <v>-0.5452208107871559</v>
      </c>
      <c r="P34" s="3">
        <f t="shared" si="5"/>
        <v>-0.70724917604875404</v>
      </c>
      <c r="Q34">
        <f t="shared" si="6"/>
        <v>0.21477918921284411</v>
      </c>
      <c r="R34">
        <f t="shared" si="7"/>
        <v>0.212750823951246</v>
      </c>
      <c r="U34">
        <f t="shared" si="8"/>
        <v>-0.60252081078715602</v>
      </c>
    </row>
    <row r="35" spans="6:21">
      <c r="F35">
        <f t="shared" si="0"/>
        <v>-8</v>
      </c>
      <c r="G35">
        <f t="shared" si="1"/>
        <v>-10</v>
      </c>
      <c r="H35">
        <v>12</v>
      </c>
      <c r="I35">
        <v>4</v>
      </c>
      <c r="J35">
        <v>-0.75</v>
      </c>
      <c r="K35">
        <v>-0.94</v>
      </c>
      <c r="L35">
        <v>1.2</v>
      </c>
      <c r="M35" s="1">
        <f t="shared" si="2"/>
        <v>1.202538980657176</v>
      </c>
      <c r="N35" s="1">
        <f t="shared" si="3"/>
        <v>1.2533333333333332</v>
      </c>
      <c r="O35">
        <f t="shared" si="4"/>
        <v>-0.5452208107871559</v>
      </c>
      <c r="P35" s="3">
        <f t="shared" si="5"/>
        <v>-0.7617831926539842</v>
      </c>
      <c r="Q35">
        <f t="shared" si="6"/>
        <v>0.2047791892128441</v>
      </c>
      <c r="R35">
        <f t="shared" si="7"/>
        <v>0.17821680734601575</v>
      </c>
      <c r="U35">
        <f t="shared" si="8"/>
        <v>-0.61252081078715603</v>
      </c>
    </row>
    <row r="36" spans="6:21">
      <c r="F36">
        <f t="shared" si="0"/>
        <v>-6</v>
      </c>
      <c r="G36">
        <f t="shared" si="1"/>
        <v>-10</v>
      </c>
      <c r="H36">
        <v>14</v>
      </c>
      <c r="I36">
        <v>4</v>
      </c>
      <c r="J36">
        <v>-0.83</v>
      </c>
      <c r="K36">
        <v>-1</v>
      </c>
      <c r="L36">
        <v>1.31</v>
      </c>
      <c r="M36" s="1">
        <f t="shared" si="2"/>
        <v>1.299576854210631</v>
      </c>
      <c r="N36" s="1">
        <f t="shared" si="3"/>
        <v>1.2048192771084338</v>
      </c>
      <c r="O36">
        <f t="shared" si="4"/>
        <v>-0.5452208107871559</v>
      </c>
      <c r="P36" s="3">
        <f t="shared" si="5"/>
        <v>-0.59576288738113825</v>
      </c>
      <c r="Q36">
        <f t="shared" si="6"/>
        <v>0.28477918921284406</v>
      </c>
      <c r="R36">
        <f t="shared" si="7"/>
        <v>0.40423711261886175</v>
      </c>
      <c r="U36">
        <f t="shared" si="8"/>
        <v>-0.53252081078715607</v>
      </c>
    </row>
    <row r="37" spans="6:21">
      <c r="F37">
        <f t="shared" si="0"/>
        <v>-4</v>
      </c>
      <c r="G37">
        <f t="shared" si="1"/>
        <v>-10</v>
      </c>
      <c r="H37">
        <v>16</v>
      </c>
      <c r="I37">
        <v>4</v>
      </c>
      <c r="J37">
        <v>-0.78</v>
      </c>
      <c r="K37">
        <v>-1.04</v>
      </c>
      <c r="L37">
        <v>1.3</v>
      </c>
      <c r="M37" s="1">
        <f t="shared" si="2"/>
        <v>1.3</v>
      </c>
      <c r="N37" s="1">
        <f t="shared" si="3"/>
        <v>1.3333333333333333</v>
      </c>
      <c r="O37">
        <f t="shared" si="4"/>
        <v>-0.5452208107871559</v>
      </c>
      <c r="P37" s="3">
        <f t="shared" si="5"/>
        <v>-0.24158896458864249</v>
      </c>
      <c r="Q37">
        <f t="shared" si="6"/>
        <v>0.23477918921284413</v>
      </c>
      <c r="R37">
        <f t="shared" si="7"/>
        <v>0.79841103541135761</v>
      </c>
      <c r="U37">
        <f t="shared" si="8"/>
        <v>-0.58252081078715601</v>
      </c>
    </row>
    <row r="38" spans="6:21">
      <c r="F38">
        <f t="shared" si="0"/>
        <v>-2</v>
      </c>
      <c r="G38">
        <f t="shared" si="1"/>
        <v>-10</v>
      </c>
      <c r="H38">
        <v>18</v>
      </c>
      <c r="I38">
        <v>4</v>
      </c>
      <c r="J38">
        <v>-0.77</v>
      </c>
      <c r="K38">
        <v>-0.79</v>
      </c>
      <c r="L38">
        <v>1.1000000000000001</v>
      </c>
      <c r="M38" s="1">
        <f t="shared" si="2"/>
        <v>1.103177229641729</v>
      </c>
      <c r="N38" s="1">
        <f t="shared" si="3"/>
        <v>1.025974025974026</v>
      </c>
      <c r="O38">
        <f t="shared" si="4"/>
        <v>-0.5452208107871559</v>
      </c>
      <c r="P38" s="3">
        <f t="shared" si="5"/>
        <v>0.23161760558069738</v>
      </c>
      <c r="Q38">
        <f t="shared" si="6"/>
        <v>0.22477918921284412</v>
      </c>
      <c r="R38">
        <f t="shared" si="7"/>
        <v>1.0216176055806974</v>
      </c>
      <c r="U38">
        <f t="shared" si="8"/>
        <v>-0.59252081078715602</v>
      </c>
    </row>
    <row r="39" spans="6:21">
      <c r="F39">
        <f t="shared" si="0"/>
        <v>0</v>
      </c>
      <c r="G39">
        <f t="shared" si="1"/>
        <v>-10</v>
      </c>
      <c r="H39">
        <v>20</v>
      </c>
      <c r="I39">
        <v>4</v>
      </c>
      <c r="J39">
        <v>-0.94</v>
      </c>
      <c r="K39">
        <v>-0.56000000000000005</v>
      </c>
      <c r="L39">
        <v>1.0900000000000001</v>
      </c>
      <c r="M39" s="1">
        <f t="shared" si="2"/>
        <v>1.0941663493271945</v>
      </c>
      <c r="N39" s="1">
        <f t="shared" si="3"/>
        <v>0.59574468085106391</v>
      </c>
      <c r="O39">
        <f t="shared" si="4"/>
        <v>-0.5452208107871559</v>
      </c>
      <c r="P39" s="3">
        <f t="shared" si="5"/>
        <v>0.73150531133244057</v>
      </c>
      <c r="Q39">
        <f t="shared" si="6"/>
        <v>0.39477918921284405</v>
      </c>
      <c r="R39">
        <f t="shared" si="7"/>
        <v>1.2915053113324406</v>
      </c>
      <c r="U39">
        <f t="shared" si="8"/>
        <v>-0.42252081078715609</v>
      </c>
    </row>
    <row r="40" spans="6:21">
      <c r="F40">
        <f t="shared" si="0"/>
        <v>2</v>
      </c>
      <c r="G40">
        <f t="shared" si="1"/>
        <v>-10</v>
      </c>
      <c r="H40">
        <v>22</v>
      </c>
      <c r="I40">
        <v>4</v>
      </c>
      <c r="J40">
        <v>-1.02</v>
      </c>
      <c r="K40">
        <v>0.43</v>
      </c>
      <c r="L40">
        <v>1.1000000000000001</v>
      </c>
      <c r="M40" s="1">
        <f t="shared" si="2"/>
        <v>1.1069326989478629</v>
      </c>
      <c r="N40" s="1">
        <f t="shared" si="3"/>
        <v>-0.42156862745098039</v>
      </c>
      <c r="O40">
        <f t="shared" si="4"/>
        <v>-0.5452208107871559</v>
      </c>
      <c r="P40" s="3">
        <f t="shared" si="5"/>
        <v>1.1605155212699281</v>
      </c>
      <c r="Q40">
        <f t="shared" si="6"/>
        <v>0.47477918921284412</v>
      </c>
      <c r="R40">
        <f t="shared" si="7"/>
        <v>0.73051552126992814</v>
      </c>
      <c r="U40">
        <f t="shared" si="8"/>
        <v>-0.34252081078715602</v>
      </c>
    </row>
    <row r="41" spans="6:21">
      <c r="F41">
        <f t="shared" si="0"/>
        <v>4</v>
      </c>
      <c r="G41">
        <f t="shared" si="1"/>
        <v>-10</v>
      </c>
      <c r="H41">
        <v>24</v>
      </c>
      <c r="I41">
        <v>4</v>
      </c>
      <c r="J41">
        <v>-1.19</v>
      </c>
      <c r="K41">
        <v>1.26</v>
      </c>
      <c r="L41">
        <v>1.74</v>
      </c>
      <c r="M41" s="1">
        <f t="shared" si="2"/>
        <v>1.7331185764395927</v>
      </c>
      <c r="N41" s="1">
        <f t="shared" si="3"/>
        <v>-1.0588235294117647</v>
      </c>
      <c r="O41">
        <f t="shared" si="4"/>
        <v>-0.5452208107871559</v>
      </c>
      <c r="P41" s="3">
        <f t="shared" si="5"/>
        <v>1.4349221336004496</v>
      </c>
      <c r="Q41">
        <f t="shared" si="6"/>
        <v>0.64477918921284405</v>
      </c>
      <c r="R41">
        <f t="shared" si="7"/>
        <v>0.17492213360044961</v>
      </c>
      <c r="U41">
        <f t="shared" si="8"/>
        <v>-0.17252081078715609</v>
      </c>
    </row>
    <row r="42" spans="6:21">
      <c r="F42">
        <f t="shared" si="0"/>
        <v>6</v>
      </c>
      <c r="G42">
        <f t="shared" si="1"/>
        <v>-10</v>
      </c>
      <c r="H42">
        <v>26</v>
      </c>
      <c r="I42">
        <v>4</v>
      </c>
      <c r="J42">
        <v>-1.55</v>
      </c>
      <c r="K42">
        <v>1.94</v>
      </c>
      <c r="L42">
        <v>2.48</v>
      </c>
      <c r="M42" s="1">
        <f t="shared" si="2"/>
        <v>2.4831633051412467</v>
      </c>
      <c r="N42" s="1">
        <f t="shared" si="3"/>
        <v>-1.2516129032258063</v>
      </c>
      <c r="O42">
        <f t="shared" si="4"/>
        <v>-0.5452208107871559</v>
      </c>
      <c r="P42" s="3">
        <f t="shared" si="5"/>
        <v>1.5011716537348538</v>
      </c>
      <c r="Q42">
        <f t="shared" si="6"/>
        <v>1.0047791892128441</v>
      </c>
      <c r="R42">
        <f t="shared" si="7"/>
        <v>-0.43882834626514611</v>
      </c>
      <c r="U42">
        <f t="shared" si="8"/>
        <v>0.18747918921284401</v>
      </c>
    </row>
    <row r="43" spans="6:21">
      <c r="F43">
        <f t="shared" si="0"/>
        <v>8</v>
      </c>
      <c r="G43">
        <f t="shared" si="1"/>
        <v>-10</v>
      </c>
      <c r="H43">
        <v>28</v>
      </c>
      <c r="I43">
        <v>4</v>
      </c>
      <c r="J43">
        <v>-1.49</v>
      </c>
      <c r="K43">
        <v>1.88</v>
      </c>
      <c r="L43">
        <v>2.4</v>
      </c>
      <c r="M43" s="1">
        <f t="shared" si="2"/>
        <v>2.3988538930080758</v>
      </c>
      <c r="N43" s="1">
        <f t="shared" si="3"/>
        <v>-1.261744966442953</v>
      </c>
      <c r="O43">
        <f t="shared" si="4"/>
        <v>-0.5452208107871559</v>
      </c>
      <c r="P43" s="3">
        <f t="shared" si="5"/>
        <v>1.3463347528646272</v>
      </c>
      <c r="Q43">
        <f t="shared" si="6"/>
        <v>0.94477918921284409</v>
      </c>
      <c r="R43">
        <f t="shared" si="7"/>
        <v>-0.53366524713537267</v>
      </c>
      <c r="U43">
        <f t="shared" si="8"/>
        <v>0.12747918921284396</v>
      </c>
    </row>
    <row r="44" spans="6:21">
      <c r="F44">
        <f t="shared" si="0"/>
        <v>10</v>
      </c>
      <c r="G44">
        <f t="shared" si="1"/>
        <v>-10</v>
      </c>
      <c r="H44">
        <v>30</v>
      </c>
      <c r="I44">
        <v>4</v>
      </c>
      <c r="J44">
        <v>-1.8</v>
      </c>
      <c r="K44">
        <v>0.81</v>
      </c>
      <c r="L44">
        <v>1.97</v>
      </c>
      <c r="M44" s="1">
        <f t="shared" si="2"/>
        <v>1.973854097951518</v>
      </c>
      <c r="N44" s="1">
        <f t="shared" si="3"/>
        <v>-0.45</v>
      </c>
      <c r="O44">
        <f t="shared" si="4"/>
        <v>-0.5452208107871559</v>
      </c>
      <c r="P44" s="3">
        <f t="shared" si="5"/>
        <v>1.0006295699133565</v>
      </c>
      <c r="Q44">
        <f t="shared" si="6"/>
        <v>1.2547791892128441</v>
      </c>
      <c r="R44">
        <f t="shared" si="7"/>
        <v>0.19062956991335644</v>
      </c>
      <c r="U44">
        <f t="shared" si="8"/>
        <v>0.43747918921284401</v>
      </c>
    </row>
    <row r="45" spans="6:21">
      <c r="F45">
        <f t="shared" si="0"/>
        <v>12</v>
      </c>
      <c r="G45">
        <f t="shared" si="1"/>
        <v>-10</v>
      </c>
      <c r="H45">
        <v>32</v>
      </c>
      <c r="I45">
        <v>4</v>
      </c>
      <c r="J45">
        <v>-1.74</v>
      </c>
      <c r="K45">
        <v>0.27</v>
      </c>
      <c r="L45">
        <v>1.76</v>
      </c>
      <c r="M45" s="1">
        <f t="shared" si="2"/>
        <v>1.7608236708995026</v>
      </c>
      <c r="N45" s="1">
        <f t="shared" si="3"/>
        <v>-0.15517241379310345</v>
      </c>
      <c r="O45">
        <f t="shared" si="4"/>
        <v>-0.5452208107871559</v>
      </c>
      <c r="P45" s="3">
        <f t="shared" si="5"/>
        <v>0.53152430649392213</v>
      </c>
      <c r="Q45">
        <f t="shared" si="6"/>
        <v>1.1947791892128441</v>
      </c>
      <c r="R45">
        <f t="shared" si="7"/>
        <v>0.26152430649392211</v>
      </c>
      <c r="U45">
        <f t="shared" si="8"/>
        <v>0.37747918921284396</v>
      </c>
    </row>
    <row r="46" spans="6:21">
      <c r="F46">
        <f t="shared" si="0"/>
        <v>14</v>
      </c>
      <c r="G46">
        <f t="shared" si="1"/>
        <v>-10</v>
      </c>
      <c r="H46">
        <v>34</v>
      </c>
      <c r="I46">
        <v>4</v>
      </c>
      <c r="J46">
        <v>-1.76</v>
      </c>
      <c r="K46">
        <v>-0.44</v>
      </c>
      <c r="L46">
        <v>1.81</v>
      </c>
      <c r="M46" s="1">
        <f t="shared" si="2"/>
        <v>1.8141664752717706</v>
      </c>
      <c r="N46" s="1">
        <f t="shared" si="3"/>
        <v>0.25</v>
      </c>
      <c r="O46">
        <f t="shared" si="4"/>
        <v>-0.5452208107871559</v>
      </c>
      <c r="P46" s="3">
        <f t="shared" si="5"/>
        <v>3.0570058889727414E-2</v>
      </c>
      <c r="Q46">
        <f t="shared" si="6"/>
        <v>1.2147791892128441</v>
      </c>
      <c r="R46">
        <f t="shared" si="7"/>
        <v>0.47057005888972742</v>
      </c>
      <c r="U46">
        <f t="shared" si="8"/>
        <v>0.39747918921284398</v>
      </c>
    </row>
    <row r="47" spans="6:21">
      <c r="F47">
        <f t="shared" si="0"/>
        <v>16</v>
      </c>
      <c r="G47">
        <f t="shared" si="1"/>
        <v>-10</v>
      </c>
      <c r="H47">
        <v>36</v>
      </c>
      <c r="I47">
        <v>4</v>
      </c>
      <c r="J47">
        <v>-1.64</v>
      </c>
      <c r="K47">
        <v>-1.1000000000000001</v>
      </c>
      <c r="L47">
        <v>1.97</v>
      </c>
      <c r="M47" s="1">
        <f t="shared" si="2"/>
        <v>1.9747404892795406</v>
      </c>
      <c r="N47" s="1">
        <f t="shared" si="3"/>
        <v>0.67073170731707321</v>
      </c>
      <c r="O47">
        <f t="shared" si="4"/>
        <v>-0.5452208107871559</v>
      </c>
      <c r="P47" s="3">
        <f t="shared" si="5"/>
        <v>-0.40446639402813372</v>
      </c>
      <c r="Q47">
        <f t="shared" si="6"/>
        <v>1.094779189212844</v>
      </c>
      <c r="R47">
        <f t="shared" si="7"/>
        <v>0.69553360597186642</v>
      </c>
      <c r="U47">
        <f t="shared" si="8"/>
        <v>0.27747918921284387</v>
      </c>
    </row>
    <row r="48" spans="6:21">
      <c r="F48">
        <f t="shared" si="0"/>
        <v>18</v>
      </c>
      <c r="G48">
        <f t="shared" si="1"/>
        <v>-10</v>
      </c>
      <c r="H48">
        <v>38</v>
      </c>
      <c r="I48">
        <v>4</v>
      </c>
      <c r="J48">
        <v>-1.61</v>
      </c>
      <c r="K48">
        <v>-1.35</v>
      </c>
      <c r="L48">
        <v>2.11</v>
      </c>
      <c r="M48" s="1">
        <f t="shared" si="2"/>
        <v>2.1010949526377907</v>
      </c>
      <c r="N48" s="1">
        <f t="shared" si="3"/>
        <v>0.83850931677018636</v>
      </c>
      <c r="O48">
        <f t="shared" si="4"/>
        <v>-0.5452208107871559</v>
      </c>
      <c r="P48" s="3">
        <f t="shared" si="5"/>
        <v>-0.68868286229581899</v>
      </c>
      <c r="Q48">
        <f t="shared" si="6"/>
        <v>1.0647791892128442</v>
      </c>
      <c r="R48">
        <f t="shared" si="7"/>
        <v>0.6613171377041811</v>
      </c>
      <c r="U48">
        <f t="shared" si="8"/>
        <v>0.24747918921284406</v>
      </c>
    </row>
    <row r="49" spans="6:21">
      <c r="F49">
        <f>H49-20</f>
        <v>-18</v>
      </c>
      <c r="G49">
        <f t="shared" si="1"/>
        <v>-8</v>
      </c>
      <c r="H49">
        <v>2</v>
      </c>
      <c r="I49">
        <v>6</v>
      </c>
      <c r="J49">
        <v>0.22</v>
      </c>
      <c r="K49">
        <v>2.16</v>
      </c>
      <c r="L49">
        <v>2.17</v>
      </c>
      <c r="M49" s="1">
        <f t="shared" si="2"/>
        <v>2.1711747972008149</v>
      </c>
      <c r="N49" s="1">
        <f t="shared" si="3"/>
        <v>9.8181818181818183</v>
      </c>
      <c r="O49">
        <f t="shared" si="4"/>
        <v>-0.48798016848254955</v>
      </c>
      <c r="P49" s="3">
        <f t="shared" si="5"/>
        <v>0.95553598620407465</v>
      </c>
      <c r="Q49">
        <f t="shared" si="6"/>
        <v>-0.70798016848254952</v>
      </c>
      <c r="R49">
        <f t="shared" si="7"/>
        <v>-1.2044640137959255</v>
      </c>
      <c r="U49">
        <f t="shared" si="8"/>
        <v>-1.3340801684825496</v>
      </c>
    </row>
    <row r="50" spans="6:21">
      <c r="F50">
        <f t="shared" si="0"/>
        <v>-16</v>
      </c>
      <c r="G50">
        <f t="shared" si="1"/>
        <v>-8</v>
      </c>
      <c r="H50">
        <v>4</v>
      </c>
      <c r="I50">
        <v>6</v>
      </c>
      <c r="J50">
        <v>-0.67</v>
      </c>
      <c r="K50">
        <v>0.19</v>
      </c>
      <c r="L50">
        <v>0.7</v>
      </c>
      <c r="M50" s="1">
        <f t="shared" si="2"/>
        <v>0.69641941385920603</v>
      </c>
      <c r="N50" s="1">
        <f t="shared" si="3"/>
        <v>-0.28358208955223879</v>
      </c>
      <c r="O50">
        <f t="shared" si="4"/>
        <v>-0.48798016848254955</v>
      </c>
      <c r="P50" s="3">
        <f t="shared" si="5"/>
        <v>0.4784890844146707</v>
      </c>
      <c r="Q50">
        <f t="shared" si="6"/>
        <v>0.18201983151745049</v>
      </c>
      <c r="R50">
        <f t="shared" si="7"/>
        <v>0.28848908441467069</v>
      </c>
      <c r="U50">
        <f t="shared" si="8"/>
        <v>-0.44408016848254961</v>
      </c>
    </row>
    <row r="51" spans="6:21">
      <c r="F51">
        <f t="shared" si="0"/>
        <v>-14</v>
      </c>
      <c r="G51">
        <f t="shared" si="1"/>
        <v>-8</v>
      </c>
      <c r="H51">
        <v>6</v>
      </c>
      <c r="I51">
        <v>6</v>
      </c>
      <c r="J51">
        <v>-0.56000000000000005</v>
      </c>
      <c r="K51">
        <v>0.56000000000000005</v>
      </c>
      <c r="L51">
        <v>0.78</v>
      </c>
      <c r="M51" s="1">
        <f t="shared" si="2"/>
        <v>0.79195959492893331</v>
      </c>
      <c r="N51" s="1">
        <f t="shared" si="3"/>
        <v>-1</v>
      </c>
      <c r="O51">
        <f t="shared" si="4"/>
        <v>-0.48798016848254955</v>
      </c>
      <c r="P51" s="3">
        <f t="shared" si="5"/>
        <v>-2.0056389612295666E-2</v>
      </c>
      <c r="Q51">
        <f t="shared" si="6"/>
        <v>7.2019831517450505E-2</v>
      </c>
      <c r="R51">
        <f t="shared" si="7"/>
        <v>-0.58005638961229566</v>
      </c>
      <c r="U51">
        <f t="shared" si="8"/>
        <v>-0.5540801684825496</v>
      </c>
    </row>
    <row r="52" spans="6:21">
      <c r="F52">
        <f t="shared" si="0"/>
        <v>-12</v>
      </c>
      <c r="G52">
        <f t="shared" si="1"/>
        <v>-8</v>
      </c>
      <c r="H52">
        <v>8</v>
      </c>
      <c r="I52">
        <v>6</v>
      </c>
      <c r="J52">
        <v>-0.42</v>
      </c>
      <c r="K52">
        <v>-0.56999999999999995</v>
      </c>
      <c r="L52">
        <v>0.71</v>
      </c>
      <c r="M52" s="1">
        <f t="shared" si="2"/>
        <v>0.70802542327235674</v>
      </c>
      <c r="N52" s="1">
        <f t="shared" si="3"/>
        <v>1.357142857142857</v>
      </c>
      <c r="O52">
        <f t="shared" si="4"/>
        <v>-0.48798016848254955</v>
      </c>
      <c r="P52" s="3">
        <f t="shared" si="5"/>
        <v>-0.44280375589161086</v>
      </c>
      <c r="Q52">
        <f t="shared" si="6"/>
        <v>-6.7980168482549563E-2</v>
      </c>
      <c r="R52">
        <f t="shared" si="7"/>
        <v>0.12719624410838909</v>
      </c>
      <c r="U52">
        <f t="shared" si="8"/>
        <v>-0.69408016848254972</v>
      </c>
    </row>
    <row r="53" spans="6:21">
      <c r="F53">
        <f t="shared" si="0"/>
        <v>-10</v>
      </c>
      <c r="G53">
        <f t="shared" si="1"/>
        <v>-8</v>
      </c>
      <c r="H53">
        <v>10</v>
      </c>
      <c r="I53">
        <v>6</v>
      </c>
      <c r="J53">
        <v>-0.39</v>
      </c>
      <c r="K53">
        <v>-0.77</v>
      </c>
      <c r="L53">
        <v>0.86</v>
      </c>
      <c r="M53" s="1">
        <f t="shared" si="2"/>
        <v>0.86313382508160341</v>
      </c>
      <c r="N53" s="1">
        <f t="shared" si="3"/>
        <v>1.9743589743589742</v>
      </c>
      <c r="O53">
        <f t="shared" si="4"/>
        <v>-0.48798016848254955</v>
      </c>
      <c r="P53" s="3">
        <f t="shared" si="5"/>
        <v>-0.70724917604875404</v>
      </c>
      <c r="Q53">
        <f t="shared" si="6"/>
        <v>-9.7980168482549534E-2</v>
      </c>
      <c r="R53">
        <f t="shared" si="7"/>
        <v>6.2750823951245982E-2</v>
      </c>
      <c r="U53">
        <f t="shared" si="8"/>
        <v>-0.72408016848254964</v>
      </c>
    </row>
    <row r="54" spans="6:21">
      <c r="F54">
        <f t="shared" si="0"/>
        <v>-8</v>
      </c>
      <c r="G54">
        <f t="shared" si="1"/>
        <v>-8</v>
      </c>
      <c r="H54">
        <v>12</v>
      </c>
      <c r="I54">
        <v>6</v>
      </c>
      <c r="J54">
        <v>-0.51</v>
      </c>
      <c r="K54">
        <v>-0.93</v>
      </c>
      <c r="L54">
        <v>1.06</v>
      </c>
      <c r="M54" s="1">
        <f t="shared" si="2"/>
        <v>1.0606601717798212</v>
      </c>
      <c r="N54" s="1">
        <f t="shared" si="3"/>
        <v>1.8235294117647058</v>
      </c>
      <c r="O54">
        <f t="shared" si="4"/>
        <v>-0.48798016848254955</v>
      </c>
      <c r="P54" s="3">
        <f t="shared" si="5"/>
        <v>-0.7617831926539842</v>
      </c>
      <c r="Q54">
        <f t="shared" si="6"/>
        <v>2.2019831517450461E-2</v>
      </c>
      <c r="R54">
        <f t="shared" si="7"/>
        <v>0.16821680734601585</v>
      </c>
      <c r="U54">
        <f t="shared" si="8"/>
        <v>-0.60408016848254964</v>
      </c>
    </row>
    <row r="55" spans="6:21">
      <c r="F55">
        <f t="shared" si="0"/>
        <v>-6</v>
      </c>
      <c r="G55">
        <f t="shared" si="1"/>
        <v>-8</v>
      </c>
      <c r="H55">
        <v>14</v>
      </c>
      <c r="I55">
        <v>6</v>
      </c>
      <c r="J55">
        <v>-0.56999999999999995</v>
      </c>
      <c r="K55">
        <v>-0.86</v>
      </c>
      <c r="L55">
        <v>1.04</v>
      </c>
      <c r="M55" s="1">
        <f t="shared" si="2"/>
        <v>1.0317460927960909</v>
      </c>
      <c r="N55" s="1">
        <f t="shared" si="3"/>
        <v>1.5087719298245614</v>
      </c>
      <c r="O55">
        <f t="shared" si="4"/>
        <v>-0.48798016848254955</v>
      </c>
      <c r="P55" s="3">
        <f t="shared" si="5"/>
        <v>-0.59576288738113825</v>
      </c>
      <c r="Q55">
        <f t="shared" si="6"/>
        <v>8.2019831517450403E-2</v>
      </c>
      <c r="R55">
        <f t="shared" si="7"/>
        <v>0.26423711261886174</v>
      </c>
      <c r="U55">
        <f t="shared" si="8"/>
        <v>-0.5440801684825497</v>
      </c>
    </row>
    <row r="56" spans="6:21">
      <c r="F56">
        <f t="shared" si="0"/>
        <v>-4</v>
      </c>
      <c r="G56">
        <f t="shared" si="1"/>
        <v>-8</v>
      </c>
      <c r="H56">
        <v>16</v>
      </c>
      <c r="I56">
        <v>6</v>
      </c>
      <c r="J56">
        <v>-0.72</v>
      </c>
      <c r="K56">
        <v>-0.96</v>
      </c>
      <c r="L56">
        <v>1.2</v>
      </c>
      <c r="M56" s="1">
        <f t="shared" si="2"/>
        <v>1.2</v>
      </c>
      <c r="N56" s="1">
        <f t="shared" si="3"/>
        <v>1.3333333333333333</v>
      </c>
      <c r="O56">
        <f t="shared" si="4"/>
        <v>-0.48798016848254955</v>
      </c>
      <c r="P56" s="3">
        <f t="shared" si="5"/>
        <v>-0.24158896458864249</v>
      </c>
      <c r="Q56">
        <f t="shared" si="6"/>
        <v>0.23201983151745043</v>
      </c>
      <c r="R56">
        <f t="shared" si="7"/>
        <v>0.71841103541135753</v>
      </c>
      <c r="U56">
        <f t="shared" si="8"/>
        <v>-0.39408016848254968</v>
      </c>
    </row>
    <row r="57" spans="6:21">
      <c r="F57">
        <f t="shared" si="0"/>
        <v>-2</v>
      </c>
      <c r="G57">
        <f t="shared" si="1"/>
        <v>-8</v>
      </c>
      <c r="H57">
        <v>18</v>
      </c>
      <c r="I57">
        <v>6</v>
      </c>
      <c r="J57">
        <v>-0.63</v>
      </c>
      <c r="K57">
        <v>-0.82</v>
      </c>
      <c r="L57">
        <v>1.03</v>
      </c>
      <c r="M57" s="1">
        <f t="shared" si="2"/>
        <v>1.0340696301506973</v>
      </c>
      <c r="N57" s="1">
        <f t="shared" si="3"/>
        <v>1.3015873015873014</v>
      </c>
      <c r="O57">
        <f t="shared" si="4"/>
        <v>-0.48798016848254955</v>
      </c>
      <c r="P57" s="3">
        <f t="shared" si="5"/>
        <v>0.23161760558069738</v>
      </c>
      <c r="Q57">
        <f t="shared" si="6"/>
        <v>0.14201983151745046</v>
      </c>
      <c r="R57">
        <f t="shared" si="7"/>
        <v>1.0516176055806974</v>
      </c>
      <c r="U57">
        <f t="shared" si="8"/>
        <v>-0.48408016848254964</v>
      </c>
    </row>
    <row r="58" spans="6:21">
      <c r="F58">
        <f t="shared" si="0"/>
        <v>0</v>
      </c>
      <c r="G58">
        <f t="shared" si="1"/>
        <v>-8</v>
      </c>
      <c r="H58">
        <v>20</v>
      </c>
      <c r="I58">
        <v>6</v>
      </c>
      <c r="J58">
        <v>-0.96</v>
      </c>
      <c r="K58">
        <v>-0.16</v>
      </c>
      <c r="L58">
        <v>0.97</v>
      </c>
      <c r="M58" s="1">
        <f t="shared" si="2"/>
        <v>0.97324200484771517</v>
      </c>
      <c r="N58" s="1">
        <f t="shared" si="3"/>
        <v>0.16666666666666669</v>
      </c>
      <c r="O58">
        <f t="shared" si="4"/>
        <v>-0.48798016848254955</v>
      </c>
      <c r="P58" s="3">
        <f t="shared" si="5"/>
        <v>0.73150531133244057</v>
      </c>
      <c r="Q58">
        <f t="shared" si="6"/>
        <v>0.47201983151745042</v>
      </c>
      <c r="R58">
        <f t="shared" si="7"/>
        <v>0.8915053113324406</v>
      </c>
      <c r="U58">
        <f t="shared" si="8"/>
        <v>-0.15408016848254968</v>
      </c>
    </row>
    <row r="59" spans="6:21">
      <c r="F59">
        <f t="shared" si="0"/>
        <v>2</v>
      </c>
      <c r="G59">
        <f t="shared" si="1"/>
        <v>-8</v>
      </c>
      <c r="H59">
        <v>22</v>
      </c>
      <c r="I59">
        <v>6</v>
      </c>
      <c r="J59">
        <v>-1.41</v>
      </c>
      <c r="K59">
        <v>0.98</v>
      </c>
      <c r="L59">
        <v>1.71</v>
      </c>
      <c r="M59" s="1">
        <f t="shared" si="2"/>
        <v>1.7171196813268432</v>
      </c>
      <c r="N59" s="1">
        <f t="shared" si="3"/>
        <v>-0.69503546099290781</v>
      </c>
      <c r="O59">
        <f t="shared" si="4"/>
        <v>-0.48798016848254955</v>
      </c>
      <c r="P59" s="3">
        <f t="shared" si="5"/>
        <v>1.1605155212699281</v>
      </c>
      <c r="Q59">
        <f t="shared" si="6"/>
        <v>0.92201983151745037</v>
      </c>
      <c r="R59">
        <f t="shared" si="7"/>
        <v>0.18051552126992809</v>
      </c>
      <c r="U59">
        <f t="shared" si="8"/>
        <v>0.29591983151745027</v>
      </c>
    </row>
    <row r="60" spans="6:21">
      <c r="F60">
        <f t="shared" si="0"/>
        <v>4</v>
      </c>
      <c r="G60">
        <f t="shared" si="1"/>
        <v>-8</v>
      </c>
      <c r="H60">
        <v>24</v>
      </c>
      <c r="I60">
        <v>6</v>
      </c>
      <c r="J60">
        <v>-1.39</v>
      </c>
      <c r="K60">
        <v>1.86</v>
      </c>
      <c r="L60">
        <v>2.3199999999999998</v>
      </c>
      <c r="M60" s="1">
        <f t="shared" si="2"/>
        <v>2.3220034453032148</v>
      </c>
      <c r="N60" s="1">
        <f t="shared" si="3"/>
        <v>-1.3381294964028778</v>
      </c>
      <c r="O60">
        <f t="shared" si="4"/>
        <v>-0.48798016848254955</v>
      </c>
      <c r="P60" s="3">
        <f t="shared" si="5"/>
        <v>1.4349221336004496</v>
      </c>
      <c r="Q60">
        <f t="shared" si="6"/>
        <v>0.90201983151745035</v>
      </c>
      <c r="R60">
        <f t="shared" si="7"/>
        <v>-0.42507786639955047</v>
      </c>
      <c r="U60">
        <f t="shared" si="8"/>
        <v>0.27591983151745025</v>
      </c>
    </row>
    <row r="61" spans="6:21">
      <c r="F61">
        <f t="shared" si="0"/>
        <v>6</v>
      </c>
      <c r="G61">
        <f t="shared" si="1"/>
        <v>-8</v>
      </c>
      <c r="H61">
        <v>26</v>
      </c>
      <c r="I61">
        <v>6</v>
      </c>
      <c r="J61">
        <v>-1.3</v>
      </c>
      <c r="K61">
        <v>2.14</v>
      </c>
      <c r="L61">
        <v>2.5099999999999998</v>
      </c>
      <c r="M61" s="1">
        <f t="shared" si="2"/>
        <v>2.5039169315294787</v>
      </c>
      <c r="N61" s="1">
        <f t="shared" si="3"/>
        <v>-1.6461538461538463</v>
      </c>
      <c r="O61">
        <f t="shared" si="4"/>
        <v>-0.48798016848254955</v>
      </c>
      <c r="P61" s="3">
        <f t="shared" si="5"/>
        <v>1.5011716537348538</v>
      </c>
      <c r="Q61">
        <f t="shared" si="6"/>
        <v>0.8120198315174505</v>
      </c>
      <c r="R61">
        <f t="shared" si="7"/>
        <v>-0.63882834626514629</v>
      </c>
      <c r="U61">
        <f t="shared" si="8"/>
        <v>0.1859198315174504</v>
      </c>
    </row>
    <row r="62" spans="6:21">
      <c r="F62">
        <f t="shared" si="0"/>
        <v>8</v>
      </c>
      <c r="G62">
        <f t="shared" si="1"/>
        <v>-8</v>
      </c>
      <c r="H62">
        <v>28</v>
      </c>
      <c r="I62">
        <v>6</v>
      </c>
      <c r="J62">
        <v>-1.46</v>
      </c>
      <c r="K62">
        <v>1.68</v>
      </c>
      <c r="L62">
        <v>2.23</v>
      </c>
      <c r="M62" s="1">
        <f t="shared" si="2"/>
        <v>2.2257582977493309</v>
      </c>
      <c r="N62" s="1">
        <f t="shared" si="3"/>
        <v>-1.1506849315068493</v>
      </c>
      <c r="O62">
        <f t="shared" si="4"/>
        <v>-0.48798016848254955</v>
      </c>
      <c r="P62" s="3">
        <f t="shared" si="5"/>
        <v>1.3463347528646272</v>
      </c>
      <c r="Q62">
        <f t="shared" si="6"/>
        <v>0.97201983151745042</v>
      </c>
      <c r="R62">
        <f t="shared" si="7"/>
        <v>-0.33366524713537271</v>
      </c>
      <c r="U62">
        <f t="shared" si="8"/>
        <v>0.34591983151745032</v>
      </c>
    </row>
    <row r="63" spans="6:21">
      <c r="F63">
        <f t="shared" si="0"/>
        <v>10</v>
      </c>
      <c r="G63">
        <f t="shared" si="1"/>
        <v>-8</v>
      </c>
      <c r="H63">
        <v>30</v>
      </c>
      <c r="I63">
        <v>6</v>
      </c>
      <c r="J63">
        <v>-1.79</v>
      </c>
      <c r="K63">
        <v>0.63</v>
      </c>
      <c r="L63">
        <v>1.89</v>
      </c>
      <c r="M63" s="1">
        <f t="shared" si="2"/>
        <v>1.8976301009416983</v>
      </c>
      <c r="N63" s="1">
        <f t="shared" si="3"/>
        <v>-0.35195530726256985</v>
      </c>
      <c r="O63">
        <f t="shared" si="4"/>
        <v>-0.48798016848254955</v>
      </c>
      <c r="P63" s="3">
        <f t="shared" si="5"/>
        <v>1.0006295699133565</v>
      </c>
      <c r="Q63">
        <f t="shared" si="6"/>
        <v>1.3020198315174505</v>
      </c>
      <c r="R63">
        <f t="shared" si="7"/>
        <v>0.37062956991335649</v>
      </c>
      <c r="U63">
        <f t="shared" si="8"/>
        <v>0.67591983151745039</v>
      </c>
    </row>
    <row r="64" spans="6:21">
      <c r="F64">
        <f t="shared" si="0"/>
        <v>12</v>
      </c>
      <c r="G64">
        <f t="shared" si="1"/>
        <v>-8</v>
      </c>
      <c r="H64">
        <v>32</v>
      </c>
      <c r="I64">
        <v>6</v>
      </c>
      <c r="J64">
        <v>-1.55</v>
      </c>
      <c r="K64">
        <v>0.53</v>
      </c>
      <c r="L64">
        <v>1.64</v>
      </c>
      <c r="M64" s="1">
        <f t="shared" si="2"/>
        <v>1.638108665504215</v>
      </c>
      <c r="N64" s="1">
        <f t="shared" si="3"/>
        <v>-0.34193548387096773</v>
      </c>
      <c r="O64">
        <f t="shared" si="4"/>
        <v>-0.48798016848254955</v>
      </c>
      <c r="P64" s="3">
        <f t="shared" si="5"/>
        <v>0.53152430649392213</v>
      </c>
      <c r="Q64">
        <f t="shared" si="6"/>
        <v>1.0620198315174505</v>
      </c>
      <c r="R64">
        <f t="shared" si="7"/>
        <v>1.5243064939221007E-3</v>
      </c>
      <c r="U64">
        <f t="shared" si="8"/>
        <v>0.4359198315174504</v>
      </c>
    </row>
    <row r="65" spans="6:21">
      <c r="F65">
        <f t="shared" si="0"/>
        <v>14</v>
      </c>
      <c r="G65">
        <f t="shared" si="1"/>
        <v>-8</v>
      </c>
      <c r="H65">
        <v>34</v>
      </c>
      <c r="I65">
        <v>6</v>
      </c>
      <c r="J65">
        <v>-1.56</v>
      </c>
      <c r="K65">
        <v>-0.39</v>
      </c>
      <c r="L65">
        <v>1.61</v>
      </c>
      <c r="M65" s="1">
        <f t="shared" si="2"/>
        <v>1.6080111939908877</v>
      </c>
      <c r="N65" s="1">
        <f t="shared" si="3"/>
        <v>0.25</v>
      </c>
      <c r="O65">
        <f t="shared" si="4"/>
        <v>-0.48798016848254955</v>
      </c>
      <c r="P65" s="3">
        <f t="shared" si="5"/>
        <v>3.0570058889727414E-2</v>
      </c>
      <c r="Q65">
        <f t="shared" si="6"/>
        <v>1.0720198315174505</v>
      </c>
      <c r="R65">
        <f t="shared" si="7"/>
        <v>0.42057005888972743</v>
      </c>
      <c r="U65">
        <f t="shared" si="8"/>
        <v>0.4459198315174504</v>
      </c>
    </row>
    <row r="66" spans="6:21">
      <c r="F66">
        <f t="shared" si="0"/>
        <v>16</v>
      </c>
      <c r="G66">
        <f t="shared" si="1"/>
        <v>-8</v>
      </c>
      <c r="H66">
        <v>36</v>
      </c>
      <c r="I66">
        <v>6</v>
      </c>
      <c r="J66">
        <v>-1.48</v>
      </c>
      <c r="K66">
        <v>-1.01</v>
      </c>
      <c r="L66">
        <v>1.79</v>
      </c>
      <c r="M66" s="1">
        <f t="shared" si="2"/>
        <v>1.7917868176767011</v>
      </c>
      <c r="N66" s="1">
        <f t="shared" si="3"/>
        <v>0.68243243243243246</v>
      </c>
      <c r="O66">
        <f t="shared" si="4"/>
        <v>-0.48798016848254955</v>
      </c>
      <c r="P66" s="3">
        <f t="shared" si="5"/>
        <v>-0.40446639402813372</v>
      </c>
      <c r="Q66">
        <f t="shared" si="6"/>
        <v>0.99201983151745043</v>
      </c>
      <c r="R66">
        <f t="shared" si="7"/>
        <v>0.60553360597186634</v>
      </c>
      <c r="U66">
        <f t="shared" si="8"/>
        <v>0.36591983151745033</v>
      </c>
    </row>
    <row r="67" spans="6:21">
      <c r="F67">
        <f t="shared" si="0"/>
        <v>18</v>
      </c>
      <c r="G67">
        <f t="shared" si="1"/>
        <v>-8</v>
      </c>
      <c r="H67">
        <v>38</v>
      </c>
      <c r="I67">
        <v>6</v>
      </c>
      <c r="J67">
        <v>-1.51</v>
      </c>
      <c r="K67">
        <v>-1.59</v>
      </c>
      <c r="L67">
        <v>2.19</v>
      </c>
      <c r="M67" s="1">
        <f t="shared" si="2"/>
        <v>2.1927608168699111</v>
      </c>
      <c r="N67" s="1">
        <f t="shared" si="3"/>
        <v>1.0529801324503312</v>
      </c>
      <c r="O67">
        <f t="shared" si="4"/>
        <v>-0.48798016848254955</v>
      </c>
      <c r="P67" s="3">
        <f t="shared" si="5"/>
        <v>-0.68868286229581899</v>
      </c>
      <c r="Q67">
        <f t="shared" si="6"/>
        <v>1.0220198315174505</v>
      </c>
      <c r="R67">
        <f t="shared" si="7"/>
        <v>0.90131713770418109</v>
      </c>
      <c r="U67">
        <f t="shared" si="8"/>
        <v>0.39591983151745036</v>
      </c>
    </row>
    <row r="68" spans="6:21">
      <c r="F68">
        <f>H68-20</f>
        <v>-18</v>
      </c>
      <c r="G68">
        <f t="shared" si="1"/>
        <v>-6</v>
      </c>
      <c r="H68">
        <v>2</v>
      </c>
      <c r="I68">
        <v>8</v>
      </c>
      <c r="J68">
        <v>0.35</v>
      </c>
      <c r="K68">
        <v>2.37</v>
      </c>
      <c r="L68">
        <v>2.4</v>
      </c>
      <c r="M68" s="1">
        <f t="shared" si="2"/>
        <v>2.3957044892891108</v>
      </c>
      <c r="N68" s="1">
        <f t="shared" si="3"/>
        <v>6.7714285714285722</v>
      </c>
      <c r="O68">
        <f t="shared" si="4"/>
        <v>0.21540656375390049</v>
      </c>
      <c r="P68" s="3">
        <f t="shared" si="5"/>
        <v>0.95553598620407465</v>
      </c>
      <c r="Q68">
        <f t="shared" si="6"/>
        <v>-0.13459343624609948</v>
      </c>
      <c r="R68">
        <f t="shared" si="7"/>
        <v>-1.4144640137959255</v>
      </c>
      <c r="U68">
        <f t="shared" si="8"/>
        <v>-0.56949343624609949</v>
      </c>
    </row>
    <row r="69" spans="6:21">
      <c r="F69">
        <f t="shared" si="0"/>
        <v>-16</v>
      </c>
      <c r="G69">
        <f t="shared" si="1"/>
        <v>-6</v>
      </c>
      <c r="H69">
        <v>4</v>
      </c>
      <c r="I69">
        <v>8</v>
      </c>
      <c r="J69">
        <v>0.23</v>
      </c>
      <c r="K69">
        <v>1.49</v>
      </c>
      <c r="L69">
        <v>1.5</v>
      </c>
      <c r="M69" s="1">
        <f t="shared" si="2"/>
        <v>1.5076471735787522</v>
      </c>
      <c r="N69" s="1">
        <f t="shared" si="3"/>
        <v>6.4782608695652169</v>
      </c>
      <c r="O69">
        <f t="shared" si="4"/>
        <v>0.21540656375390049</v>
      </c>
      <c r="P69" s="3">
        <f t="shared" si="5"/>
        <v>0.4784890844146707</v>
      </c>
      <c r="Q69">
        <f t="shared" si="6"/>
        <v>-1.4593436246099517E-2</v>
      </c>
      <c r="R69">
        <f t="shared" si="7"/>
        <v>-1.0115109155853292</v>
      </c>
      <c r="U69">
        <f t="shared" si="8"/>
        <v>-0.4494934362460995</v>
      </c>
    </row>
    <row r="70" spans="6:21">
      <c r="F70">
        <f t="shared" si="0"/>
        <v>-14</v>
      </c>
      <c r="G70">
        <f t="shared" si="1"/>
        <v>-6</v>
      </c>
      <c r="H70">
        <v>6</v>
      </c>
      <c r="I70">
        <v>8</v>
      </c>
      <c r="J70">
        <v>0.44</v>
      </c>
      <c r="K70">
        <v>0.4</v>
      </c>
      <c r="L70">
        <v>0.59</v>
      </c>
      <c r="M70" s="1">
        <f t="shared" si="2"/>
        <v>0.59464274989274024</v>
      </c>
      <c r="N70" s="1">
        <f t="shared" si="3"/>
        <v>0.90909090909090917</v>
      </c>
      <c r="O70">
        <f t="shared" si="4"/>
        <v>0.21540656375390049</v>
      </c>
      <c r="P70" s="3">
        <f t="shared" si="5"/>
        <v>-2.0056389612295666E-2</v>
      </c>
      <c r="Q70">
        <f t="shared" si="6"/>
        <v>-0.22459343624609951</v>
      </c>
      <c r="R70">
        <f t="shared" si="7"/>
        <v>-0.42005638961229569</v>
      </c>
      <c r="U70">
        <f t="shared" si="8"/>
        <v>-0.65949343624609957</v>
      </c>
    </row>
    <row r="71" spans="6:21">
      <c r="F71">
        <f t="shared" si="0"/>
        <v>-12</v>
      </c>
      <c r="G71">
        <f t="shared" si="1"/>
        <v>-6</v>
      </c>
      <c r="H71">
        <v>8</v>
      </c>
      <c r="I71">
        <v>8</v>
      </c>
      <c r="J71">
        <v>0.41</v>
      </c>
      <c r="K71">
        <v>-0.73</v>
      </c>
      <c r="L71">
        <v>0.84</v>
      </c>
      <c r="M71" s="1">
        <f t="shared" si="2"/>
        <v>0.83725742755737909</v>
      </c>
      <c r="N71" s="1">
        <f t="shared" si="3"/>
        <v>-1.7804878048780488</v>
      </c>
      <c r="O71">
        <f t="shared" si="4"/>
        <v>0.21540656375390049</v>
      </c>
      <c r="P71" s="3">
        <f t="shared" si="5"/>
        <v>-0.44280375589161086</v>
      </c>
      <c r="Q71">
        <f t="shared" si="6"/>
        <v>-0.19459343624609948</v>
      </c>
      <c r="R71">
        <f t="shared" si="7"/>
        <v>0.28719624410838912</v>
      </c>
      <c r="U71">
        <f t="shared" si="8"/>
        <v>-0.62949343624609955</v>
      </c>
    </row>
    <row r="72" spans="6:21">
      <c r="F72">
        <f t="shared" si="0"/>
        <v>-10</v>
      </c>
      <c r="G72">
        <f t="shared" si="1"/>
        <v>-6</v>
      </c>
      <c r="H72">
        <v>10</v>
      </c>
      <c r="I72">
        <v>8</v>
      </c>
      <c r="J72">
        <v>0.43</v>
      </c>
      <c r="K72">
        <v>-0.89</v>
      </c>
      <c r="L72">
        <v>0.99</v>
      </c>
      <c r="M72" s="1">
        <f t="shared" si="2"/>
        <v>0.98843310345212543</v>
      </c>
      <c r="N72" s="1">
        <f t="shared" si="3"/>
        <v>-2.0697674418604652</v>
      </c>
      <c r="O72">
        <f t="shared" si="4"/>
        <v>0.21540656375390049</v>
      </c>
      <c r="P72" s="3">
        <f t="shared" si="5"/>
        <v>-0.70724917604875404</v>
      </c>
      <c r="Q72">
        <f t="shared" si="6"/>
        <v>-0.2145934362460995</v>
      </c>
      <c r="R72">
        <f t="shared" si="7"/>
        <v>0.18275082395124598</v>
      </c>
      <c r="U72">
        <f t="shared" si="8"/>
        <v>-0.64949343624609956</v>
      </c>
    </row>
    <row r="73" spans="6:21">
      <c r="F73">
        <f t="shared" si="0"/>
        <v>-8</v>
      </c>
      <c r="G73">
        <f t="shared" si="1"/>
        <v>-6</v>
      </c>
      <c r="H73">
        <v>12</v>
      </c>
      <c r="I73">
        <v>8</v>
      </c>
      <c r="J73">
        <v>0.33</v>
      </c>
      <c r="K73">
        <v>-0.73</v>
      </c>
      <c r="L73">
        <v>0.8</v>
      </c>
      <c r="M73" s="1">
        <f t="shared" si="2"/>
        <v>0.80112421009478918</v>
      </c>
      <c r="N73" s="1">
        <f t="shared" si="3"/>
        <v>-2.2121212121212119</v>
      </c>
      <c r="O73">
        <f t="shared" si="4"/>
        <v>0.21540656375390049</v>
      </c>
      <c r="P73" s="3">
        <f t="shared" si="5"/>
        <v>-0.7617831926539842</v>
      </c>
      <c r="Q73">
        <f t="shared" si="6"/>
        <v>-0.11459343624609952</v>
      </c>
      <c r="R73">
        <f t="shared" si="7"/>
        <v>-3.1783192653984216E-2</v>
      </c>
      <c r="U73">
        <f t="shared" si="8"/>
        <v>-0.54949343624609948</v>
      </c>
    </row>
    <row r="74" spans="6:21">
      <c r="F74">
        <f t="shared" si="0"/>
        <v>-6</v>
      </c>
      <c r="G74">
        <f t="shared" si="1"/>
        <v>-6</v>
      </c>
      <c r="H74">
        <v>14</v>
      </c>
      <c r="I74">
        <v>8</v>
      </c>
      <c r="J74">
        <v>0.37</v>
      </c>
      <c r="K74">
        <v>-1.1399999999999999</v>
      </c>
      <c r="L74">
        <v>1.2</v>
      </c>
      <c r="M74" s="1">
        <f t="shared" si="2"/>
        <v>1.1985407794480754</v>
      </c>
      <c r="N74" s="1">
        <f t="shared" si="3"/>
        <v>-3.0810810810810807</v>
      </c>
      <c r="O74">
        <f t="shared" si="4"/>
        <v>0.21540656375390049</v>
      </c>
      <c r="P74" s="3">
        <f t="shared" si="5"/>
        <v>-0.59576288738113825</v>
      </c>
      <c r="Q74">
        <f t="shared" si="6"/>
        <v>-0.1545934362460995</v>
      </c>
      <c r="R74">
        <f t="shared" si="7"/>
        <v>0.54423711261886165</v>
      </c>
      <c r="U74">
        <f t="shared" si="8"/>
        <v>-0.58949343624609951</v>
      </c>
    </row>
    <row r="75" spans="6:21">
      <c r="F75">
        <f t="shared" si="0"/>
        <v>-4</v>
      </c>
      <c r="G75">
        <f t="shared" si="1"/>
        <v>-6</v>
      </c>
      <c r="H75">
        <v>16</v>
      </c>
      <c r="I75">
        <v>8</v>
      </c>
      <c r="J75">
        <v>0.08</v>
      </c>
      <c r="K75">
        <v>-0.68</v>
      </c>
      <c r="L75">
        <v>0.68</v>
      </c>
      <c r="M75" s="1">
        <f t="shared" si="2"/>
        <v>0.68468971074494767</v>
      </c>
      <c r="N75" s="1">
        <f t="shared" si="3"/>
        <v>-8.5</v>
      </c>
      <c r="O75">
        <f t="shared" si="4"/>
        <v>0.21540656375390049</v>
      </c>
      <c r="P75" s="3">
        <f t="shared" si="5"/>
        <v>-0.24158896458864249</v>
      </c>
      <c r="Q75">
        <f t="shared" si="6"/>
        <v>0.13540656375390048</v>
      </c>
      <c r="R75">
        <f t="shared" si="7"/>
        <v>0.43841103541135756</v>
      </c>
      <c r="U75">
        <f t="shared" si="8"/>
        <v>-0.29949343624609953</v>
      </c>
    </row>
    <row r="76" spans="6:21">
      <c r="F76">
        <f t="shared" ref="F76:F86" si="9">H76-20</f>
        <v>-2</v>
      </c>
      <c r="G76">
        <f t="shared" ref="G76:G139" si="10">I76-14</f>
        <v>-6</v>
      </c>
      <c r="H76">
        <v>18</v>
      </c>
      <c r="I76">
        <v>8</v>
      </c>
      <c r="J76">
        <v>-0.14000000000000001</v>
      </c>
      <c r="K76">
        <v>0.3</v>
      </c>
      <c r="L76">
        <v>0.33</v>
      </c>
      <c r="M76" s="1">
        <f t="shared" ref="M76:M139" si="11">SQRT(J76*J76+K76*K76)</f>
        <v>0.33105890714493696</v>
      </c>
      <c r="N76" s="1">
        <f t="shared" ref="N76:N139" si="12">K76/J76</f>
        <v>-2.1428571428571428</v>
      </c>
      <c r="O76">
        <f t="shared" ref="O76:O139" si="13">1.16323*SIN(0.40547*G76+2.14085)+0.55023</f>
        <v>0.21540656375390049</v>
      </c>
      <c r="P76" s="3">
        <f t="shared" ref="P76:P139" si="14">(1.1374957 * SIN(0.222722 * F76 + 6.60815) + 0.368331)</f>
        <v>0.23161760558069738</v>
      </c>
      <c r="Q76">
        <f t="shared" ref="Q76:Q139" si="15">O76-J76</f>
        <v>0.35540656375390051</v>
      </c>
      <c r="R76">
        <f t="shared" ref="R76:R139" si="16">P76-K76</f>
        <v>-6.8382394419302606E-2</v>
      </c>
      <c r="U76">
        <f t="shared" ref="U76:U139" si="17">Q76-(-0.0956*G76-0.1387)</f>
        <v>-7.9493436246099503E-2</v>
      </c>
    </row>
    <row r="77" spans="6:21">
      <c r="F77">
        <f t="shared" si="9"/>
        <v>0</v>
      </c>
      <c r="G77">
        <f t="shared" si="10"/>
        <v>-6</v>
      </c>
      <c r="H77">
        <v>20</v>
      </c>
      <c r="I77">
        <v>8</v>
      </c>
      <c r="J77">
        <v>-0.67</v>
      </c>
      <c r="K77">
        <v>0.35</v>
      </c>
      <c r="L77">
        <v>0.76</v>
      </c>
      <c r="M77" s="1">
        <f t="shared" si="11"/>
        <v>0.75591004755857027</v>
      </c>
      <c r="N77" s="1">
        <f t="shared" si="12"/>
        <v>-0.52238805970149249</v>
      </c>
      <c r="O77">
        <f t="shared" si="13"/>
        <v>0.21540656375390049</v>
      </c>
      <c r="P77" s="3">
        <f t="shared" si="14"/>
        <v>0.73150531133244057</v>
      </c>
      <c r="Q77">
        <f t="shared" si="15"/>
        <v>0.88540656375390059</v>
      </c>
      <c r="R77">
        <f t="shared" si="16"/>
        <v>0.38150531133244059</v>
      </c>
      <c r="U77">
        <f t="shared" si="17"/>
        <v>0.45050656375390058</v>
      </c>
    </row>
    <row r="78" spans="6:21">
      <c r="F78">
        <f t="shared" si="9"/>
        <v>2</v>
      </c>
      <c r="G78">
        <f t="shared" si="10"/>
        <v>-6</v>
      </c>
      <c r="H78">
        <v>22</v>
      </c>
      <c r="I78">
        <v>8</v>
      </c>
      <c r="J78">
        <v>-1.05</v>
      </c>
      <c r="K78">
        <v>0.9</v>
      </c>
      <c r="L78">
        <v>1.39</v>
      </c>
      <c r="M78" s="1">
        <f t="shared" si="11"/>
        <v>1.3829316685939332</v>
      </c>
      <c r="N78" s="1">
        <f t="shared" si="12"/>
        <v>-0.8571428571428571</v>
      </c>
      <c r="O78">
        <f t="shared" si="13"/>
        <v>0.21540656375390049</v>
      </c>
      <c r="P78" s="3">
        <f t="shared" si="14"/>
        <v>1.1605155212699281</v>
      </c>
      <c r="Q78">
        <f t="shared" si="15"/>
        <v>1.2654065637539005</v>
      </c>
      <c r="R78">
        <f t="shared" si="16"/>
        <v>0.26051552126992805</v>
      </c>
      <c r="U78">
        <f t="shared" si="17"/>
        <v>0.83050656375390042</v>
      </c>
    </row>
    <row r="79" spans="6:21">
      <c r="F79">
        <f t="shared" si="9"/>
        <v>4</v>
      </c>
      <c r="G79">
        <f t="shared" si="10"/>
        <v>-6</v>
      </c>
      <c r="H79">
        <v>24</v>
      </c>
      <c r="I79">
        <v>8</v>
      </c>
      <c r="J79">
        <v>-1.18</v>
      </c>
      <c r="K79">
        <v>1.76</v>
      </c>
      <c r="L79">
        <v>2.12</v>
      </c>
      <c r="M79" s="1">
        <f t="shared" si="11"/>
        <v>2.118962010041709</v>
      </c>
      <c r="N79" s="1">
        <f t="shared" si="12"/>
        <v>-1.4915254237288136</v>
      </c>
      <c r="O79">
        <f t="shared" si="13"/>
        <v>0.21540656375390049</v>
      </c>
      <c r="P79" s="3">
        <f t="shared" si="14"/>
        <v>1.4349221336004496</v>
      </c>
      <c r="Q79">
        <f t="shared" si="15"/>
        <v>1.3954065637539004</v>
      </c>
      <c r="R79">
        <f t="shared" si="16"/>
        <v>-0.32507786639955039</v>
      </c>
      <c r="U79">
        <f t="shared" si="17"/>
        <v>0.96050656375390031</v>
      </c>
    </row>
    <row r="80" spans="6:21">
      <c r="F80">
        <f t="shared" si="9"/>
        <v>6</v>
      </c>
      <c r="G80">
        <f t="shared" si="10"/>
        <v>-6</v>
      </c>
      <c r="H80">
        <v>26</v>
      </c>
      <c r="I80">
        <v>8</v>
      </c>
      <c r="J80">
        <v>-1.22</v>
      </c>
      <c r="K80">
        <v>1.92</v>
      </c>
      <c r="L80">
        <v>2.2799999999999998</v>
      </c>
      <c r="M80" s="1">
        <f t="shared" si="11"/>
        <v>2.2748186740925087</v>
      </c>
      <c r="N80" s="1">
        <f t="shared" si="12"/>
        <v>-1.5737704918032787</v>
      </c>
      <c r="O80">
        <f t="shared" si="13"/>
        <v>0.21540656375390049</v>
      </c>
      <c r="P80" s="3">
        <f t="shared" si="14"/>
        <v>1.5011716537348538</v>
      </c>
      <c r="Q80">
        <f t="shared" si="15"/>
        <v>1.4354065637539004</v>
      </c>
      <c r="R80">
        <f t="shared" si="16"/>
        <v>-0.41882834626514609</v>
      </c>
      <c r="U80">
        <f t="shared" si="17"/>
        <v>1.0005065637539003</v>
      </c>
    </row>
    <row r="81" spans="6:21">
      <c r="F81">
        <f t="shared" si="9"/>
        <v>8</v>
      </c>
      <c r="G81">
        <f t="shared" si="10"/>
        <v>-6</v>
      </c>
      <c r="H81">
        <v>28</v>
      </c>
      <c r="I81">
        <v>8</v>
      </c>
      <c r="J81">
        <v>-0.77</v>
      </c>
      <c r="K81">
        <v>1.62</v>
      </c>
      <c r="L81">
        <v>1.79</v>
      </c>
      <c r="M81" s="1">
        <f t="shared" si="11"/>
        <v>1.7936833611315015</v>
      </c>
      <c r="N81" s="1">
        <f t="shared" si="12"/>
        <v>-2.1038961038961039</v>
      </c>
      <c r="O81">
        <f t="shared" si="13"/>
        <v>0.21540656375390049</v>
      </c>
      <c r="P81" s="3">
        <f t="shared" si="14"/>
        <v>1.3463347528646272</v>
      </c>
      <c r="Q81">
        <f t="shared" si="15"/>
        <v>0.98540656375390046</v>
      </c>
      <c r="R81">
        <f t="shared" si="16"/>
        <v>-0.27366524713537288</v>
      </c>
      <c r="U81">
        <f t="shared" si="17"/>
        <v>0.55050656375390039</v>
      </c>
    </row>
    <row r="82" spans="6:21">
      <c r="F82">
        <f t="shared" si="9"/>
        <v>10</v>
      </c>
      <c r="G82">
        <f t="shared" si="10"/>
        <v>-6</v>
      </c>
      <c r="H82">
        <v>30</v>
      </c>
      <c r="I82">
        <v>8</v>
      </c>
      <c r="J82">
        <v>-0.79</v>
      </c>
      <c r="K82">
        <v>0.9</v>
      </c>
      <c r="L82">
        <v>1.2</v>
      </c>
      <c r="M82" s="1">
        <f t="shared" si="11"/>
        <v>1.1975391434103522</v>
      </c>
      <c r="N82" s="1">
        <f t="shared" si="12"/>
        <v>-1.139240506329114</v>
      </c>
      <c r="O82">
        <f t="shared" si="13"/>
        <v>0.21540656375390049</v>
      </c>
      <c r="P82" s="3">
        <f t="shared" si="14"/>
        <v>1.0006295699133565</v>
      </c>
      <c r="Q82">
        <f t="shared" si="15"/>
        <v>1.0054065637539005</v>
      </c>
      <c r="R82">
        <f t="shared" si="16"/>
        <v>0.10062956991335648</v>
      </c>
      <c r="U82">
        <f t="shared" si="17"/>
        <v>0.57050656375390041</v>
      </c>
    </row>
    <row r="83" spans="6:21">
      <c r="F83">
        <f t="shared" si="9"/>
        <v>12</v>
      </c>
      <c r="G83">
        <f t="shared" si="10"/>
        <v>-6</v>
      </c>
      <c r="H83">
        <v>32</v>
      </c>
      <c r="I83">
        <v>8</v>
      </c>
      <c r="J83">
        <v>-0.83</v>
      </c>
      <c r="K83">
        <v>0.21</v>
      </c>
      <c r="L83">
        <v>0.86</v>
      </c>
      <c r="M83" s="1">
        <f t="shared" si="11"/>
        <v>0.85615419172015972</v>
      </c>
      <c r="N83" s="1">
        <f t="shared" si="12"/>
        <v>-0.25301204819277107</v>
      </c>
      <c r="O83">
        <f t="shared" si="13"/>
        <v>0.21540656375390049</v>
      </c>
      <c r="P83" s="3">
        <f t="shared" si="14"/>
        <v>0.53152430649392213</v>
      </c>
      <c r="Q83">
        <f t="shared" si="15"/>
        <v>1.0454065637539005</v>
      </c>
      <c r="R83">
        <f t="shared" si="16"/>
        <v>0.32152430649392216</v>
      </c>
      <c r="U83">
        <f t="shared" si="17"/>
        <v>0.61050656375390044</v>
      </c>
    </row>
    <row r="84" spans="6:21">
      <c r="F84">
        <f t="shared" si="9"/>
        <v>14</v>
      </c>
      <c r="G84">
        <f t="shared" si="10"/>
        <v>-6</v>
      </c>
      <c r="H84">
        <v>34</v>
      </c>
      <c r="I84">
        <v>8</v>
      </c>
      <c r="J84">
        <v>-0.9</v>
      </c>
      <c r="K84">
        <v>-0.36</v>
      </c>
      <c r="L84">
        <v>0.97</v>
      </c>
      <c r="M84" s="1">
        <f t="shared" si="11"/>
        <v>0.96932966528421072</v>
      </c>
      <c r="N84" s="1">
        <f t="shared" si="12"/>
        <v>0.39999999999999997</v>
      </c>
      <c r="O84">
        <f t="shared" si="13"/>
        <v>0.21540656375390049</v>
      </c>
      <c r="P84" s="3">
        <f t="shared" si="14"/>
        <v>3.0570058889727414E-2</v>
      </c>
      <c r="Q84">
        <f t="shared" si="15"/>
        <v>1.1154065637539006</v>
      </c>
      <c r="R84">
        <f t="shared" si="16"/>
        <v>0.3905700588897274</v>
      </c>
      <c r="U84">
        <f t="shared" si="17"/>
        <v>0.68050656375390051</v>
      </c>
    </row>
    <row r="85" spans="6:21">
      <c r="F85">
        <f t="shared" si="9"/>
        <v>16</v>
      </c>
      <c r="G85">
        <f t="shared" si="10"/>
        <v>-6</v>
      </c>
      <c r="H85">
        <v>36</v>
      </c>
      <c r="I85">
        <v>8</v>
      </c>
      <c r="J85">
        <v>-0.68</v>
      </c>
      <c r="K85">
        <v>-0.86</v>
      </c>
      <c r="L85">
        <v>1.1000000000000001</v>
      </c>
      <c r="M85" s="1">
        <f t="shared" si="11"/>
        <v>1.0963576058932596</v>
      </c>
      <c r="N85" s="1">
        <f t="shared" si="12"/>
        <v>1.2647058823529411</v>
      </c>
      <c r="O85">
        <f t="shared" si="13"/>
        <v>0.21540656375390049</v>
      </c>
      <c r="P85" s="3">
        <f t="shared" si="14"/>
        <v>-0.40446639402813372</v>
      </c>
      <c r="Q85">
        <f t="shared" si="15"/>
        <v>0.8954065637539006</v>
      </c>
      <c r="R85">
        <f t="shared" si="16"/>
        <v>0.45553360597186626</v>
      </c>
      <c r="U85">
        <f t="shared" si="17"/>
        <v>0.46050656375390059</v>
      </c>
    </row>
    <row r="86" spans="6:21">
      <c r="F86">
        <f t="shared" si="9"/>
        <v>18</v>
      </c>
      <c r="G86">
        <f t="shared" si="10"/>
        <v>-6</v>
      </c>
      <c r="H86">
        <v>38</v>
      </c>
      <c r="I86">
        <v>8</v>
      </c>
      <c r="J86">
        <v>-0.76</v>
      </c>
      <c r="K86">
        <v>-1.52</v>
      </c>
      <c r="L86">
        <v>1.7</v>
      </c>
      <c r="M86" s="1">
        <f t="shared" si="11"/>
        <v>1.6994116628998401</v>
      </c>
      <c r="N86" s="1">
        <f t="shared" si="12"/>
        <v>2</v>
      </c>
      <c r="O86">
        <f t="shared" si="13"/>
        <v>0.21540656375390049</v>
      </c>
      <c r="P86" s="3">
        <f t="shared" si="14"/>
        <v>-0.68868286229581899</v>
      </c>
      <c r="Q86">
        <f t="shared" si="15"/>
        <v>0.97540656375390045</v>
      </c>
      <c r="R86">
        <f t="shared" si="16"/>
        <v>0.83131713770418103</v>
      </c>
      <c r="U86">
        <f t="shared" si="17"/>
        <v>0.54050656375390038</v>
      </c>
    </row>
    <row r="87" spans="6:21">
      <c r="F87">
        <f>H87-20</f>
        <v>-18</v>
      </c>
      <c r="G87">
        <f t="shared" si="10"/>
        <v>-4</v>
      </c>
      <c r="H87">
        <v>2</v>
      </c>
      <c r="I87">
        <v>10</v>
      </c>
      <c r="J87">
        <v>0.69</v>
      </c>
      <c r="K87">
        <v>2.5299999999999998</v>
      </c>
      <c r="L87">
        <v>2.62</v>
      </c>
      <c r="M87" s="1">
        <f t="shared" si="11"/>
        <v>2.622403477728017</v>
      </c>
      <c r="N87" s="1">
        <f t="shared" si="12"/>
        <v>3.6666666666666665</v>
      </c>
      <c r="O87">
        <f t="shared" si="13"/>
        <v>1.127175818831724</v>
      </c>
      <c r="P87" s="3">
        <f t="shared" si="14"/>
        <v>0.95553598620407465</v>
      </c>
      <c r="Q87">
        <f t="shared" si="15"/>
        <v>0.43717581883172407</v>
      </c>
      <c r="R87">
        <f t="shared" si="16"/>
        <v>-1.5744640137959252</v>
      </c>
      <c r="U87">
        <f t="shared" si="17"/>
        <v>0.19347581883172404</v>
      </c>
    </row>
    <row r="88" spans="6:21">
      <c r="F88">
        <f t="shared" ref="F88:F105" si="18">H88-20</f>
        <v>-16</v>
      </c>
      <c r="G88">
        <f t="shared" si="10"/>
        <v>-4</v>
      </c>
      <c r="H88">
        <v>4</v>
      </c>
      <c r="I88">
        <v>10</v>
      </c>
      <c r="J88">
        <v>0.91</v>
      </c>
      <c r="K88">
        <v>1.55</v>
      </c>
      <c r="L88">
        <v>1.8</v>
      </c>
      <c r="M88" s="1">
        <f t="shared" si="11"/>
        <v>1.7973869922751751</v>
      </c>
      <c r="N88" s="1">
        <f t="shared" si="12"/>
        <v>1.7032967032967032</v>
      </c>
      <c r="O88">
        <f t="shared" si="13"/>
        <v>1.127175818831724</v>
      </c>
      <c r="P88" s="3">
        <f t="shared" si="14"/>
        <v>0.4784890844146707</v>
      </c>
      <c r="Q88">
        <f t="shared" si="15"/>
        <v>0.21717581883172399</v>
      </c>
      <c r="R88">
        <f t="shared" si="16"/>
        <v>-1.0715109155853293</v>
      </c>
      <c r="U88">
        <f t="shared" si="17"/>
        <v>-2.652418116827604E-2</v>
      </c>
    </row>
    <row r="89" spans="6:21">
      <c r="F89">
        <f t="shared" si="18"/>
        <v>-14</v>
      </c>
      <c r="G89">
        <f t="shared" si="10"/>
        <v>-4</v>
      </c>
      <c r="H89">
        <v>6</v>
      </c>
      <c r="I89">
        <v>10</v>
      </c>
      <c r="J89">
        <v>1.1299999999999999</v>
      </c>
      <c r="K89">
        <v>-0.01</v>
      </c>
      <c r="L89">
        <v>1.1299999999999999</v>
      </c>
      <c r="M89" s="1">
        <f t="shared" si="11"/>
        <v>1.1300442469213317</v>
      </c>
      <c r="N89" s="1">
        <f t="shared" si="12"/>
        <v>-8.8495575221238954E-3</v>
      </c>
      <c r="O89">
        <f t="shared" si="13"/>
        <v>1.127175818831724</v>
      </c>
      <c r="P89" s="3">
        <f t="shared" si="14"/>
        <v>-2.0056389612295666E-2</v>
      </c>
      <c r="Q89">
        <f t="shared" si="15"/>
        <v>-2.8241811682758744E-3</v>
      </c>
      <c r="R89">
        <f t="shared" si="16"/>
        <v>-1.0056389612295666E-2</v>
      </c>
      <c r="U89">
        <f t="shared" si="17"/>
        <v>-0.2465241811682759</v>
      </c>
    </row>
    <row r="90" spans="6:21">
      <c r="F90">
        <f t="shared" si="18"/>
        <v>-12</v>
      </c>
      <c r="G90">
        <f t="shared" si="10"/>
        <v>-4</v>
      </c>
      <c r="H90">
        <v>8</v>
      </c>
      <c r="I90">
        <v>10</v>
      </c>
      <c r="J90">
        <v>1.31</v>
      </c>
      <c r="K90">
        <v>-0.85</v>
      </c>
      <c r="L90">
        <v>1.56</v>
      </c>
      <c r="M90" s="1">
        <f t="shared" si="11"/>
        <v>1.5616017418023074</v>
      </c>
      <c r="N90" s="1">
        <f t="shared" si="12"/>
        <v>-0.64885496183206104</v>
      </c>
      <c r="O90">
        <f t="shared" si="13"/>
        <v>1.127175818831724</v>
      </c>
      <c r="P90" s="3">
        <f t="shared" si="14"/>
        <v>-0.44280375589161086</v>
      </c>
      <c r="Q90">
        <f t="shared" si="15"/>
        <v>-0.18282418116827603</v>
      </c>
      <c r="R90">
        <f t="shared" si="16"/>
        <v>0.40719624410838912</v>
      </c>
      <c r="U90">
        <f t="shared" si="17"/>
        <v>-0.42652418116827606</v>
      </c>
    </row>
    <row r="91" spans="6:21">
      <c r="F91">
        <f t="shared" si="18"/>
        <v>-10</v>
      </c>
      <c r="G91">
        <f t="shared" si="10"/>
        <v>-4</v>
      </c>
      <c r="H91">
        <v>10</v>
      </c>
      <c r="I91">
        <v>10</v>
      </c>
      <c r="J91">
        <v>1.46</v>
      </c>
      <c r="K91">
        <v>-1.04</v>
      </c>
      <c r="L91">
        <v>1.8</v>
      </c>
      <c r="M91" s="1">
        <f t="shared" si="11"/>
        <v>1.7925400971805343</v>
      </c>
      <c r="N91" s="1">
        <f t="shared" si="12"/>
        <v>-0.71232876712328774</v>
      </c>
      <c r="O91">
        <f t="shared" si="13"/>
        <v>1.127175818831724</v>
      </c>
      <c r="P91" s="3">
        <f t="shared" si="14"/>
        <v>-0.70724917604875404</v>
      </c>
      <c r="Q91">
        <f t="shared" si="15"/>
        <v>-0.33282418116827595</v>
      </c>
      <c r="R91">
        <f t="shared" si="16"/>
        <v>0.332750823951246</v>
      </c>
      <c r="U91">
        <f t="shared" si="17"/>
        <v>-0.57652418116827597</v>
      </c>
    </row>
    <row r="92" spans="6:21">
      <c r="F92">
        <f t="shared" si="18"/>
        <v>-8</v>
      </c>
      <c r="G92">
        <f t="shared" si="10"/>
        <v>-4</v>
      </c>
      <c r="H92">
        <v>12</v>
      </c>
      <c r="I92">
        <v>10</v>
      </c>
      <c r="J92">
        <v>1.61</v>
      </c>
      <c r="K92">
        <v>-0.85</v>
      </c>
      <c r="L92">
        <v>1.82</v>
      </c>
      <c r="M92" s="1">
        <f t="shared" si="11"/>
        <v>1.8206042952822012</v>
      </c>
      <c r="N92" s="1">
        <f t="shared" si="12"/>
        <v>-0.52795031055900621</v>
      </c>
      <c r="O92">
        <f t="shared" si="13"/>
        <v>1.127175818831724</v>
      </c>
      <c r="P92" s="3">
        <f t="shared" si="14"/>
        <v>-0.7617831926539842</v>
      </c>
      <c r="Q92">
        <f t="shared" si="15"/>
        <v>-0.48282418116827608</v>
      </c>
      <c r="R92">
        <f t="shared" si="16"/>
        <v>8.821680734601578E-2</v>
      </c>
      <c r="U92">
        <f t="shared" si="17"/>
        <v>-0.72652418116827611</v>
      </c>
    </row>
    <row r="93" spans="6:21">
      <c r="F93">
        <f t="shared" si="18"/>
        <v>-6</v>
      </c>
      <c r="G93">
        <f t="shared" si="10"/>
        <v>-4</v>
      </c>
      <c r="H93">
        <v>14</v>
      </c>
      <c r="I93">
        <v>10</v>
      </c>
      <c r="J93">
        <v>1.39</v>
      </c>
      <c r="K93">
        <v>-0.6</v>
      </c>
      <c r="L93">
        <v>1.51</v>
      </c>
      <c r="M93" s="1">
        <f t="shared" si="11"/>
        <v>1.513968295572929</v>
      </c>
      <c r="N93" s="1">
        <f t="shared" si="12"/>
        <v>-0.43165467625899284</v>
      </c>
      <c r="O93">
        <f t="shared" si="13"/>
        <v>1.127175818831724</v>
      </c>
      <c r="P93" s="3">
        <f t="shared" si="14"/>
        <v>-0.59576288738113825</v>
      </c>
      <c r="Q93">
        <f t="shared" si="15"/>
        <v>-0.26282418116827588</v>
      </c>
      <c r="R93">
        <f t="shared" si="16"/>
        <v>4.237112618861727E-3</v>
      </c>
      <c r="U93">
        <f t="shared" si="17"/>
        <v>-0.50652418116827591</v>
      </c>
    </row>
    <row r="94" spans="6:21">
      <c r="F94">
        <f t="shared" si="18"/>
        <v>-4</v>
      </c>
      <c r="G94">
        <f t="shared" si="10"/>
        <v>-4</v>
      </c>
      <c r="H94">
        <v>16</v>
      </c>
      <c r="I94">
        <v>10</v>
      </c>
      <c r="J94">
        <v>1.34</v>
      </c>
      <c r="K94">
        <v>-0.49</v>
      </c>
      <c r="L94">
        <v>1.42</v>
      </c>
      <c r="M94" s="1">
        <f t="shared" si="11"/>
        <v>1.4267795905464866</v>
      </c>
      <c r="N94" s="1">
        <f t="shared" si="12"/>
        <v>-0.36567164179104472</v>
      </c>
      <c r="O94">
        <f t="shared" si="13"/>
        <v>1.127175818831724</v>
      </c>
      <c r="P94" s="3">
        <f t="shared" si="14"/>
        <v>-0.24158896458864249</v>
      </c>
      <c r="Q94">
        <f t="shared" si="15"/>
        <v>-0.21282418116827606</v>
      </c>
      <c r="R94">
        <f t="shared" si="16"/>
        <v>0.24841103541135751</v>
      </c>
      <c r="U94">
        <f t="shared" si="17"/>
        <v>-0.45652418116827609</v>
      </c>
    </row>
    <row r="95" spans="6:21">
      <c r="F95">
        <f t="shared" si="18"/>
        <v>-2</v>
      </c>
      <c r="G95">
        <f t="shared" si="10"/>
        <v>-4</v>
      </c>
      <c r="H95">
        <v>18</v>
      </c>
      <c r="I95">
        <v>10</v>
      </c>
      <c r="J95">
        <v>0.89</v>
      </c>
      <c r="K95">
        <v>0.31</v>
      </c>
      <c r="L95">
        <v>0.94</v>
      </c>
      <c r="M95" s="1">
        <f t="shared" si="11"/>
        <v>0.94244363226667305</v>
      </c>
      <c r="N95" s="1">
        <f t="shared" si="12"/>
        <v>0.34831460674157305</v>
      </c>
      <c r="O95">
        <f t="shared" si="13"/>
        <v>1.127175818831724</v>
      </c>
      <c r="P95" s="3">
        <f t="shared" si="14"/>
        <v>0.23161760558069738</v>
      </c>
      <c r="Q95">
        <f t="shared" si="15"/>
        <v>0.23717581883172401</v>
      </c>
      <c r="R95">
        <f t="shared" si="16"/>
        <v>-7.8382394419302615E-2</v>
      </c>
      <c r="U95">
        <f t="shared" si="17"/>
        <v>-6.524181168276022E-3</v>
      </c>
    </row>
    <row r="96" spans="6:21">
      <c r="F96">
        <f t="shared" si="18"/>
        <v>0</v>
      </c>
      <c r="G96">
        <f t="shared" si="10"/>
        <v>-4</v>
      </c>
      <c r="H96">
        <v>20</v>
      </c>
      <c r="I96">
        <v>10</v>
      </c>
      <c r="J96">
        <v>0.32</v>
      </c>
      <c r="K96">
        <v>1.1499999999999999</v>
      </c>
      <c r="L96">
        <v>1.19</v>
      </c>
      <c r="M96" s="1">
        <f t="shared" si="11"/>
        <v>1.1936917525056459</v>
      </c>
      <c r="N96" s="1">
        <f t="shared" si="12"/>
        <v>3.5937499999999996</v>
      </c>
      <c r="O96">
        <f t="shared" si="13"/>
        <v>1.127175818831724</v>
      </c>
      <c r="P96" s="3">
        <f t="shared" si="14"/>
        <v>0.73150531133244057</v>
      </c>
      <c r="Q96">
        <f t="shared" si="15"/>
        <v>0.80717581883172396</v>
      </c>
      <c r="R96">
        <f t="shared" si="16"/>
        <v>-0.41849468866755934</v>
      </c>
      <c r="U96">
        <f t="shared" si="17"/>
        <v>0.56347581883172393</v>
      </c>
    </row>
    <row r="97" spans="6:21">
      <c r="F97">
        <f t="shared" si="18"/>
        <v>2</v>
      </c>
      <c r="G97">
        <f t="shared" si="10"/>
        <v>-4</v>
      </c>
      <c r="H97">
        <v>22</v>
      </c>
      <c r="I97">
        <v>10</v>
      </c>
      <c r="J97">
        <v>7.0000000000000007E-2</v>
      </c>
      <c r="K97">
        <v>1.5</v>
      </c>
      <c r="L97">
        <v>1.51</v>
      </c>
      <c r="M97" s="1">
        <f t="shared" si="11"/>
        <v>1.5016324450410627</v>
      </c>
      <c r="N97" s="1">
        <f t="shared" si="12"/>
        <v>21.428571428571427</v>
      </c>
      <c r="O97">
        <f t="shared" si="13"/>
        <v>1.127175818831724</v>
      </c>
      <c r="P97" s="3">
        <f t="shared" si="14"/>
        <v>1.1605155212699281</v>
      </c>
      <c r="Q97">
        <f t="shared" si="15"/>
        <v>1.057175818831724</v>
      </c>
      <c r="R97">
        <f t="shared" si="16"/>
        <v>-0.33948447873007193</v>
      </c>
      <c r="U97">
        <f t="shared" si="17"/>
        <v>0.81347581883172393</v>
      </c>
    </row>
    <row r="98" spans="6:21">
      <c r="F98">
        <f t="shared" si="18"/>
        <v>4</v>
      </c>
      <c r="G98">
        <f t="shared" si="10"/>
        <v>-4</v>
      </c>
      <c r="H98">
        <v>24</v>
      </c>
      <c r="I98">
        <v>10</v>
      </c>
      <c r="J98">
        <v>-0.01</v>
      </c>
      <c r="K98">
        <v>1.68</v>
      </c>
      <c r="L98">
        <v>1.68</v>
      </c>
      <c r="M98" s="1">
        <f t="shared" si="11"/>
        <v>1.6800297616411441</v>
      </c>
      <c r="N98" s="1"/>
      <c r="O98">
        <f t="shared" si="13"/>
        <v>1.127175818831724</v>
      </c>
      <c r="P98" s="3">
        <f t="shared" si="14"/>
        <v>1.4349221336004496</v>
      </c>
      <c r="Q98">
        <f t="shared" si="15"/>
        <v>1.137175818831724</v>
      </c>
      <c r="R98">
        <f t="shared" si="16"/>
        <v>-0.24507786639955031</v>
      </c>
      <c r="U98">
        <f t="shared" si="17"/>
        <v>0.893475818831724</v>
      </c>
    </row>
    <row r="99" spans="6:21">
      <c r="F99">
        <f t="shared" si="18"/>
        <v>6</v>
      </c>
      <c r="G99">
        <f t="shared" si="10"/>
        <v>-4</v>
      </c>
      <c r="H99">
        <v>26</v>
      </c>
      <c r="I99">
        <v>10</v>
      </c>
      <c r="J99">
        <v>0.1</v>
      </c>
      <c r="K99">
        <v>1.79</v>
      </c>
      <c r="L99">
        <v>1.8</v>
      </c>
      <c r="M99" s="1">
        <f t="shared" si="11"/>
        <v>1.7927911200137063</v>
      </c>
      <c r="N99" s="1">
        <f t="shared" si="12"/>
        <v>17.899999999999999</v>
      </c>
      <c r="O99">
        <f t="shared" si="13"/>
        <v>1.127175818831724</v>
      </c>
      <c r="P99" s="3">
        <f t="shared" si="14"/>
        <v>1.5011716537348538</v>
      </c>
      <c r="Q99">
        <f t="shared" si="15"/>
        <v>1.0271758188317239</v>
      </c>
      <c r="R99">
        <f t="shared" si="16"/>
        <v>-0.2888283462651462</v>
      </c>
      <c r="U99">
        <f t="shared" si="17"/>
        <v>0.7834758188317239</v>
      </c>
    </row>
    <row r="100" spans="6:21">
      <c r="F100">
        <f t="shared" si="18"/>
        <v>8</v>
      </c>
      <c r="G100">
        <f t="shared" si="10"/>
        <v>-4</v>
      </c>
      <c r="H100">
        <v>28</v>
      </c>
      <c r="I100">
        <v>10</v>
      </c>
      <c r="J100">
        <v>0.48</v>
      </c>
      <c r="K100">
        <v>1.54</v>
      </c>
      <c r="L100">
        <v>1.61</v>
      </c>
      <c r="M100" s="1">
        <f t="shared" si="11"/>
        <v>1.6130716041143369</v>
      </c>
      <c r="N100" s="1">
        <f t="shared" si="12"/>
        <v>3.2083333333333335</v>
      </c>
      <c r="O100">
        <f t="shared" si="13"/>
        <v>1.127175818831724</v>
      </c>
      <c r="P100" s="3">
        <f t="shared" si="14"/>
        <v>1.3463347528646272</v>
      </c>
      <c r="Q100">
        <f t="shared" si="15"/>
        <v>0.64717581883172404</v>
      </c>
      <c r="R100">
        <f t="shared" si="16"/>
        <v>-0.19366524713537281</v>
      </c>
      <c r="U100">
        <f t="shared" si="17"/>
        <v>0.40347581883172401</v>
      </c>
    </row>
    <row r="101" spans="6:21">
      <c r="F101">
        <f t="shared" si="18"/>
        <v>10</v>
      </c>
      <c r="G101">
        <f t="shared" si="10"/>
        <v>-4</v>
      </c>
      <c r="H101">
        <v>30</v>
      </c>
      <c r="I101">
        <v>10</v>
      </c>
      <c r="J101">
        <v>0.48</v>
      </c>
      <c r="K101">
        <v>1.1000000000000001</v>
      </c>
      <c r="L101">
        <v>1.2</v>
      </c>
      <c r="M101" s="1">
        <f t="shared" si="11"/>
        <v>1.2001666550941998</v>
      </c>
      <c r="N101" s="1">
        <f t="shared" si="12"/>
        <v>2.291666666666667</v>
      </c>
      <c r="O101">
        <f t="shared" si="13"/>
        <v>1.127175818831724</v>
      </c>
      <c r="P101" s="3">
        <f t="shared" si="14"/>
        <v>1.0006295699133565</v>
      </c>
      <c r="Q101">
        <f t="shared" si="15"/>
        <v>0.64717581883172404</v>
      </c>
      <c r="R101">
        <f t="shared" si="16"/>
        <v>-9.9370430086643591E-2</v>
      </c>
      <c r="U101">
        <f t="shared" si="17"/>
        <v>0.40347581883172401</v>
      </c>
    </row>
    <row r="102" spans="6:21">
      <c r="F102">
        <f t="shared" si="18"/>
        <v>12</v>
      </c>
      <c r="G102">
        <f t="shared" si="10"/>
        <v>-4</v>
      </c>
      <c r="H102">
        <v>32</v>
      </c>
      <c r="I102">
        <v>10</v>
      </c>
      <c r="J102">
        <v>0.4</v>
      </c>
      <c r="K102">
        <v>0.49</v>
      </c>
      <c r="L102">
        <v>0.63</v>
      </c>
      <c r="M102" s="1">
        <f t="shared" si="11"/>
        <v>0.63253458403473872</v>
      </c>
      <c r="N102" s="1">
        <f t="shared" si="12"/>
        <v>1.2249999999999999</v>
      </c>
      <c r="O102">
        <f t="shared" si="13"/>
        <v>1.127175818831724</v>
      </c>
      <c r="P102" s="3">
        <f t="shared" si="14"/>
        <v>0.53152430649392213</v>
      </c>
      <c r="Q102">
        <f t="shared" si="15"/>
        <v>0.727175818831724</v>
      </c>
      <c r="R102">
        <f t="shared" si="16"/>
        <v>4.1524306493922136E-2</v>
      </c>
      <c r="U102">
        <f t="shared" si="17"/>
        <v>0.48347581883172397</v>
      </c>
    </row>
    <row r="103" spans="6:21">
      <c r="F103">
        <f t="shared" si="18"/>
        <v>14</v>
      </c>
      <c r="G103">
        <f t="shared" si="10"/>
        <v>-4</v>
      </c>
      <c r="H103">
        <v>34</v>
      </c>
      <c r="I103">
        <v>10</v>
      </c>
      <c r="J103">
        <v>0.02</v>
      </c>
      <c r="K103">
        <v>-0.31</v>
      </c>
      <c r="L103">
        <v>0.31</v>
      </c>
      <c r="M103" s="1">
        <f t="shared" si="11"/>
        <v>0.31064449134018135</v>
      </c>
      <c r="N103" s="1">
        <f t="shared" si="12"/>
        <v>-15.5</v>
      </c>
      <c r="O103">
        <f t="shared" si="13"/>
        <v>1.127175818831724</v>
      </c>
      <c r="P103" s="3">
        <f t="shared" si="14"/>
        <v>3.0570058889727414E-2</v>
      </c>
      <c r="Q103">
        <f t="shared" si="15"/>
        <v>1.107175818831724</v>
      </c>
      <c r="R103">
        <f t="shared" si="16"/>
        <v>0.34057005888972741</v>
      </c>
      <c r="U103">
        <f t="shared" si="17"/>
        <v>0.86347581883172397</v>
      </c>
    </row>
    <row r="104" spans="6:21">
      <c r="F104">
        <f t="shared" si="18"/>
        <v>16</v>
      </c>
      <c r="G104">
        <f t="shared" si="10"/>
        <v>-4</v>
      </c>
      <c r="H104">
        <v>36</v>
      </c>
      <c r="I104">
        <v>10</v>
      </c>
      <c r="J104">
        <v>-0.28000000000000003</v>
      </c>
      <c r="K104">
        <v>-0.74</v>
      </c>
      <c r="L104">
        <v>0.79</v>
      </c>
      <c r="M104" s="1">
        <f t="shared" si="11"/>
        <v>0.79120161779409925</v>
      </c>
      <c r="N104" s="1">
        <f t="shared" si="12"/>
        <v>2.6428571428571428</v>
      </c>
      <c r="O104">
        <f t="shared" si="13"/>
        <v>1.127175818831724</v>
      </c>
      <c r="P104" s="3">
        <f t="shared" si="14"/>
        <v>-0.40446639402813372</v>
      </c>
      <c r="Q104">
        <f t="shared" si="15"/>
        <v>1.407175818831724</v>
      </c>
      <c r="R104">
        <f t="shared" si="16"/>
        <v>0.33553360597186627</v>
      </c>
      <c r="U104">
        <f t="shared" si="17"/>
        <v>1.163475818831724</v>
      </c>
    </row>
    <row r="105" spans="6:21">
      <c r="F105">
        <f t="shared" si="18"/>
        <v>18</v>
      </c>
      <c r="G105">
        <f t="shared" si="10"/>
        <v>-4</v>
      </c>
      <c r="H105">
        <v>38</v>
      </c>
      <c r="I105">
        <v>10</v>
      </c>
      <c r="J105">
        <v>-0.46</v>
      </c>
      <c r="K105">
        <v>-1.33</v>
      </c>
      <c r="L105">
        <v>1.4</v>
      </c>
      <c r="M105" s="1">
        <f t="shared" si="11"/>
        <v>1.4073023839957068</v>
      </c>
      <c r="N105" s="1">
        <f t="shared" si="12"/>
        <v>2.8913043478260869</v>
      </c>
      <c r="O105">
        <f t="shared" si="13"/>
        <v>1.127175818831724</v>
      </c>
      <c r="P105" s="3">
        <f t="shared" si="14"/>
        <v>-0.68868286229581899</v>
      </c>
      <c r="Q105">
        <f t="shared" si="15"/>
        <v>1.587175818831724</v>
      </c>
      <c r="R105">
        <f t="shared" si="16"/>
        <v>0.64131713770418108</v>
      </c>
      <c r="U105">
        <f t="shared" si="17"/>
        <v>1.343475818831724</v>
      </c>
    </row>
    <row r="106" spans="6:21">
      <c r="F106">
        <f>H106-20</f>
        <v>-18</v>
      </c>
      <c r="G106">
        <f t="shared" si="10"/>
        <v>-2</v>
      </c>
      <c r="H106">
        <v>2</v>
      </c>
      <c r="I106">
        <v>12</v>
      </c>
      <c r="J106">
        <v>1.37</v>
      </c>
      <c r="K106">
        <v>2.1</v>
      </c>
      <c r="L106">
        <v>2.5099999999999998</v>
      </c>
      <c r="M106" s="1">
        <f t="shared" si="11"/>
        <v>2.5073691391576154</v>
      </c>
      <c r="N106" s="1">
        <f t="shared" si="12"/>
        <v>1.5328467153284671</v>
      </c>
      <c r="O106">
        <f t="shared" si="13"/>
        <v>1.679873956849004</v>
      </c>
      <c r="P106" s="3">
        <f t="shared" si="14"/>
        <v>0.95553598620407465</v>
      </c>
      <c r="Q106">
        <f t="shared" si="15"/>
        <v>0.30987395684900387</v>
      </c>
      <c r="R106">
        <f t="shared" si="16"/>
        <v>-1.1444640137959254</v>
      </c>
      <c r="U106">
        <f t="shared" si="17"/>
        <v>0.25737395684900388</v>
      </c>
    </row>
    <row r="107" spans="6:21">
      <c r="F107">
        <f t="shared" ref="F107:F124" si="19">H107-20</f>
        <v>-16</v>
      </c>
      <c r="G107">
        <f t="shared" si="10"/>
        <v>-2</v>
      </c>
      <c r="H107">
        <v>4</v>
      </c>
      <c r="I107">
        <v>12</v>
      </c>
      <c r="J107">
        <v>1.83</v>
      </c>
      <c r="K107">
        <v>1.04</v>
      </c>
      <c r="L107">
        <v>2.1</v>
      </c>
      <c r="M107" s="1">
        <f t="shared" si="11"/>
        <v>2.1048752932181043</v>
      </c>
      <c r="N107" s="1">
        <f t="shared" si="12"/>
        <v>0.56830601092896171</v>
      </c>
      <c r="O107">
        <f t="shared" si="13"/>
        <v>1.679873956849004</v>
      </c>
      <c r="P107" s="3">
        <f t="shared" si="14"/>
        <v>0.4784890844146707</v>
      </c>
      <c r="Q107">
        <f t="shared" si="15"/>
        <v>-0.15012604315099609</v>
      </c>
      <c r="R107">
        <f t="shared" si="16"/>
        <v>-0.56151091558532928</v>
      </c>
      <c r="U107">
        <f t="shared" si="17"/>
        <v>-0.20262604315099611</v>
      </c>
    </row>
    <row r="108" spans="6:21">
      <c r="F108">
        <f t="shared" si="19"/>
        <v>-14</v>
      </c>
      <c r="G108">
        <f t="shared" si="10"/>
        <v>-2</v>
      </c>
      <c r="H108">
        <v>6</v>
      </c>
      <c r="I108">
        <v>12</v>
      </c>
      <c r="J108">
        <v>2</v>
      </c>
      <c r="K108">
        <v>0.19</v>
      </c>
      <c r="L108">
        <v>2</v>
      </c>
      <c r="M108" s="1">
        <f t="shared" si="11"/>
        <v>2.0090047287151913</v>
      </c>
      <c r="N108" s="1">
        <f t="shared" si="12"/>
        <v>9.5000000000000001E-2</v>
      </c>
      <c r="O108">
        <f t="shared" si="13"/>
        <v>1.679873956849004</v>
      </c>
      <c r="P108" s="3">
        <f t="shared" si="14"/>
        <v>-2.0056389612295666E-2</v>
      </c>
      <c r="Q108">
        <f t="shared" si="15"/>
        <v>-0.32012604315099602</v>
      </c>
      <c r="R108">
        <f t="shared" si="16"/>
        <v>-0.21005638961229567</v>
      </c>
      <c r="U108">
        <f t="shared" si="17"/>
        <v>-0.37262604315099601</v>
      </c>
    </row>
    <row r="109" spans="6:21">
      <c r="F109">
        <f t="shared" si="19"/>
        <v>-12</v>
      </c>
      <c r="G109">
        <f t="shared" si="10"/>
        <v>-2</v>
      </c>
      <c r="H109">
        <v>8</v>
      </c>
      <c r="I109">
        <v>12</v>
      </c>
      <c r="J109">
        <v>1.88</v>
      </c>
      <c r="K109">
        <v>-0.91</v>
      </c>
      <c r="L109">
        <v>2.09</v>
      </c>
      <c r="M109" s="1">
        <f t="shared" si="11"/>
        <v>2.0886598574205424</v>
      </c>
      <c r="N109" s="1">
        <f t="shared" si="12"/>
        <v>-0.48404255319148942</v>
      </c>
      <c r="O109">
        <f t="shared" si="13"/>
        <v>1.679873956849004</v>
      </c>
      <c r="P109" s="3">
        <f t="shared" si="14"/>
        <v>-0.44280375589161086</v>
      </c>
      <c r="Q109">
        <f t="shared" si="15"/>
        <v>-0.20012604315099591</v>
      </c>
      <c r="R109">
        <f t="shared" si="16"/>
        <v>0.46719624410838917</v>
      </c>
      <c r="U109">
        <f t="shared" si="17"/>
        <v>-0.2526260431509959</v>
      </c>
    </row>
    <row r="110" spans="6:21">
      <c r="F110">
        <f t="shared" si="19"/>
        <v>-10</v>
      </c>
      <c r="G110">
        <f t="shared" si="10"/>
        <v>-2</v>
      </c>
      <c r="H110">
        <v>10</v>
      </c>
      <c r="I110">
        <v>12</v>
      </c>
      <c r="J110">
        <v>2.39</v>
      </c>
      <c r="K110">
        <v>-1.07</v>
      </c>
      <c r="L110">
        <v>2.61</v>
      </c>
      <c r="M110" s="1">
        <f t="shared" si="11"/>
        <v>2.6185874054535585</v>
      </c>
      <c r="N110" s="1">
        <f t="shared" si="12"/>
        <v>-0.44769874476987448</v>
      </c>
      <c r="O110">
        <f t="shared" si="13"/>
        <v>1.679873956849004</v>
      </c>
      <c r="P110" s="3">
        <f t="shared" si="14"/>
        <v>-0.70724917604875404</v>
      </c>
      <c r="Q110">
        <f t="shared" si="15"/>
        <v>-0.71012604315099614</v>
      </c>
      <c r="R110">
        <f t="shared" si="16"/>
        <v>0.36275082395124603</v>
      </c>
      <c r="U110">
        <f t="shared" si="17"/>
        <v>-0.76262604315099614</v>
      </c>
    </row>
    <row r="111" spans="6:21">
      <c r="F111">
        <f t="shared" si="19"/>
        <v>-8</v>
      </c>
      <c r="G111">
        <f t="shared" si="10"/>
        <v>-2</v>
      </c>
      <c r="H111">
        <v>12</v>
      </c>
      <c r="I111">
        <v>12</v>
      </c>
      <c r="J111">
        <v>2.4900000000000002</v>
      </c>
      <c r="K111">
        <v>-1.05</v>
      </c>
      <c r="L111">
        <v>2.7</v>
      </c>
      <c r="M111" s="1">
        <f t="shared" si="11"/>
        <v>2.7023323259732508</v>
      </c>
      <c r="N111" s="1">
        <f t="shared" si="12"/>
        <v>-0.42168674698795178</v>
      </c>
      <c r="O111">
        <f t="shared" si="13"/>
        <v>1.679873956849004</v>
      </c>
      <c r="P111" s="3">
        <f t="shared" si="14"/>
        <v>-0.7617831926539842</v>
      </c>
      <c r="Q111">
        <f t="shared" si="15"/>
        <v>-0.81012604315099623</v>
      </c>
      <c r="R111">
        <f t="shared" si="16"/>
        <v>0.28821680734601585</v>
      </c>
      <c r="U111">
        <f t="shared" si="17"/>
        <v>-0.86262604315099622</v>
      </c>
    </row>
    <row r="112" spans="6:21">
      <c r="F112">
        <f t="shared" si="19"/>
        <v>-6</v>
      </c>
      <c r="G112">
        <f t="shared" si="10"/>
        <v>-2</v>
      </c>
      <c r="H112">
        <v>14</v>
      </c>
      <c r="I112">
        <v>12</v>
      </c>
      <c r="J112">
        <v>2.46</v>
      </c>
      <c r="K112">
        <v>0.56000000000000005</v>
      </c>
      <c r="L112">
        <v>2.52</v>
      </c>
      <c r="M112" s="1">
        <f t="shared" si="11"/>
        <v>2.5229347989989752</v>
      </c>
      <c r="N112" s="1">
        <f t="shared" si="12"/>
        <v>0.22764227642276424</v>
      </c>
      <c r="O112">
        <f t="shared" si="13"/>
        <v>1.679873956849004</v>
      </c>
      <c r="P112" s="3">
        <f t="shared" si="14"/>
        <v>-0.59576288738113825</v>
      </c>
      <c r="Q112">
        <f t="shared" si="15"/>
        <v>-0.78012604315099598</v>
      </c>
      <c r="R112">
        <f t="shared" si="16"/>
        <v>-1.1557628873811383</v>
      </c>
      <c r="U112">
        <f t="shared" si="17"/>
        <v>-0.83262604315099598</v>
      </c>
    </row>
    <row r="113" spans="6:21">
      <c r="F113">
        <f t="shared" si="19"/>
        <v>-4</v>
      </c>
      <c r="G113">
        <f t="shared" si="10"/>
        <v>-2</v>
      </c>
      <c r="H113">
        <v>16</v>
      </c>
      <c r="I113">
        <v>12</v>
      </c>
      <c r="J113">
        <v>2.09</v>
      </c>
      <c r="K113">
        <v>-0.15</v>
      </c>
      <c r="L113">
        <v>2.1</v>
      </c>
      <c r="M113" s="1">
        <f t="shared" si="11"/>
        <v>2.0953758612716715</v>
      </c>
      <c r="N113" s="1">
        <f t="shared" si="12"/>
        <v>-7.1770334928229665E-2</v>
      </c>
      <c r="O113">
        <f t="shared" si="13"/>
        <v>1.679873956849004</v>
      </c>
      <c r="P113" s="3">
        <f t="shared" si="14"/>
        <v>-0.24158896458864249</v>
      </c>
      <c r="Q113">
        <f t="shared" si="15"/>
        <v>-0.41012604315099588</v>
      </c>
      <c r="R113">
        <f t="shared" si="16"/>
        <v>-9.1588964588642491E-2</v>
      </c>
      <c r="U113">
        <f t="shared" si="17"/>
        <v>-0.46262604315099587</v>
      </c>
    </row>
    <row r="114" spans="6:21">
      <c r="F114">
        <f t="shared" si="19"/>
        <v>-2</v>
      </c>
      <c r="G114">
        <f t="shared" si="10"/>
        <v>-2</v>
      </c>
      <c r="H114">
        <v>18</v>
      </c>
      <c r="I114">
        <v>12</v>
      </c>
      <c r="J114">
        <v>1.34</v>
      </c>
      <c r="K114">
        <v>0.95</v>
      </c>
      <c r="L114">
        <v>1.64</v>
      </c>
      <c r="M114" s="1">
        <f t="shared" si="11"/>
        <v>1.642589419179364</v>
      </c>
      <c r="N114" s="1">
        <f t="shared" si="12"/>
        <v>0.70895522388059695</v>
      </c>
      <c r="O114">
        <f t="shared" si="13"/>
        <v>1.679873956849004</v>
      </c>
      <c r="P114" s="3">
        <f t="shared" si="14"/>
        <v>0.23161760558069738</v>
      </c>
      <c r="Q114">
        <f t="shared" si="15"/>
        <v>0.3398739568490039</v>
      </c>
      <c r="R114">
        <f t="shared" si="16"/>
        <v>-0.71838239441930263</v>
      </c>
      <c r="U114">
        <f t="shared" si="17"/>
        <v>0.28737395684900391</v>
      </c>
    </row>
    <row r="115" spans="6:21">
      <c r="F115">
        <f t="shared" si="19"/>
        <v>0</v>
      </c>
      <c r="G115">
        <f t="shared" si="10"/>
        <v>-2</v>
      </c>
      <c r="H115">
        <v>20</v>
      </c>
      <c r="I115">
        <v>12</v>
      </c>
      <c r="J115">
        <v>1.21</v>
      </c>
      <c r="K115">
        <v>1.22</v>
      </c>
      <c r="L115">
        <v>1.72</v>
      </c>
      <c r="M115" s="1">
        <f t="shared" si="11"/>
        <v>1.7182840277439582</v>
      </c>
      <c r="N115" s="1">
        <f t="shared" si="12"/>
        <v>1.0082644628099173</v>
      </c>
      <c r="O115">
        <f t="shared" si="13"/>
        <v>1.679873956849004</v>
      </c>
      <c r="P115" s="3">
        <f t="shared" si="14"/>
        <v>0.73150531133244057</v>
      </c>
      <c r="Q115">
        <f t="shared" si="15"/>
        <v>0.46987395684900402</v>
      </c>
      <c r="R115">
        <f t="shared" si="16"/>
        <v>-0.48849468866755941</v>
      </c>
      <c r="U115">
        <f t="shared" si="17"/>
        <v>0.41737395684900402</v>
      </c>
    </row>
    <row r="116" spans="6:21">
      <c r="F116">
        <f t="shared" si="19"/>
        <v>2</v>
      </c>
      <c r="G116">
        <f t="shared" si="10"/>
        <v>-2</v>
      </c>
      <c r="H116">
        <v>22</v>
      </c>
      <c r="I116">
        <v>12</v>
      </c>
      <c r="J116">
        <v>0.84</v>
      </c>
      <c r="K116">
        <v>1.64</v>
      </c>
      <c r="L116">
        <v>1.84</v>
      </c>
      <c r="M116" s="1">
        <f t="shared" si="11"/>
        <v>1.8426068490049632</v>
      </c>
      <c r="N116" s="1">
        <f t="shared" si="12"/>
        <v>1.9523809523809523</v>
      </c>
      <c r="O116">
        <f t="shared" si="13"/>
        <v>1.679873956849004</v>
      </c>
      <c r="P116" s="3">
        <f t="shared" si="14"/>
        <v>1.1605155212699281</v>
      </c>
      <c r="Q116">
        <f t="shared" si="15"/>
        <v>0.83987395684900401</v>
      </c>
      <c r="R116">
        <f t="shared" si="16"/>
        <v>-0.47948447873007183</v>
      </c>
      <c r="U116">
        <f t="shared" si="17"/>
        <v>0.78737395684900402</v>
      </c>
    </row>
    <row r="117" spans="6:21">
      <c r="F117">
        <f t="shared" si="19"/>
        <v>4</v>
      </c>
      <c r="G117">
        <f t="shared" si="10"/>
        <v>-2</v>
      </c>
      <c r="H117">
        <v>24</v>
      </c>
      <c r="I117">
        <v>12</v>
      </c>
      <c r="J117">
        <v>0.92</v>
      </c>
      <c r="K117">
        <v>1.59</v>
      </c>
      <c r="L117">
        <v>1.83</v>
      </c>
      <c r="M117" s="1">
        <f t="shared" si="11"/>
        <v>1.8369812192834201</v>
      </c>
      <c r="N117" s="1">
        <f t="shared" si="12"/>
        <v>1.7282608695652173</v>
      </c>
      <c r="O117">
        <f t="shared" si="13"/>
        <v>1.679873956849004</v>
      </c>
      <c r="P117" s="3">
        <f t="shared" si="14"/>
        <v>1.4349221336004496</v>
      </c>
      <c r="Q117">
        <f t="shared" si="15"/>
        <v>0.75987395684900394</v>
      </c>
      <c r="R117">
        <f t="shared" si="16"/>
        <v>-0.15507786639955046</v>
      </c>
      <c r="U117">
        <f t="shared" si="17"/>
        <v>0.70737395684900395</v>
      </c>
    </row>
    <row r="118" spans="6:21">
      <c r="F118">
        <f t="shared" si="19"/>
        <v>6</v>
      </c>
      <c r="G118">
        <f t="shared" si="10"/>
        <v>-2</v>
      </c>
      <c r="H118">
        <v>26</v>
      </c>
      <c r="I118">
        <v>12</v>
      </c>
      <c r="J118">
        <v>1.34</v>
      </c>
      <c r="K118">
        <v>1.27</v>
      </c>
      <c r="L118">
        <v>1.85</v>
      </c>
      <c r="M118" s="1">
        <f t="shared" si="11"/>
        <v>1.8462123388169629</v>
      </c>
      <c r="N118" s="1">
        <f t="shared" si="12"/>
        <v>0.94776119402985071</v>
      </c>
      <c r="O118">
        <f t="shared" si="13"/>
        <v>1.679873956849004</v>
      </c>
      <c r="P118" s="3">
        <f t="shared" si="14"/>
        <v>1.5011716537348538</v>
      </c>
      <c r="Q118">
        <f t="shared" si="15"/>
        <v>0.3398739568490039</v>
      </c>
      <c r="R118">
        <f t="shared" si="16"/>
        <v>0.23117165373485382</v>
      </c>
      <c r="U118">
        <f t="shared" si="17"/>
        <v>0.28737395684900391</v>
      </c>
    </row>
    <row r="119" spans="6:21">
      <c r="F119">
        <f t="shared" si="19"/>
        <v>8</v>
      </c>
      <c r="G119">
        <f t="shared" si="10"/>
        <v>-2</v>
      </c>
      <c r="H119">
        <v>28</v>
      </c>
      <c r="I119">
        <v>12</v>
      </c>
      <c r="J119">
        <v>1.42</v>
      </c>
      <c r="K119">
        <v>0.99</v>
      </c>
      <c r="L119">
        <v>1.73</v>
      </c>
      <c r="M119" s="1">
        <f t="shared" si="11"/>
        <v>1.7310401497365682</v>
      </c>
      <c r="N119" s="1">
        <f t="shared" si="12"/>
        <v>0.69718309859154937</v>
      </c>
      <c r="O119">
        <f t="shared" si="13"/>
        <v>1.679873956849004</v>
      </c>
      <c r="P119" s="3">
        <f t="shared" si="14"/>
        <v>1.3463347528646272</v>
      </c>
      <c r="Q119">
        <f t="shared" si="15"/>
        <v>0.25987395684900405</v>
      </c>
      <c r="R119">
        <f t="shared" si="16"/>
        <v>0.35633475286462724</v>
      </c>
      <c r="U119">
        <f t="shared" si="17"/>
        <v>0.20737395684900403</v>
      </c>
    </row>
    <row r="120" spans="6:21">
      <c r="F120">
        <f t="shared" si="19"/>
        <v>10</v>
      </c>
      <c r="G120">
        <f t="shared" si="10"/>
        <v>-2</v>
      </c>
      <c r="H120">
        <v>30</v>
      </c>
      <c r="I120">
        <v>12</v>
      </c>
      <c r="J120">
        <v>1.44</v>
      </c>
      <c r="K120">
        <v>0.96</v>
      </c>
      <c r="L120">
        <v>1.73</v>
      </c>
      <c r="M120" s="1">
        <f t="shared" si="11"/>
        <v>1.7306646122227147</v>
      </c>
      <c r="N120" s="1">
        <f t="shared" si="12"/>
        <v>0.66666666666666663</v>
      </c>
      <c r="O120">
        <f t="shared" si="13"/>
        <v>1.679873956849004</v>
      </c>
      <c r="P120" s="3">
        <f t="shared" si="14"/>
        <v>1.0006295699133565</v>
      </c>
      <c r="Q120">
        <f t="shared" si="15"/>
        <v>0.23987395684900403</v>
      </c>
      <c r="R120">
        <f t="shared" si="16"/>
        <v>4.0629569913356534E-2</v>
      </c>
      <c r="U120">
        <f t="shared" si="17"/>
        <v>0.18737395684900401</v>
      </c>
    </row>
    <row r="121" spans="6:21">
      <c r="F121">
        <f t="shared" si="19"/>
        <v>12</v>
      </c>
      <c r="G121">
        <f t="shared" si="10"/>
        <v>-2</v>
      </c>
      <c r="H121">
        <v>32</v>
      </c>
      <c r="I121">
        <v>12</v>
      </c>
      <c r="J121">
        <v>1.21</v>
      </c>
      <c r="K121">
        <v>0.47</v>
      </c>
      <c r="L121">
        <v>1.3</v>
      </c>
      <c r="M121" s="1">
        <f t="shared" si="11"/>
        <v>1.2980754985747169</v>
      </c>
      <c r="N121" s="1">
        <f t="shared" si="12"/>
        <v>0.38842975206611569</v>
      </c>
      <c r="O121">
        <f t="shared" si="13"/>
        <v>1.679873956849004</v>
      </c>
      <c r="P121" s="3">
        <f t="shared" si="14"/>
        <v>0.53152430649392213</v>
      </c>
      <c r="Q121">
        <f t="shared" si="15"/>
        <v>0.46987395684900402</v>
      </c>
      <c r="R121">
        <f t="shared" si="16"/>
        <v>6.1524306493922154E-2</v>
      </c>
      <c r="U121">
        <f t="shared" si="17"/>
        <v>0.41737395684900402</v>
      </c>
    </row>
    <row r="122" spans="6:21">
      <c r="F122">
        <f t="shared" si="19"/>
        <v>14</v>
      </c>
      <c r="G122">
        <f t="shared" si="10"/>
        <v>-2</v>
      </c>
      <c r="H122">
        <v>34</v>
      </c>
      <c r="I122">
        <v>12</v>
      </c>
      <c r="J122">
        <v>0.75</v>
      </c>
      <c r="K122">
        <v>0.25</v>
      </c>
      <c r="L122">
        <v>0.79</v>
      </c>
      <c r="M122" s="1">
        <f t="shared" si="11"/>
        <v>0.79056941504209488</v>
      </c>
      <c r="N122" s="1">
        <f t="shared" si="12"/>
        <v>0.33333333333333331</v>
      </c>
      <c r="O122">
        <f t="shared" si="13"/>
        <v>1.679873956849004</v>
      </c>
      <c r="P122" s="3">
        <f t="shared" si="14"/>
        <v>3.0570058889727414E-2</v>
      </c>
      <c r="Q122">
        <f t="shared" si="15"/>
        <v>0.92987395684900398</v>
      </c>
      <c r="R122">
        <f t="shared" si="16"/>
        <v>-0.21942994111027259</v>
      </c>
      <c r="U122">
        <f t="shared" si="17"/>
        <v>0.87737395684900399</v>
      </c>
    </row>
    <row r="123" spans="6:21">
      <c r="F123">
        <f t="shared" si="19"/>
        <v>16</v>
      </c>
      <c r="G123">
        <f t="shared" si="10"/>
        <v>-2</v>
      </c>
      <c r="H123">
        <v>36</v>
      </c>
      <c r="I123">
        <v>12</v>
      </c>
      <c r="J123">
        <v>0.46</v>
      </c>
      <c r="K123">
        <v>-0.61</v>
      </c>
      <c r="L123">
        <v>0.76</v>
      </c>
      <c r="M123" s="1">
        <f t="shared" si="11"/>
        <v>0.76400261779656231</v>
      </c>
      <c r="N123" s="1">
        <f t="shared" si="12"/>
        <v>-1.326086956521739</v>
      </c>
      <c r="O123">
        <f t="shared" si="13"/>
        <v>1.679873956849004</v>
      </c>
      <c r="P123" s="3">
        <f t="shared" si="14"/>
        <v>-0.40446639402813372</v>
      </c>
      <c r="Q123">
        <f t="shared" si="15"/>
        <v>1.219873956849004</v>
      </c>
      <c r="R123">
        <f t="shared" si="16"/>
        <v>0.20553360597186626</v>
      </c>
      <c r="U123">
        <f t="shared" si="17"/>
        <v>1.167373956849004</v>
      </c>
    </row>
    <row r="124" spans="6:21">
      <c r="F124">
        <f t="shared" si="19"/>
        <v>18</v>
      </c>
      <c r="G124">
        <f t="shared" si="10"/>
        <v>-2</v>
      </c>
      <c r="H124">
        <v>38</v>
      </c>
      <c r="I124">
        <v>12</v>
      </c>
      <c r="J124">
        <v>-0.14000000000000001</v>
      </c>
      <c r="K124">
        <v>-1.32</v>
      </c>
      <c r="L124">
        <v>1.33</v>
      </c>
      <c r="M124" s="1">
        <f t="shared" si="11"/>
        <v>1.3274034804836095</v>
      </c>
      <c r="N124" s="1">
        <f t="shared" si="12"/>
        <v>9.4285714285714288</v>
      </c>
      <c r="O124">
        <f t="shared" si="13"/>
        <v>1.679873956849004</v>
      </c>
      <c r="P124" s="3">
        <f t="shared" si="14"/>
        <v>-0.68868286229581899</v>
      </c>
      <c r="Q124">
        <f t="shared" si="15"/>
        <v>1.8198739568490039</v>
      </c>
      <c r="R124">
        <f t="shared" si="16"/>
        <v>0.63131713770418108</v>
      </c>
      <c r="U124">
        <f t="shared" si="17"/>
        <v>1.7673739568490039</v>
      </c>
    </row>
    <row r="125" spans="6:21">
      <c r="F125">
        <f>H125-20</f>
        <v>-18</v>
      </c>
      <c r="G125">
        <f t="shared" si="10"/>
        <v>0</v>
      </c>
      <c r="H125">
        <v>2</v>
      </c>
      <c r="I125">
        <v>14</v>
      </c>
      <c r="J125">
        <v>1.34</v>
      </c>
      <c r="K125">
        <v>1.06</v>
      </c>
      <c r="L125">
        <v>1.71</v>
      </c>
      <c r="M125" s="1">
        <f t="shared" si="11"/>
        <v>1.7085666507338835</v>
      </c>
      <c r="N125" s="1">
        <f t="shared" si="12"/>
        <v>0.79104477611940294</v>
      </c>
      <c r="O125">
        <f t="shared" si="13"/>
        <v>1.5295207783876887</v>
      </c>
      <c r="P125" s="3">
        <f t="shared" si="14"/>
        <v>0.95553598620407465</v>
      </c>
      <c r="Q125">
        <f t="shared" si="15"/>
        <v>0.18952077838768866</v>
      </c>
      <c r="R125">
        <f t="shared" si="16"/>
        <v>-0.1044640137959254</v>
      </c>
      <c r="U125">
        <f t="shared" si="17"/>
        <v>0.32822077838768865</v>
      </c>
    </row>
    <row r="126" spans="6:21">
      <c r="F126">
        <f t="shared" ref="F126:F143" si="20">H126-20</f>
        <v>-16</v>
      </c>
      <c r="G126">
        <f t="shared" si="10"/>
        <v>0</v>
      </c>
      <c r="H126">
        <v>4</v>
      </c>
      <c r="I126">
        <v>14</v>
      </c>
      <c r="J126">
        <v>1.93</v>
      </c>
      <c r="K126">
        <v>0.62</v>
      </c>
      <c r="L126">
        <v>2.0299999999999998</v>
      </c>
      <c r="M126" s="1">
        <f t="shared" si="11"/>
        <v>2.0271408436514715</v>
      </c>
      <c r="N126" s="1">
        <f t="shared" si="12"/>
        <v>0.32124352331606221</v>
      </c>
      <c r="O126">
        <f t="shared" si="13"/>
        <v>1.5295207783876887</v>
      </c>
      <c r="P126" s="3">
        <f t="shared" si="14"/>
        <v>0.4784890844146707</v>
      </c>
      <c r="Q126">
        <f t="shared" si="15"/>
        <v>-0.4004792216123112</v>
      </c>
      <c r="R126">
        <f t="shared" si="16"/>
        <v>-0.1415109155853293</v>
      </c>
      <c r="U126">
        <f t="shared" si="17"/>
        <v>-0.26177922161231121</v>
      </c>
    </row>
    <row r="127" spans="6:21">
      <c r="F127">
        <f t="shared" si="20"/>
        <v>-14</v>
      </c>
      <c r="G127">
        <f t="shared" si="10"/>
        <v>0</v>
      </c>
      <c r="H127">
        <v>6</v>
      </c>
      <c r="I127">
        <v>14</v>
      </c>
      <c r="J127">
        <v>2.13</v>
      </c>
      <c r="K127">
        <v>-0.9</v>
      </c>
      <c r="L127">
        <v>2.31</v>
      </c>
      <c r="M127" s="1">
        <f t="shared" si="11"/>
        <v>2.3123364807051763</v>
      </c>
      <c r="N127" s="1">
        <f t="shared" si="12"/>
        <v>-0.42253521126760568</v>
      </c>
      <c r="O127">
        <f t="shared" si="13"/>
        <v>1.5295207783876887</v>
      </c>
      <c r="P127" s="3">
        <f t="shared" si="14"/>
        <v>-2.0056389612295666E-2</v>
      </c>
      <c r="Q127">
        <f t="shared" si="15"/>
        <v>-0.60047922161231115</v>
      </c>
      <c r="R127">
        <f t="shared" si="16"/>
        <v>0.8799436103877043</v>
      </c>
      <c r="U127">
        <f t="shared" si="17"/>
        <v>-0.46177922161231116</v>
      </c>
    </row>
    <row r="128" spans="6:21">
      <c r="F128">
        <f t="shared" si="20"/>
        <v>-12</v>
      </c>
      <c r="G128">
        <f t="shared" si="10"/>
        <v>0</v>
      </c>
      <c r="H128">
        <v>8</v>
      </c>
      <c r="I128">
        <v>14</v>
      </c>
      <c r="J128">
        <v>2.2999999999999998</v>
      </c>
      <c r="K128">
        <v>-1.43</v>
      </c>
      <c r="L128">
        <v>2.7</v>
      </c>
      <c r="M128" s="1">
        <f t="shared" si="11"/>
        <v>2.7083020511013904</v>
      </c>
      <c r="N128" s="1">
        <f t="shared" si="12"/>
        <v>-0.62173913043478268</v>
      </c>
      <c r="O128">
        <f t="shared" si="13"/>
        <v>1.5295207783876887</v>
      </c>
      <c r="P128" s="3">
        <f t="shared" si="14"/>
        <v>-0.44280375589161086</v>
      </c>
      <c r="Q128">
        <f t="shared" si="15"/>
        <v>-0.77047922161231108</v>
      </c>
      <c r="R128">
        <f t="shared" si="16"/>
        <v>0.98719624410838902</v>
      </c>
      <c r="U128">
        <f t="shared" si="17"/>
        <v>-0.63177922161231104</v>
      </c>
    </row>
    <row r="129" spans="6:21">
      <c r="F129">
        <f t="shared" si="20"/>
        <v>-10</v>
      </c>
      <c r="G129">
        <f t="shared" si="10"/>
        <v>0</v>
      </c>
      <c r="H129">
        <v>10</v>
      </c>
      <c r="I129">
        <v>14</v>
      </c>
      <c r="J129">
        <v>2.39</v>
      </c>
      <c r="K129">
        <v>-1.65</v>
      </c>
      <c r="L129">
        <v>2.91</v>
      </c>
      <c r="M129" s="1">
        <f t="shared" si="11"/>
        <v>2.90423828223512</v>
      </c>
      <c r="N129" s="1">
        <f t="shared" si="12"/>
        <v>-0.69037656903765687</v>
      </c>
      <c r="O129">
        <f t="shared" si="13"/>
        <v>1.5295207783876887</v>
      </c>
      <c r="P129" s="3">
        <f t="shared" si="14"/>
        <v>-0.70724917604875404</v>
      </c>
      <c r="Q129">
        <f t="shared" si="15"/>
        <v>-0.86047922161231138</v>
      </c>
      <c r="R129">
        <f t="shared" si="16"/>
        <v>0.94275082395124588</v>
      </c>
      <c r="U129">
        <f t="shared" si="17"/>
        <v>-0.72177922161231134</v>
      </c>
    </row>
    <row r="130" spans="6:21">
      <c r="F130">
        <f t="shared" si="20"/>
        <v>-8</v>
      </c>
      <c r="G130">
        <f t="shared" si="10"/>
        <v>0</v>
      </c>
      <c r="H130">
        <v>12</v>
      </c>
      <c r="I130">
        <v>14</v>
      </c>
      <c r="J130">
        <v>2.35</v>
      </c>
      <c r="K130">
        <v>-1.19</v>
      </c>
      <c r="L130">
        <v>2.63</v>
      </c>
      <c r="M130" s="1">
        <f t="shared" si="11"/>
        <v>2.6341222446955648</v>
      </c>
      <c r="N130" s="1">
        <f t="shared" si="12"/>
        <v>-0.50638297872340421</v>
      </c>
      <c r="O130">
        <f t="shared" si="13"/>
        <v>1.5295207783876887</v>
      </c>
      <c r="P130" s="3">
        <f t="shared" si="14"/>
        <v>-0.7617831926539842</v>
      </c>
      <c r="Q130">
        <f t="shared" si="15"/>
        <v>-0.82047922161231135</v>
      </c>
      <c r="R130">
        <f t="shared" si="16"/>
        <v>0.42821680734601575</v>
      </c>
      <c r="U130">
        <f t="shared" si="17"/>
        <v>-0.6817792216123113</v>
      </c>
    </row>
    <row r="131" spans="6:21">
      <c r="F131">
        <f t="shared" si="20"/>
        <v>-6</v>
      </c>
      <c r="G131">
        <f t="shared" si="10"/>
        <v>0</v>
      </c>
      <c r="H131">
        <v>14</v>
      </c>
      <c r="I131">
        <v>14</v>
      </c>
      <c r="J131">
        <v>2.48</v>
      </c>
      <c r="K131">
        <v>-0.19</v>
      </c>
      <c r="L131">
        <v>2.4900000000000002</v>
      </c>
      <c r="M131" s="1">
        <f t="shared" si="11"/>
        <v>2.4872675770813242</v>
      </c>
      <c r="N131" s="1">
        <f t="shared" si="12"/>
        <v>-7.6612903225806453E-2</v>
      </c>
      <c r="O131">
        <f t="shared" si="13"/>
        <v>1.5295207783876887</v>
      </c>
      <c r="P131" s="3">
        <f t="shared" si="14"/>
        <v>-0.59576288738113825</v>
      </c>
      <c r="Q131">
        <f t="shared" si="15"/>
        <v>-0.95047922161231124</v>
      </c>
      <c r="R131">
        <f t="shared" si="16"/>
        <v>-0.40576288738113825</v>
      </c>
      <c r="U131">
        <f t="shared" si="17"/>
        <v>-0.8117792216123112</v>
      </c>
    </row>
    <row r="132" spans="6:21">
      <c r="F132">
        <f t="shared" si="20"/>
        <v>-4</v>
      </c>
      <c r="G132">
        <f t="shared" si="10"/>
        <v>0</v>
      </c>
      <c r="H132">
        <v>16</v>
      </c>
      <c r="I132">
        <v>14</v>
      </c>
      <c r="J132">
        <v>2.1</v>
      </c>
      <c r="K132">
        <v>0.74</v>
      </c>
      <c r="L132">
        <v>2.2200000000000002</v>
      </c>
      <c r="M132" s="1">
        <f t="shared" si="11"/>
        <v>2.2265668640308109</v>
      </c>
      <c r="N132" s="1">
        <f t="shared" si="12"/>
        <v>0.35238095238095235</v>
      </c>
      <c r="O132">
        <f t="shared" si="13"/>
        <v>1.5295207783876887</v>
      </c>
      <c r="P132" s="3">
        <f t="shared" si="14"/>
        <v>-0.24158896458864249</v>
      </c>
      <c r="Q132">
        <f t="shared" si="15"/>
        <v>-0.57047922161231135</v>
      </c>
      <c r="R132">
        <f t="shared" si="16"/>
        <v>-0.98158896458864242</v>
      </c>
      <c r="U132">
        <f t="shared" si="17"/>
        <v>-0.43177922161231136</v>
      </c>
    </row>
    <row r="133" spans="6:21">
      <c r="F133">
        <f t="shared" si="20"/>
        <v>-2</v>
      </c>
      <c r="G133">
        <f t="shared" si="10"/>
        <v>0</v>
      </c>
      <c r="H133">
        <v>18</v>
      </c>
      <c r="I133">
        <v>14</v>
      </c>
      <c r="J133">
        <v>1.77</v>
      </c>
      <c r="K133">
        <v>1.33</v>
      </c>
      <c r="L133">
        <v>2.21</v>
      </c>
      <c r="M133" s="1">
        <f t="shared" si="11"/>
        <v>2.2140009033421828</v>
      </c>
      <c r="N133" s="1">
        <f t="shared" si="12"/>
        <v>0.75141242937853114</v>
      </c>
      <c r="O133">
        <f t="shared" si="13"/>
        <v>1.5295207783876887</v>
      </c>
      <c r="P133" s="3">
        <f t="shared" si="14"/>
        <v>0.23161760558069738</v>
      </c>
      <c r="Q133">
        <f t="shared" si="15"/>
        <v>-0.24047922161231128</v>
      </c>
      <c r="R133">
        <f t="shared" si="16"/>
        <v>-1.0983823944193027</v>
      </c>
      <c r="U133">
        <f t="shared" si="17"/>
        <v>-0.10177922161231129</v>
      </c>
    </row>
    <row r="134" spans="6:21">
      <c r="F134">
        <f t="shared" si="20"/>
        <v>0</v>
      </c>
      <c r="G134">
        <f t="shared" si="10"/>
        <v>0</v>
      </c>
      <c r="H134">
        <v>20</v>
      </c>
      <c r="I134">
        <v>14</v>
      </c>
      <c r="J134">
        <v>1.91</v>
      </c>
      <c r="K134">
        <v>1.43</v>
      </c>
      <c r="L134">
        <v>2.39</v>
      </c>
      <c r="M134" s="1">
        <f t="shared" si="11"/>
        <v>2.3860008382228202</v>
      </c>
      <c r="N134" s="1">
        <f t="shared" si="12"/>
        <v>0.74869109947643975</v>
      </c>
      <c r="O134">
        <f t="shared" si="13"/>
        <v>1.5295207783876887</v>
      </c>
      <c r="P134" s="3">
        <f t="shared" si="14"/>
        <v>0.73150531133244057</v>
      </c>
      <c r="Q134">
        <f t="shared" si="15"/>
        <v>-0.38047922161231118</v>
      </c>
      <c r="R134">
        <f t="shared" si="16"/>
        <v>-0.69849468866755937</v>
      </c>
      <c r="U134">
        <f t="shared" si="17"/>
        <v>-0.24177922161231119</v>
      </c>
    </row>
    <row r="135" spans="6:21">
      <c r="F135">
        <f t="shared" si="20"/>
        <v>2</v>
      </c>
      <c r="G135">
        <f t="shared" si="10"/>
        <v>0</v>
      </c>
      <c r="H135">
        <v>22</v>
      </c>
      <c r="I135">
        <v>14</v>
      </c>
      <c r="J135">
        <v>1.72</v>
      </c>
      <c r="K135">
        <v>1.6</v>
      </c>
      <c r="L135">
        <v>2.35</v>
      </c>
      <c r="M135" s="1">
        <f t="shared" si="11"/>
        <v>2.3491274976041638</v>
      </c>
      <c r="N135" s="1">
        <f t="shared" si="12"/>
        <v>0.93023255813953498</v>
      </c>
      <c r="O135">
        <f t="shared" si="13"/>
        <v>1.5295207783876887</v>
      </c>
      <c r="P135" s="3">
        <f t="shared" si="14"/>
        <v>1.1605155212699281</v>
      </c>
      <c r="Q135">
        <f t="shared" si="15"/>
        <v>-0.19047922161231123</v>
      </c>
      <c r="R135">
        <f t="shared" si="16"/>
        <v>-0.43948447873007201</v>
      </c>
      <c r="U135">
        <f t="shared" si="17"/>
        <v>-5.1779221612311244E-2</v>
      </c>
    </row>
    <row r="136" spans="6:21">
      <c r="F136">
        <f t="shared" si="20"/>
        <v>4</v>
      </c>
      <c r="G136">
        <f t="shared" si="10"/>
        <v>0</v>
      </c>
      <c r="H136">
        <v>24</v>
      </c>
      <c r="I136">
        <v>14</v>
      </c>
      <c r="J136">
        <v>1.77</v>
      </c>
      <c r="K136">
        <v>1.65</v>
      </c>
      <c r="L136">
        <v>2.42</v>
      </c>
      <c r="M136" s="1">
        <f t="shared" si="11"/>
        <v>2.4197933796090938</v>
      </c>
      <c r="N136" s="1">
        <f t="shared" si="12"/>
        <v>0.93220338983050843</v>
      </c>
      <c r="O136">
        <f t="shared" si="13"/>
        <v>1.5295207783876887</v>
      </c>
      <c r="P136" s="3">
        <f t="shared" si="14"/>
        <v>1.4349221336004496</v>
      </c>
      <c r="Q136">
        <f t="shared" si="15"/>
        <v>-0.24047922161231128</v>
      </c>
      <c r="R136">
        <f t="shared" si="16"/>
        <v>-0.21507786639955029</v>
      </c>
      <c r="U136">
        <f t="shared" si="17"/>
        <v>-0.10177922161231129</v>
      </c>
    </row>
    <row r="137" spans="6:21">
      <c r="F137">
        <f t="shared" si="20"/>
        <v>6</v>
      </c>
      <c r="G137">
        <f t="shared" si="10"/>
        <v>0</v>
      </c>
      <c r="H137">
        <v>26</v>
      </c>
      <c r="I137">
        <v>14</v>
      </c>
      <c r="J137">
        <v>1.85</v>
      </c>
      <c r="K137">
        <v>1.21</v>
      </c>
      <c r="L137">
        <v>2.21</v>
      </c>
      <c r="M137" s="1">
        <f t="shared" si="11"/>
        <v>2.2105655384991416</v>
      </c>
      <c r="N137" s="1">
        <f t="shared" si="12"/>
        <v>0.65405405405405403</v>
      </c>
      <c r="O137">
        <f t="shared" si="13"/>
        <v>1.5295207783876887</v>
      </c>
      <c r="P137" s="3">
        <f t="shared" si="14"/>
        <v>1.5011716537348538</v>
      </c>
      <c r="Q137">
        <f t="shared" si="15"/>
        <v>-0.32047922161231135</v>
      </c>
      <c r="R137">
        <f t="shared" si="16"/>
        <v>0.29117165373485387</v>
      </c>
      <c r="U137">
        <f t="shared" si="17"/>
        <v>-0.18177922161231136</v>
      </c>
    </row>
    <row r="138" spans="6:21">
      <c r="F138">
        <f t="shared" si="20"/>
        <v>8</v>
      </c>
      <c r="G138">
        <f t="shared" si="10"/>
        <v>0</v>
      </c>
      <c r="H138">
        <v>28</v>
      </c>
      <c r="I138">
        <v>14</v>
      </c>
      <c r="J138">
        <v>1.69</v>
      </c>
      <c r="K138">
        <v>1.0900000000000001</v>
      </c>
      <c r="L138">
        <v>2.0099999999999998</v>
      </c>
      <c r="M138" s="1">
        <f t="shared" si="11"/>
        <v>2.0110196418732462</v>
      </c>
      <c r="N138" s="1">
        <f t="shared" si="12"/>
        <v>0.64497041420118351</v>
      </c>
      <c r="O138">
        <f t="shared" si="13"/>
        <v>1.5295207783876887</v>
      </c>
      <c r="P138" s="3">
        <f t="shared" si="14"/>
        <v>1.3463347528646272</v>
      </c>
      <c r="Q138">
        <f t="shared" si="15"/>
        <v>-0.16047922161231121</v>
      </c>
      <c r="R138">
        <f t="shared" si="16"/>
        <v>0.25633475286462715</v>
      </c>
      <c r="U138">
        <f t="shared" si="17"/>
        <v>-2.1779221612311217E-2</v>
      </c>
    </row>
    <row r="139" spans="6:21">
      <c r="F139">
        <f t="shared" si="20"/>
        <v>10</v>
      </c>
      <c r="G139">
        <f t="shared" si="10"/>
        <v>0</v>
      </c>
      <c r="H139">
        <v>30</v>
      </c>
      <c r="I139">
        <v>14</v>
      </c>
      <c r="J139">
        <v>1.56</v>
      </c>
      <c r="K139">
        <v>1.04</v>
      </c>
      <c r="L139">
        <v>1.87</v>
      </c>
      <c r="M139" s="1">
        <f t="shared" si="11"/>
        <v>1.8748866632412744</v>
      </c>
      <c r="N139" s="1">
        <f t="shared" si="12"/>
        <v>0.66666666666666663</v>
      </c>
      <c r="O139">
        <f t="shared" si="13"/>
        <v>1.5295207783876887</v>
      </c>
      <c r="P139" s="3">
        <f t="shared" si="14"/>
        <v>1.0006295699133565</v>
      </c>
      <c r="Q139">
        <f t="shared" si="15"/>
        <v>-3.0479221612311314E-2</v>
      </c>
      <c r="R139">
        <f t="shared" si="16"/>
        <v>-3.9370430086643537E-2</v>
      </c>
      <c r="U139">
        <f t="shared" si="17"/>
        <v>0.10822077838768868</v>
      </c>
    </row>
    <row r="140" spans="6:21">
      <c r="F140">
        <f t="shared" si="20"/>
        <v>12</v>
      </c>
      <c r="G140">
        <f t="shared" ref="G140:G203" si="21">I140-14</f>
        <v>0</v>
      </c>
      <c r="H140">
        <v>32</v>
      </c>
      <c r="I140">
        <v>14</v>
      </c>
      <c r="J140">
        <v>1.55</v>
      </c>
      <c r="K140">
        <v>0.81</v>
      </c>
      <c r="L140">
        <v>1.75</v>
      </c>
      <c r="M140" s="1">
        <f t="shared" ref="M140:M203" si="22">SQRT(J140*J140+K140*K140)</f>
        <v>1.7488853593074647</v>
      </c>
      <c r="N140" s="1">
        <f t="shared" ref="N140:N203" si="23">K140/J140</f>
        <v>0.52258064516129032</v>
      </c>
      <c r="O140">
        <f t="shared" ref="O140:O203" si="24">1.16323*SIN(0.40547*G140+2.14085)+0.55023</f>
        <v>1.5295207783876887</v>
      </c>
      <c r="P140" s="3">
        <f t="shared" ref="P140:P203" si="25">(1.1374957 * SIN(0.222722 * F140 + 6.60815) + 0.368331)</f>
        <v>0.53152430649392213</v>
      </c>
      <c r="Q140">
        <f t="shared" ref="Q140:Q203" si="26">O140-J140</f>
        <v>-2.0479221612311305E-2</v>
      </c>
      <c r="R140">
        <f t="shared" ref="R140:R203" si="27">P140-K140</f>
        <v>-0.27847569350607793</v>
      </c>
      <c r="U140">
        <f t="shared" ref="U140:U203" si="28">Q140-(-0.0956*G140-0.1387)</f>
        <v>0.11822077838768869</v>
      </c>
    </row>
    <row r="141" spans="6:21">
      <c r="F141">
        <f t="shared" si="20"/>
        <v>14</v>
      </c>
      <c r="G141">
        <f t="shared" si="21"/>
        <v>0</v>
      </c>
      <c r="H141">
        <v>34</v>
      </c>
      <c r="I141">
        <v>14</v>
      </c>
      <c r="J141">
        <v>1.1599999999999999</v>
      </c>
      <c r="K141">
        <v>0.44</v>
      </c>
      <c r="L141">
        <v>1.24</v>
      </c>
      <c r="M141" s="1">
        <f t="shared" si="22"/>
        <v>1.2406449935416657</v>
      </c>
      <c r="N141" s="1">
        <f t="shared" si="23"/>
        <v>0.37931034482758624</v>
      </c>
      <c r="O141">
        <f t="shared" si="24"/>
        <v>1.5295207783876887</v>
      </c>
      <c r="P141" s="3">
        <f t="shared" si="25"/>
        <v>3.0570058889727414E-2</v>
      </c>
      <c r="Q141">
        <f t="shared" si="26"/>
        <v>0.36952077838768882</v>
      </c>
      <c r="R141">
        <f t="shared" si="27"/>
        <v>-0.40942994111027259</v>
      </c>
      <c r="U141">
        <f t="shared" si="28"/>
        <v>0.50822077838768887</v>
      </c>
    </row>
    <row r="142" spans="6:21">
      <c r="F142">
        <f t="shared" si="20"/>
        <v>16</v>
      </c>
      <c r="G142">
        <f t="shared" si="21"/>
        <v>0</v>
      </c>
      <c r="H142">
        <v>36</v>
      </c>
      <c r="I142">
        <v>14</v>
      </c>
      <c r="J142">
        <v>1.0900000000000001</v>
      </c>
      <c r="K142">
        <v>0.3</v>
      </c>
      <c r="L142">
        <v>1.1299999999999999</v>
      </c>
      <c r="M142" s="1">
        <f t="shared" si="22"/>
        <v>1.1305308487608821</v>
      </c>
      <c r="N142" s="1">
        <f t="shared" si="23"/>
        <v>0.2752293577981651</v>
      </c>
      <c r="O142">
        <f t="shared" si="24"/>
        <v>1.5295207783876887</v>
      </c>
      <c r="P142" s="3">
        <f t="shared" si="25"/>
        <v>-0.40446639402813372</v>
      </c>
      <c r="Q142">
        <f t="shared" si="26"/>
        <v>0.43952077838768866</v>
      </c>
      <c r="R142">
        <f t="shared" si="27"/>
        <v>-0.70446639402813371</v>
      </c>
      <c r="U142">
        <f t="shared" si="28"/>
        <v>0.57822077838768871</v>
      </c>
    </row>
    <row r="143" spans="6:21">
      <c r="F143">
        <f t="shared" si="20"/>
        <v>18</v>
      </c>
      <c r="G143">
        <f t="shared" si="21"/>
        <v>0</v>
      </c>
      <c r="H143">
        <v>38</v>
      </c>
      <c r="I143">
        <v>14</v>
      </c>
      <c r="J143">
        <v>0.6</v>
      </c>
      <c r="K143">
        <v>-0.59</v>
      </c>
      <c r="L143">
        <v>0.85</v>
      </c>
      <c r="M143" s="1">
        <f t="shared" si="22"/>
        <v>0.841486779456457</v>
      </c>
      <c r="N143" s="1">
        <f t="shared" si="23"/>
        <v>-0.98333333333333328</v>
      </c>
      <c r="O143">
        <f t="shared" si="24"/>
        <v>1.5295207783876887</v>
      </c>
      <c r="P143" s="3">
        <f t="shared" si="25"/>
        <v>-0.68868286229581899</v>
      </c>
      <c r="Q143">
        <f t="shared" si="26"/>
        <v>0.92952077838768876</v>
      </c>
      <c r="R143">
        <f t="shared" si="27"/>
        <v>-9.8682862295819018E-2</v>
      </c>
      <c r="U143">
        <f t="shared" si="28"/>
        <v>1.0682207783876887</v>
      </c>
    </row>
    <row r="144" spans="6:21">
      <c r="F144">
        <f>H144-20</f>
        <v>-18</v>
      </c>
      <c r="G144">
        <f t="shared" si="21"/>
        <v>2</v>
      </c>
      <c r="H144">
        <v>2</v>
      </c>
      <c r="I144">
        <v>16</v>
      </c>
      <c r="J144">
        <v>0</v>
      </c>
      <c r="K144">
        <v>0</v>
      </c>
      <c r="L144">
        <v>0</v>
      </c>
      <c r="M144" s="1">
        <f t="shared" si="22"/>
        <v>0</v>
      </c>
      <c r="N144" s="1"/>
      <c r="O144">
        <f t="shared" si="24"/>
        <v>0.76969089995687967</v>
      </c>
      <c r="P144" s="3">
        <f t="shared" si="25"/>
        <v>0.95553598620407465</v>
      </c>
      <c r="Q144">
        <f t="shared" si="26"/>
        <v>0.76969089995687967</v>
      </c>
      <c r="R144">
        <f t="shared" si="27"/>
        <v>0.95553598620407465</v>
      </c>
      <c r="U144">
        <f t="shared" si="28"/>
        <v>1.0995908999568798</v>
      </c>
    </row>
    <row r="145" spans="6:21">
      <c r="F145">
        <f t="shared" ref="F145:F162" si="29">H145-20</f>
        <v>-16</v>
      </c>
      <c r="G145">
        <f t="shared" si="21"/>
        <v>2</v>
      </c>
      <c r="H145">
        <v>4</v>
      </c>
      <c r="I145">
        <v>16</v>
      </c>
      <c r="J145">
        <v>0.91</v>
      </c>
      <c r="K145">
        <v>-0.16</v>
      </c>
      <c r="L145">
        <v>0.92</v>
      </c>
      <c r="M145" s="1">
        <f t="shared" si="22"/>
        <v>0.92395887354362261</v>
      </c>
      <c r="N145" s="1">
        <f t="shared" si="23"/>
        <v>-0.17582417582417581</v>
      </c>
      <c r="O145">
        <f t="shared" si="24"/>
        <v>0.76969089995687967</v>
      </c>
      <c r="P145" s="3">
        <f t="shared" si="25"/>
        <v>0.4784890844146707</v>
      </c>
      <c r="Q145">
        <f t="shared" si="26"/>
        <v>-0.14030910004312036</v>
      </c>
      <c r="R145">
        <f t="shared" si="27"/>
        <v>0.63848908441467067</v>
      </c>
      <c r="U145">
        <f t="shared" si="28"/>
        <v>0.18959089995687961</v>
      </c>
    </row>
    <row r="146" spans="6:21">
      <c r="F146">
        <f t="shared" si="29"/>
        <v>-14</v>
      </c>
      <c r="G146">
        <f t="shared" si="21"/>
        <v>2</v>
      </c>
      <c r="H146">
        <v>6</v>
      </c>
      <c r="I146">
        <v>16</v>
      </c>
      <c r="J146">
        <v>1.33</v>
      </c>
      <c r="K146">
        <v>-0.66</v>
      </c>
      <c r="L146">
        <v>1.49</v>
      </c>
      <c r="M146" s="1">
        <f t="shared" si="22"/>
        <v>1.484755872189095</v>
      </c>
      <c r="N146" s="1">
        <f t="shared" si="23"/>
        <v>-0.49624060150375937</v>
      </c>
      <c r="O146">
        <f t="shared" si="24"/>
        <v>0.76969089995687967</v>
      </c>
      <c r="P146" s="3">
        <f t="shared" si="25"/>
        <v>-2.0056389612295666E-2</v>
      </c>
      <c r="Q146">
        <f t="shared" si="26"/>
        <v>-0.5603091000431204</v>
      </c>
      <c r="R146">
        <f t="shared" si="27"/>
        <v>0.63994361038770431</v>
      </c>
      <c r="U146">
        <f t="shared" si="28"/>
        <v>-0.23040910004312043</v>
      </c>
    </row>
    <row r="147" spans="6:21">
      <c r="F147">
        <f t="shared" si="29"/>
        <v>-12</v>
      </c>
      <c r="G147">
        <f t="shared" si="21"/>
        <v>2</v>
      </c>
      <c r="H147">
        <v>8</v>
      </c>
      <c r="I147">
        <v>16</v>
      </c>
      <c r="J147">
        <v>1.64</v>
      </c>
      <c r="K147">
        <v>-1.1499999999999999</v>
      </c>
      <c r="L147">
        <v>2.0099999999999998</v>
      </c>
      <c r="M147" s="1">
        <f t="shared" si="22"/>
        <v>2.003022715797302</v>
      </c>
      <c r="N147" s="1">
        <f t="shared" si="23"/>
        <v>-0.70121951219512191</v>
      </c>
      <c r="O147">
        <f t="shared" si="24"/>
        <v>0.76969089995687967</v>
      </c>
      <c r="P147" s="3">
        <f t="shared" si="25"/>
        <v>-0.44280375589161086</v>
      </c>
      <c r="Q147">
        <f t="shared" si="26"/>
        <v>-0.87030910004312023</v>
      </c>
      <c r="R147">
        <f t="shared" si="27"/>
        <v>0.70719624410838899</v>
      </c>
      <c r="U147">
        <f t="shared" si="28"/>
        <v>-0.54040910004312026</v>
      </c>
    </row>
    <row r="148" spans="6:21">
      <c r="F148">
        <f t="shared" si="29"/>
        <v>-10</v>
      </c>
      <c r="G148">
        <f t="shared" si="21"/>
        <v>2</v>
      </c>
      <c r="H148">
        <v>10</v>
      </c>
      <c r="I148">
        <v>16</v>
      </c>
      <c r="J148">
        <v>1.59</v>
      </c>
      <c r="K148">
        <v>-1.23</v>
      </c>
      <c r="L148">
        <v>2.0099999999999998</v>
      </c>
      <c r="M148" s="1">
        <f t="shared" si="22"/>
        <v>2.0102238681301148</v>
      </c>
      <c r="N148" s="1">
        <f t="shared" si="23"/>
        <v>-0.7735849056603773</v>
      </c>
      <c r="O148">
        <f t="shared" si="24"/>
        <v>0.76969089995687967</v>
      </c>
      <c r="P148" s="3">
        <f t="shared" si="25"/>
        <v>-0.70724917604875404</v>
      </c>
      <c r="Q148">
        <f t="shared" si="26"/>
        <v>-0.82030910004312041</v>
      </c>
      <c r="R148">
        <f t="shared" si="27"/>
        <v>0.52275082395124595</v>
      </c>
      <c r="U148">
        <f t="shared" si="28"/>
        <v>-0.49040910004312044</v>
      </c>
    </row>
    <row r="149" spans="6:21">
      <c r="F149">
        <f t="shared" si="29"/>
        <v>-8</v>
      </c>
      <c r="G149">
        <f t="shared" si="21"/>
        <v>2</v>
      </c>
      <c r="H149">
        <v>12</v>
      </c>
      <c r="I149">
        <v>16</v>
      </c>
      <c r="J149">
        <v>1.44</v>
      </c>
      <c r="K149">
        <v>-0.92</v>
      </c>
      <c r="L149">
        <v>1.71</v>
      </c>
      <c r="M149" s="1">
        <f t="shared" si="22"/>
        <v>1.7088007490635062</v>
      </c>
      <c r="N149" s="1">
        <f t="shared" si="23"/>
        <v>-0.63888888888888895</v>
      </c>
      <c r="O149">
        <f t="shared" si="24"/>
        <v>0.76969089995687967</v>
      </c>
      <c r="P149" s="3">
        <f t="shared" si="25"/>
        <v>-0.7617831926539842</v>
      </c>
      <c r="Q149">
        <f t="shared" si="26"/>
        <v>-0.67030910004312028</v>
      </c>
      <c r="R149">
        <f t="shared" si="27"/>
        <v>0.15821680734601584</v>
      </c>
      <c r="U149">
        <f t="shared" si="28"/>
        <v>-0.34040910004312031</v>
      </c>
    </row>
    <row r="150" spans="6:21">
      <c r="F150">
        <f t="shared" si="29"/>
        <v>-6</v>
      </c>
      <c r="G150">
        <f t="shared" si="21"/>
        <v>2</v>
      </c>
      <c r="H150">
        <v>14</v>
      </c>
      <c r="I150">
        <v>16</v>
      </c>
      <c r="J150">
        <v>1.1100000000000001</v>
      </c>
      <c r="K150">
        <v>-0.1</v>
      </c>
      <c r="L150">
        <v>1.1200000000000001</v>
      </c>
      <c r="M150" s="1">
        <f t="shared" si="22"/>
        <v>1.114495401515861</v>
      </c>
      <c r="N150" s="1">
        <f t="shared" si="23"/>
        <v>-9.0090090090090086E-2</v>
      </c>
      <c r="O150">
        <f t="shared" si="24"/>
        <v>0.76969089995687967</v>
      </c>
      <c r="P150" s="3">
        <f t="shared" si="25"/>
        <v>-0.59576288738113825</v>
      </c>
      <c r="Q150">
        <f t="shared" si="26"/>
        <v>-0.34030910004312043</v>
      </c>
      <c r="R150">
        <f t="shared" si="27"/>
        <v>-0.49576288738113827</v>
      </c>
      <c r="U150">
        <f t="shared" si="28"/>
        <v>-1.0409100043120456E-2</v>
      </c>
    </row>
    <row r="151" spans="6:21">
      <c r="F151">
        <f t="shared" si="29"/>
        <v>-4</v>
      </c>
      <c r="G151">
        <f t="shared" si="21"/>
        <v>2</v>
      </c>
      <c r="H151">
        <v>16</v>
      </c>
      <c r="I151">
        <v>16</v>
      </c>
      <c r="J151">
        <v>0.8</v>
      </c>
      <c r="K151">
        <v>0.57999999999999996</v>
      </c>
      <c r="L151">
        <v>0.99</v>
      </c>
      <c r="M151" s="1">
        <f t="shared" si="22"/>
        <v>0.98812954616285009</v>
      </c>
      <c r="N151" s="1">
        <f t="shared" si="23"/>
        <v>0.72499999999999987</v>
      </c>
      <c r="O151">
        <f t="shared" si="24"/>
        <v>0.76969089995687967</v>
      </c>
      <c r="P151" s="3">
        <f t="shared" si="25"/>
        <v>-0.24158896458864249</v>
      </c>
      <c r="Q151">
        <f t="shared" si="26"/>
        <v>-3.0309100043120374E-2</v>
      </c>
      <c r="R151">
        <f t="shared" si="27"/>
        <v>-0.8215889645886425</v>
      </c>
      <c r="U151">
        <f t="shared" si="28"/>
        <v>0.2995908999568796</v>
      </c>
    </row>
    <row r="152" spans="6:21">
      <c r="F152">
        <f t="shared" si="29"/>
        <v>-2</v>
      </c>
      <c r="G152">
        <f t="shared" si="21"/>
        <v>2</v>
      </c>
      <c r="H152">
        <v>18</v>
      </c>
      <c r="I152">
        <v>16</v>
      </c>
      <c r="J152">
        <v>1.04</v>
      </c>
      <c r="K152">
        <v>0.95</v>
      </c>
      <c r="L152">
        <v>1.41</v>
      </c>
      <c r="M152" s="1">
        <f t="shared" si="22"/>
        <v>1.4085808461000739</v>
      </c>
      <c r="N152" s="1">
        <f t="shared" si="23"/>
        <v>0.91346153846153844</v>
      </c>
      <c r="O152">
        <f t="shared" si="24"/>
        <v>0.76969089995687967</v>
      </c>
      <c r="P152" s="3">
        <f t="shared" si="25"/>
        <v>0.23161760558069738</v>
      </c>
      <c r="Q152">
        <f t="shared" si="26"/>
        <v>-0.27030910004312036</v>
      </c>
      <c r="R152">
        <f t="shared" si="27"/>
        <v>-0.71838239441930263</v>
      </c>
      <c r="U152">
        <f t="shared" si="28"/>
        <v>5.9590899956879606E-2</v>
      </c>
    </row>
    <row r="153" spans="6:21">
      <c r="F153">
        <f t="shared" si="29"/>
        <v>0</v>
      </c>
      <c r="G153">
        <f t="shared" si="21"/>
        <v>2</v>
      </c>
      <c r="H153">
        <v>20</v>
      </c>
      <c r="I153">
        <v>16</v>
      </c>
      <c r="J153">
        <v>1.1000000000000001</v>
      </c>
      <c r="K153">
        <v>1.21</v>
      </c>
      <c r="L153">
        <v>1.64</v>
      </c>
      <c r="M153" s="1">
        <f t="shared" si="22"/>
        <v>1.6352675622050357</v>
      </c>
      <c r="N153" s="1">
        <f t="shared" si="23"/>
        <v>1.0999999999999999</v>
      </c>
      <c r="O153">
        <f t="shared" si="24"/>
        <v>0.76969089995687967</v>
      </c>
      <c r="P153" s="3">
        <f t="shared" si="25"/>
        <v>0.73150531133244057</v>
      </c>
      <c r="Q153">
        <f t="shared" si="26"/>
        <v>-0.33030910004312042</v>
      </c>
      <c r="R153">
        <f t="shared" si="27"/>
        <v>-0.4784946886675594</v>
      </c>
      <c r="U153">
        <f t="shared" si="28"/>
        <v>-4.0910004312044723E-4</v>
      </c>
    </row>
    <row r="154" spans="6:21">
      <c r="F154">
        <f t="shared" si="29"/>
        <v>2</v>
      </c>
      <c r="G154">
        <f t="shared" si="21"/>
        <v>2</v>
      </c>
      <c r="H154">
        <v>22</v>
      </c>
      <c r="I154">
        <v>16</v>
      </c>
      <c r="J154">
        <v>1.28</v>
      </c>
      <c r="K154">
        <v>1.47</v>
      </c>
      <c r="L154">
        <v>1.94</v>
      </c>
      <c r="M154" s="1">
        <f t="shared" si="22"/>
        <v>1.9491793144808407</v>
      </c>
      <c r="N154" s="1">
        <f t="shared" si="23"/>
        <v>1.1484375</v>
      </c>
      <c r="O154">
        <f t="shared" si="24"/>
        <v>0.76969089995687967</v>
      </c>
      <c r="P154" s="3">
        <f t="shared" si="25"/>
        <v>1.1605155212699281</v>
      </c>
      <c r="Q154">
        <f t="shared" si="26"/>
        <v>-0.51030910004312036</v>
      </c>
      <c r="R154">
        <f t="shared" si="27"/>
        <v>-0.3094844787300719</v>
      </c>
      <c r="U154">
        <f t="shared" si="28"/>
        <v>-0.18040910004312039</v>
      </c>
    </row>
    <row r="155" spans="6:21">
      <c r="F155">
        <f t="shared" si="29"/>
        <v>4</v>
      </c>
      <c r="G155">
        <f t="shared" si="21"/>
        <v>2</v>
      </c>
      <c r="H155">
        <v>24</v>
      </c>
      <c r="I155">
        <v>16</v>
      </c>
      <c r="J155">
        <v>1.45</v>
      </c>
      <c r="K155">
        <v>1.37</v>
      </c>
      <c r="L155">
        <v>1.99</v>
      </c>
      <c r="M155" s="1">
        <f t="shared" si="22"/>
        <v>1.9948433522459852</v>
      </c>
      <c r="N155" s="1">
        <f t="shared" si="23"/>
        <v>0.94482758620689666</v>
      </c>
      <c r="O155">
        <f t="shared" si="24"/>
        <v>0.76969089995687967</v>
      </c>
      <c r="P155" s="3">
        <f t="shared" si="25"/>
        <v>1.4349221336004496</v>
      </c>
      <c r="Q155">
        <f t="shared" si="26"/>
        <v>-0.68030910004312029</v>
      </c>
      <c r="R155">
        <f t="shared" si="27"/>
        <v>6.4922133600449516E-2</v>
      </c>
      <c r="U155">
        <f t="shared" si="28"/>
        <v>-0.35040910004312031</v>
      </c>
    </row>
    <row r="156" spans="6:21">
      <c r="F156">
        <f t="shared" si="29"/>
        <v>6</v>
      </c>
      <c r="G156">
        <f t="shared" si="21"/>
        <v>2</v>
      </c>
      <c r="H156">
        <v>26</v>
      </c>
      <c r="I156">
        <v>16</v>
      </c>
      <c r="J156">
        <v>1.0900000000000001</v>
      </c>
      <c r="K156">
        <v>1.57</v>
      </c>
      <c r="L156">
        <v>1.91</v>
      </c>
      <c r="M156" s="1">
        <f t="shared" si="22"/>
        <v>1.91128229207514</v>
      </c>
      <c r="N156" s="1">
        <f t="shared" si="23"/>
        <v>1.4403669724770642</v>
      </c>
      <c r="O156">
        <f t="shared" si="24"/>
        <v>0.76969089995687967</v>
      </c>
      <c r="P156" s="3">
        <f t="shared" si="25"/>
        <v>1.5011716537348538</v>
      </c>
      <c r="Q156">
        <f t="shared" si="26"/>
        <v>-0.32030910004312041</v>
      </c>
      <c r="R156">
        <f t="shared" si="27"/>
        <v>-6.8828346265146223E-2</v>
      </c>
      <c r="U156">
        <f t="shared" si="28"/>
        <v>9.5908999568795616E-3</v>
      </c>
    </row>
    <row r="157" spans="6:21">
      <c r="F157">
        <f t="shared" si="29"/>
        <v>8</v>
      </c>
      <c r="G157">
        <f t="shared" si="21"/>
        <v>2</v>
      </c>
      <c r="H157">
        <v>28</v>
      </c>
      <c r="I157">
        <v>16</v>
      </c>
      <c r="J157">
        <v>1.1399999999999999</v>
      </c>
      <c r="K157">
        <v>1.06</v>
      </c>
      <c r="L157">
        <v>1.56</v>
      </c>
      <c r="M157" s="1">
        <f t="shared" si="22"/>
        <v>1.5566630977832037</v>
      </c>
      <c r="N157" s="1">
        <f t="shared" si="23"/>
        <v>0.92982456140350889</v>
      </c>
      <c r="O157">
        <f t="shared" si="24"/>
        <v>0.76969089995687967</v>
      </c>
      <c r="P157" s="3">
        <f t="shared" si="25"/>
        <v>1.3463347528646272</v>
      </c>
      <c r="Q157">
        <f t="shared" si="26"/>
        <v>-0.37030910004312023</v>
      </c>
      <c r="R157">
        <f t="shared" si="27"/>
        <v>0.28633475286462717</v>
      </c>
      <c r="U157">
        <f t="shared" si="28"/>
        <v>-4.0409100043120261E-2</v>
      </c>
    </row>
    <row r="158" spans="6:21">
      <c r="F158">
        <f t="shared" si="29"/>
        <v>10</v>
      </c>
      <c r="G158">
        <f t="shared" si="21"/>
        <v>2</v>
      </c>
      <c r="H158">
        <v>30</v>
      </c>
      <c r="I158">
        <v>16</v>
      </c>
      <c r="J158">
        <v>1.07</v>
      </c>
      <c r="K158">
        <v>0.86</v>
      </c>
      <c r="L158">
        <v>1.37</v>
      </c>
      <c r="M158" s="1">
        <f t="shared" si="22"/>
        <v>1.3727709204379295</v>
      </c>
      <c r="N158" s="1">
        <f t="shared" si="23"/>
        <v>0.80373831775700932</v>
      </c>
      <c r="O158">
        <f t="shared" si="24"/>
        <v>0.76969089995687967</v>
      </c>
      <c r="P158" s="3">
        <f t="shared" si="25"/>
        <v>1.0006295699133565</v>
      </c>
      <c r="Q158">
        <f t="shared" si="26"/>
        <v>-0.30030910004312039</v>
      </c>
      <c r="R158">
        <f t="shared" si="27"/>
        <v>0.14062956991335651</v>
      </c>
      <c r="U158">
        <f t="shared" si="28"/>
        <v>2.9590899956879579E-2</v>
      </c>
    </row>
    <row r="159" spans="6:21">
      <c r="F159">
        <f t="shared" si="29"/>
        <v>12</v>
      </c>
      <c r="G159">
        <f t="shared" si="21"/>
        <v>2</v>
      </c>
      <c r="H159">
        <v>32</v>
      </c>
      <c r="I159">
        <v>16</v>
      </c>
      <c r="J159">
        <v>1.06</v>
      </c>
      <c r="K159">
        <v>0.8</v>
      </c>
      <c r="L159">
        <v>1.33</v>
      </c>
      <c r="M159" s="1">
        <f t="shared" si="22"/>
        <v>1.3280060240827225</v>
      </c>
      <c r="N159" s="1">
        <f t="shared" si="23"/>
        <v>0.75471698113207553</v>
      </c>
      <c r="O159">
        <f t="shared" si="24"/>
        <v>0.76969089995687967</v>
      </c>
      <c r="P159" s="3">
        <f t="shared" si="25"/>
        <v>0.53152430649392213</v>
      </c>
      <c r="Q159">
        <f t="shared" si="26"/>
        <v>-0.29030910004312038</v>
      </c>
      <c r="R159">
        <f t="shared" si="27"/>
        <v>-0.26847569350607792</v>
      </c>
      <c r="U159">
        <f t="shared" si="28"/>
        <v>3.9590899956879588E-2</v>
      </c>
    </row>
    <row r="160" spans="6:21">
      <c r="F160">
        <f t="shared" si="29"/>
        <v>14</v>
      </c>
      <c r="G160">
        <f t="shared" si="21"/>
        <v>2</v>
      </c>
      <c r="H160">
        <v>34</v>
      </c>
      <c r="I160">
        <v>16</v>
      </c>
      <c r="J160">
        <v>1.1499999999999999</v>
      </c>
      <c r="K160">
        <v>0.74</v>
      </c>
      <c r="L160">
        <v>1.37</v>
      </c>
      <c r="M160" s="1">
        <f t="shared" si="22"/>
        <v>1.3675159962501353</v>
      </c>
      <c r="N160" s="1">
        <f t="shared" si="23"/>
        <v>0.64347826086956528</v>
      </c>
      <c r="O160">
        <f t="shared" si="24"/>
        <v>0.76969089995687967</v>
      </c>
      <c r="P160" s="3">
        <f t="shared" si="25"/>
        <v>3.0570058889727414E-2</v>
      </c>
      <c r="Q160">
        <f t="shared" si="26"/>
        <v>-0.38030910004312024</v>
      </c>
      <c r="R160">
        <f t="shared" si="27"/>
        <v>-0.70942994111027258</v>
      </c>
      <c r="U160">
        <f t="shared" si="28"/>
        <v>-5.040910004312027E-2</v>
      </c>
    </row>
    <row r="161" spans="6:21">
      <c r="F161">
        <f t="shared" si="29"/>
        <v>16</v>
      </c>
      <c r="G161">
        <f t="shared" si="21"/>
        <v>2</v>
      </c>
      <c r="H161">
        <v>36</v>
      </c>
      <c r="I161">
        <v>16</v>
      </c>
      <c r="J161">
        <v>1.19</v>
      </c>
      <c r="K161">
        <v>0.56999999999999995</v>
      </c>
      <c r="L161">
        <v>1.32</v>
      </c>
      <c r="M161" s="1">
        <f t="shared" si="22"/>
        <v>1.3194695904036591</v>
      </c>
      <c r="N161" s="1">
        <f t="shared" si="23"/>
        <v>0.47899159663865543</v>
      </c>
      <c r="O161">
        <f t="shared" si="24"/>
        <v>0.76969089995687967</v>
      </c>
      <c r="P161" s="3">
        <f t="shared" si="25"/>
        <v>-0.40446639402813372</v>
      </c>
      <c r="Q161">
        <f t="shared" si="26"/>
        <v>-0.42030910004312028</v>
      </c>
      <c r="R161">
        <f t="shared" si="27"/>
        <v>-0.97446639402813373</v>
      </c>
      <c r="U161">
        <f t="shared" si="28"/>
        <v>-9.0409100043120305E-2</v>
      </c>
    </row>
    <row r="162" spans="6:21">
      <c r="F162">
        <f t="shared" si="29"/>
        <v>18</v>
      </c>
      <c r="G162">
        <f t="shared" si="21"/>
        <v>2</v>
      </c>
      <c r="H162">
        <v>38</v>
      </c>
      <c r="I162">
        <v>16</v>
      </c>
      <c r="J162">
        <v>0.8</v>
      </c>
      <c r="K162">
        <v>-0.26</v>
      </c>
      <c r="L162">
        <v>0.84</v>
      </c>
      <c r="M162" s="1">
        <f t="shared" si="22"/>
        <v>0.84118963379252365</v>
      </c>
      <c r="N162" s="1">
        <f t="shared" si="23"/>
        <v>-0.32500000000000001</v>
      </c>
      <c r="O162">
        <f t="shared" si="24"/>
        <v>0.76969089995687967</v>
      </c>
      <c r="P162" s="3">
        <f t="shared" si="25"/>
        <v>-0.68868286229581899</v>
      </c>
      <c r="Q162">
        <f t="shared" si="26"/>
        <v>-3.0309100043120374E-2</v>
      </c>
      <c r="R162">
        <f t="shared" si="27"/>
        <v>-0.42868286229581898</v>
      </c>
      <c r="U162">
        <f t="shared" si="28"/>
        <v>0.2995908999568796</v>
      </c>
    </row>
    <row r="163" spans="6:21">
      <c r="F163">
        <f>H163-20</f>
        <v>-18</v>
      </c>
      <c r="G163">
        <f t="shared" si="21"/>
        <v>4</v>
      </c>
      <c r="H163">
        <v>2</v>
      </c>
      <c r="I163">
        <v>18</v>
      </c>
      <c r="J163">
        <v>-0.7</v>
      </c>
      <c r="K163">
        <v>-0.67</v>
      </c>
      <c r="L163">
        <v>0.97</v>
      </c>
      <c r="M163" s="1">
        <f t="shared" si="22"/>
        <v>0.96896852374058062</v>
      </c>
      <c r="N163" s="1">
        <f t="shared" si="23"/>
        <v>0.9571428571428573</v>
      </c>
      <c r="O163">
        <f t="shared" si="24"/>
        <v>-0.12672384992372676</v>
      </c>
      <c r="P163" s="3">
        <f t="shared" si="25"/>
        <v>0.95553598620407465</v>
      </c>
      <c r="Q163">
        <f t="shared" si="26"/>
        <v>0.57327615007627319</v>
      </c>
      <c r="R163">
        <f t="shared" si="27"/>
        <v>1.6255359862040746</v>
      </c>
      <c r="U163">
        <f t="shared" si="28"/>
        <v>1.0943761500762732</v>
      </c>
    </row>
    <row r="164" spans="6:21">
      <c r="F164">
        <f t="shared" ref="F164:F181" si="30">H164-20</f>
        <v>-16</v>
      </c>
      <c r="G164">
        <f t="shared" si="21"/>
        <v>4</v>
      </c>
      <c r="H164">
        <v>4</v>
      </c>
      <c r="I164">
        <v>18</v>
      </c>
      <c r="J164">
        <v>-0.23</v>
      </c>
      <c r="K164">
        <v>-0.77</v>
      </c>
      <c r="L164">
        <v>0.8</v>
      </c>
      <c r="M164" s="1">
        <f t="shared" si="22"/>
        <v>0.80361682411457758</v>
      </c>
      <c r="N164" s="1">
        <f t="shared" si="23"/>
        <v>3.3478260869565215</v>
      </c>
      <c r="O164">
        <f t="shared" si="24"/>
        <v>-0.12672384992372676</v>
      </c>
      <c r="P164" s="3">
        <f t="shared" si="25"/>
        <v>0.4784890844146707</v>
      </c>
      <c r="Q164">
        <f t="shared" si="26"/>
        <v>0.10327615007627325</v>
      </c>
      <c r="R164">
        <f t="shared" si="27"/>
        <v>1.2484890844146708</v>
      </c>
      <c r="U164">
        <f t="shared" si="28"/>
        <v>0.62437615007627323</v>
      </c>
    </row>
    <row r="165" spans="6:21">
      <c r="F165">
        <f t="shared" si="30"/>
        <v>-14</v>
      </c>
      <c r="G165">
        <f t="shared" si="21"/>
        <v>4</v>
      </c>
      <c r="H165">
        <v>6</v>
      </c>
      <c r="I165">
        <v>18</v>
      </c>
      <c r="J165">
        <v>0.39</v>
      </c>
      <c r="K165">
        <v>-0.84</v>
      </c>
      <c r="L165">
        <v>0.93</v>
      </c>
      <c r="M165" s="1">
        <f t="shared" si="22"/>
        <v>0.92612094242598786</v>
      </c>
      <c r="N165" s="1">
        <f t="shared" si="23"/>
        <v>-2.1538461538461537</v>
      </c>
      <c r="O165">
        <f t="shared" si="24"/>
        <v>-0.12672384992372676</v>
      </c>
      <c r="P165" s="3">
        <f t="shared" si="25"/>
        <v>-2.0056389612295666E-2</v>
      </c>
      <c r="Q165">
        <f t="shared" si="26"/>
        <v>-0.51672384992372677</v>
      </c>
      <c r="R165">
        <f t="shared" si="27"/>
        <v>0.81994361038770425</v>
      </c>
      <c r="U165">
        <f t="shared" si="28"/>
        <v>4.376150076273233E-3</v>
      </c>
    </row>
    <row r="166" spans="6:21">
      <c r="F166">
        <f t="shared" si="30"/>
        <v>-12</v>
      </c>
      <c r="G166">
        <f t="shared" si="21"/>
        <v>4</v>
      </c>
      <c r="H166">
        <v>8</v>
      </c>
      <c r="I166">
        <v>18</v>
      </c>
      <c r="J166">
        <v>1.02</v>
      </c>
      <c r="K166">
        <v>-1.32</v>
      </c>
      <c r="L166">
        <v>1.67</v>
      </c>
      <c r="M166" s="1">
        <f t="shared" si="22"/>
        <v>1.6681726529349412</v>
      </c>
      <c r="N166" s="1">
        <f t="shared" si="23"/>
        <v>-1.2941176470588236</v>
      </c>
      <c r="O166">
        <f t="shared" si="24"/>
        <v>-0.12672384992372676</v>
      </c>
      <c r="P166" s="3">
        <f t="shared" si="25"/>
        <v>-0.44280375589161086</v>
      </c>
      <c r="Q166">
        <f t="shared" si="26"/>
        <v>-1.1467238499237267</v>
      </c>
      <c r="R166">
        <f t="shared" si="27"/>
        <v>0.87719624410838914</v>
      </c>
      <c r="U166">
        <f t="shared" si="28"/>
        <v>-0.62562384992372666</v>
      </c>
    </row>
    <row r="167" spans="6:21">
      <c r="F167">
        <f t="shared" si="30"/>
        <v>-10</v>
      </c>
      <c r="G167">
        <f t="shared" si="21"/>
        <v>4</v>
      </c>
      <c r="H167">
        <v>10</v>
      </c>
      <c r="I167">
        <v>18</v>
      </c>
      <c r="J167">
        <v>0.68</v>
      </c>
      <c r="K167">
        <v>-1.1299999999999999</v>
      </c>
      <c r="L167">
        <v>1.32</v>
      </c>
      <c r="M167" s="1">
        <f t="shared" si="22"/>
        <v>1.3188252348207474</v>
      </c>
      <c r="N167" s="1">
        <f t="shared" si="23"/>
        <v>-1.6617647058823526</v>
      </c>
      <c r="O167">
        <f t="shared" si="24"/>
        <v>-0.12672384992372676</v>
      </c>
      <c r="P167" s="3">
        <f t="shared" si="25"/>
        <v>-0.70724917604875404</v>
      </c>
      <c r="Q167">
        <f t="shared" si="26"/>
        <v>-0.80672384992372681</v>
      </c>
      <c r="R167">
        <f t="shared" si="27"/>
        <v>0.42275082395124586</v>
      </c>
      <c r="U167">
        <f t="shared" si="28"/>
        <v>-0.2856238499237268</v>
      </c>
    </row>
    <row r="168" spans="6:21">
      <c r="F168">
        <f t="shared" si="30"/>
        <v>-8</v>
      </c>
      <c r="G168">
        <f t="shared" si="21"/>
        <v>4</v>
      </c>
      <c r="H168">
        <v>12</v>
      </c>
      <c r="I168">
        <v>18</v>
      </c>
      <c r="J168">
        <v>0.43</v>
      </c>
      <c r="K168">
        <v>-0.42</v>
      </c>
      <c r="L168">
        <v>0.6</v>
      </c>
      <c r="M168" s="1">
        <f t="shared" si="22"/>
        <v>0.6010823570859487</v>
      </c>
      <c r="N168" s="1">
        <f t="shared" si="23"/>
        <v>-0.97674418604651159</v>
      </c>
      <c r="O168">
        <f t="shared" si="24"/>
        <v>-0.12672384992372676</v>
      </c>
      <c r="P168" s="3">
        <f t="shared" si="25"/>
        <v>-0.7617831926539842</v>
      </c>
      <c r="Q168">
        <f t="shared" si="26"/>
        <v>-0.55672384992372681</v>
      </c>
      <c r="R168">
        <f t="shared" si="27"/>
        <v>-0.34178319265398421</v>
      </c>
      <c r="U168">
        <f t="shared" si="28"/>
        <v>-3.5623849923726802E-2</v>
      </c>
    </row>
    <row r="169" spans="6:21">
      <c r="F169">
        <f t="shared" si="30"/>
        <v>-6</v>
      </c>
      <c r="G169">
        <f t="shared" si="21"/>
        <v>4</v>
      </c>
      <c r="H169">
        <v>14</v>
      </c>
      <c r="I169">
        <v>18</v>
      </c>
      <c r="J169">
        <v>0.25</v>
      </c>
      <c r="K169">
        <v>0.02</v>
      </c>
      <c r="L169">
        <v>0.25</v>
      </c>
      <c r="M169" s="1">
        <f t="shared" si="22"/>
        <v>0.25079872407968906</v>
      </c>
      <c r="N169" s="1">
        <f t="shared" si="23"/>
        <v>0.08</v>
      </c>
      <c r="O169">
        <f t="shared" si="24"/>
        <v>-0.12672384992372676</v>
      </c>
      <c r="P169" s="3">
        <f t="shared" si="25"/>
        <v>-0.59576288738113825</v>
      </c>
      <c r="Q169">
        <f t="shared" si="26"/>
        <v>-0.37672384992372676</v>
      </c>
      <c r="R169">
        <f t="shared" si="27"/>
        <v>-0.61576288738113827</v>
      </c>
      <c r="U169">
        <f t="shared" si="28"/>
        <v>0.14437615007627325</v>
      </c>
    </row>
    <row r="170" spans="6:21">
      <c r="F170">
        <f t="shared" si="30"/>
        <v>-4</v>
      </c>
      <c r="G170">
        <f t="shared" si="21"/>
        <v>4</v>
      </c>
      <c r="H170">
        <v>16</v>
      </c>
      <c r="I170">
        <v>18</v>
      </c>
      <c r="J170">
        <v>0.26</v>
      </c>
      <c r="K170">
        <v>0.28999999999999998</v>
      </c>
      <c r="L170">
        <v>0.39</v>
      </c>
      <c r="M170" s="1">
        <f t="shared" si="22"/>
        <v>0.38948684188300892</v>
      </c>
      <c r="N170" s="1">
        <f t="shared" si="23"/>
        <v>1.1153846153846152</v>
      </c>
      <c r="O170">
        <f t="shared" si="24"/>
        <v>-0.12672384992372676</v>
      </c>
      <c r="P170" s="3">
        <f t="shared" si="25"/>
        <v>-0.24158896458864249</v>
      </c>
      <c r="Q170">
        <f t="shared" si="26"/>
        <v>-0.38672384992372677</v>
      </c>
      <c r="R170">
        <f t="shared" si="27"/>
        <v>-0.53158896458864247</v>
      </c>
      <c r="U170">
        <f t="shared" si="28"/>
        <v>0.13437615007627324</v>
      </c>
    </row>
    <row r="171" spans="6:21">
      <c r="F171">
        <f t="shared" si="30"/>
        <v>-2</v>
      </c>
      <c r="G171">
        <f t="shared" si="21"/>
        <v>4</v>
      </c>
      <c r="H171">
        <v>18</v>
      </c>
      <c r="I171">
        <v>18</v>
      </c>
      <c r="J171">
        <v>0.47</v>
      </c>
      <c r="K171">
        <v>0.69</v>
      </c>
      <c r="L171">
        <v>0.84</v>
      </c>
      <c r="M171" s="1">
        <f t="shared" si="22"/>
        <v>0.83486525858967198</v>
      </c>
      <c r="N171" s="1">
        <f t="shared" si="23"/>
        <v>1.4680851063829787</v>
      </c>
      <c r="O171">
        <f t="shared" si="24"/>
        <v>-0.12672384992372676</v>
      </c>
      <c r="P171" s="3">
        <f t="shared" si="25"/>
        <v>0.23161760558069738</v>
      </c>
      <c r="Q171">
        <f t="shared" si="26"/>
        <v>-0.59672384992372673</v>
      </c>
      <c r="R171">
        <f t="shared" si="27"/>
        <v>-0.45838239441930256</v>
      </c>
      <c r="U171">
        <f t="shared" si="28"/>
        <v>-7.5623849923726727E-2</v>
      </c>
    </row>
    <row r="172" spans="6:21">
      <c r="F172">
        <f t="shared" si="30"/>
        <v>0</v>
      </c>
      <c r="G172">
        <f t="shared" si="21"/>
        <v>4</v>
      </c>
      <c r="H172">
        <v>20</v>
      </c>
      <c r="I172">
        <v>18</v>
      </c>
      <c r="J172">
        <v>0.48</v>
      </c>
      <c r="K172">
        <v>1.24</v>
      </c>
      <c r="L172">
        <v>1.33</v>
      </c>
      <c r="M172" s="1">
        <f t="shared" si="22"/>
        <v>1.329661611087573</v>
      </c>
      <c r="N172" s="1">
        <f t="shared" si="23"/>
        <v>2.5833333333333335</v>
      </c>
      <c r="O172">
        <f t="shared" si="24"/>
        <v>-0.12672384992372676</v>
      </c>
      <c r="P172" s="3">
        <f t="shared" si="25"/>
        <v>0.73150531133244057</v>
      </c>
      <c r="Q172">
        <f t="shared" si="26"/>
        <v>-0.60672384992372674</v>
      </c>
      <c r="R172">
        <f t="shared" si="27"/>
        <v>-0.50849468866755942</v>
      </c>
      <c r="U172">
        <f t="shared" si="28"/>
        <v>-8.5623849923726736E-2</v>
      </c>
    </row>
    <row r="173" spans="6:21">
      <c r="F173">
        <f t="shared" si="30"/>
        <v>2</v>
      </c>
      <c r="G173">
        <f t="shared" si="21"/>
        <v>4</v>
      </c>
      <c r="H173">
        <v>22</v>
      </c>
      <c r="I173">
        <v>18</v>
      </c>
      <c r="J173">
        <v>0.74</v>
      </c>
      <c r="K173">
        <v>1.54</v>
      </c>
      <c r="L173">
        <v>1.71</v>
      </c>
      <c r="M173" s="1">
        <f t="shared" si="22"/>
        <v>1.7085666507338835</v>
      </c>
      <c r="N173" s="1">
        <f t="shared" si="23"/>
        <v>2.0810810810810811</v>
      </c>
      <c r="O173">
        <f t="shared" si="24"/>
        <v>-0.12672384992372676</v>
      </c>
      <c r="P173" s="3">
        <f t="shared" si="25"/>
        <v>1.1605155212699281</v>
      </c>
      <c r="Q173">
        <f t="shared" si="26"/>
        <v>-0.86672384992372675</v>
      </c>
      <c r="R173">
        <f t="shared" si="27"/>
        <v>-0.37948447873007196</v>
      </c>
      <c r="U173">
        <f t="shared" si="28"/>
        <v>-0.34562384992372674</v>
      </c>
    </row>
    <row r="174" spans="6:21">
      <c r="F174">
        <f t="shared" si="30"/>
        <v>4</v>
      </c>
      <c r="G174">
        <f t="shared" si="21"/>
        <v>4</v>
      </c>
      <c r="H174">
        <v>24</v>
      </c>
      <c r="I174">
        <v>18</v>
      </c>
      <c r="J174">
        <v>0.99</v>
      </c>
      <c r="K174">
        <v>1.51</v>
      </c>
      <c r="L174">
        <v>1.81</v>
      </c>
      <c r="M174" s="1">
        <f t="shared" si="22"/>
        <v>1.8056023925549058</v>
      </c>
      <c r="N174" s="1">
        <f t="shared" si="23"/>
        <v>1.5252525252525253</v>
      </c>
      <c r="O174">
        <f t="shared" si="24"/>
        <v>-0.12672384992372676</v>
      </c>
      <c r="P174" s="3">
        <f t="shared" si="25"/>
        <v>1.4349221336004496</v>
      </c>
      <c r="Q174">
        <f t="shared" si="26"/>
        <v>-1.1167238499237269</v>
      </c>
      <c r="R174">
        <f t="shared" si="27"/>
        <v>-7.5077866399550386E-2</v>
      </c>
      <c r="U174">
        <f t="shared" si="28"/>
        <v>-0.59562384992372686</v>
      </c>
    </row>
    <row r="175" spans="6:21">
      <c r="F175">
        <f t="shared" si="30"/>
        <v>6</v>
      </c>
      <c r="G175">
        <f t="shared" si="21"/>
        <v>4</v>
      </c>
      <c r="H175">
        <v>26</v>
      </c>
      <c r="I175">
        <v>18</v>
      </c>
      <c r="J175">
        <v>0.96</v>
      </c>
      <c r="K175">
        <v>1.39</v>
      </c>
      <c r="L175">
        <v>1.69</v>
      </c>
      <c r="M175" s="1">
        <f t="shared" si="22"/>
        <v>1.6892897915988245</v>
      </c>
      <c r="N175" s="1">
        <f t="shared" si="23"/>
        <v>1.4479166666666665</v>
      </c>
      <c r="O175">
        <f t="shared" si="24"/>
        <v>-0.12672384992372676</v>
      </c>
      <c r="P175" s="3">
        <f t="shared" si="25"/>
        <v>1.5011716537348538</v>
      </c>
      <c r="Q175">
        <f t="shared" si="26"/>
        <v>-1.0867238499237266</v>
      </c>
      <c r="R175">
        <f t="shared" si="27"/>
        <v>0.11117165373485394</v>
      </c>
      <c r="U175">
        <f t="shared" si="28"/>
        <v>-0.56562384992372661</v>
      </c>
    </row>
    <row r="176" spans="6:21">
      <c r="F176">
        <f t="shared" si="30"/>
        <v>8</v>
      </c>
      <c r="G176">
        <f t="shared" si="21"/>
        <v>4</v>
      </c>
      <c r="H176">
        <v>28</v>
      </c>
      <c r="I176">
        <v>18</v>
      </c>
      <c r="J176">
        <v>0.92</v>
      </c>
      <c r="K176">
        <v>1.1299999999999999</v>
      </c>
      <c r="L176">
        <v>1.45</v>
      </c>
      <c r="M176" s="1">
        <f t="shared" si="22"/>
        <v>1.4571547618561316</v>
      </c>
      <c r="N176" s="1">
        <f t="shared" si="23"/>
        <v>1.2282608695652173</v>
      </c>
      <c r="O176">
        <f t="shared" si="24"/>
        <v>-0.12672384992372676</v>
      </c>
      <c r="P176" s="3">
        <f t="shared" si="25"/>
        <v>1.3463347528646272</v>
      </c>
      <c r="Q176">
        <f t="shared" si="26"/>
        <v>-1.0467238499237268</v>
      </c>
      <c r="R176">
        <f t="shared" si="27"/>
        <v>0.21633475286462733</v>
      </c>
      <c r="U176">
        <f t="shared" si="28"/>
        <v>-0.52562384992372679</v>
      </c>
    </row>
    <row r="177" spans="6:21">
      <c r="F177">
        <f t="shared" si="30"/>
        <v>10</v>
      </c>
      <c r="G177">
        <f t="shared" si="21"/>
        <v>4</v>
      </c>
      <c r="H177">
        <v>30</v>
      </c>
      <c r="I177">
        <v>18</v>
      </c>
      <c r="J177">
        <v>0.93</v>
      </c>
      <c r="K177">
        <v>0.92</v>
      </c>
      <c r="L177">
        <v>1.31</v>
      </c>
      <c r="M177" s="1">
        <f t="shared" si="22"/>
        <v>1.3081666560496028</v>
      </c>
      <c r="N177" s="1">
        <f t="shared" si="23"/>
        <v>0.989247311827957</v>
      </c>
      <c r="O177">
        <f t="shared" si="24"/>
        <v>-0.12672384992372676</v>
      </c>
      <c r="P177" s="3">
        <f t="shared" si="25"/>
        <v>1.0006295699133565</v>
      </c>
      <c r="Q177">
        <f t="shared" si="26"/>
        <v>-1.0567238499237268</v>
      </c>
      <c r="R177">
        <f t="shared" si="27"/>
        <v>8.0629569913356458E-2</v>
      </c>
      <c r="U177">
        <f t="shared" si="28"/>
        <v>-0.5356238499237268</v>
      </c>
    </row>
    <row r="178" spans="6:21">
      <c r="F178">
        <f t="shared" si="30"/>
        <v>12</v>
      </c>
      <c r="G178">
        <f t="shared" si="21"/>
        <v>4</v>
      </c>
      <c r="H178">
        <v>32</v>
      </c>
      <c r="I178">
        <v>18</v>
      </c>
      <c r="J178">
        <v>1</v>
      </c>
      <c r="K178">
        <v>0.76</v>
      </c>
      <c r="L178">
        <v>1.26</v>
      </c>
      <c r="M178" s="1">
        <f t="shared" si="22"/>
        <v>1.2560254774486066</v>
      </c>
      <c r="N178" s="1">
        <f t="shared" si="23"/>
        <v>0.76</v>
      </c>
      <c r="O178">
        <f t="shared" si="24"/>
        <v>-0.12672384992372676</v>
      </c>
      <c r="P178" s="3">
        <f t="shared" si="25"/>
        <v>0.53152430649392213</v>
      </c>
      <c r="Q178">
        <f t="shared" si="26"/>
        <v>-1.1267238499237267</v>
      </c>
      <c r="R178">
        <f t="shared" si="27"/>
        <v>-0.22847569350607788</v>
      </c>
      <c r="U178">
        <f t="shared" si="28"/>
        <v>-0.60562384992372664</v>
      </c>
    </row>
    <row r="179" spans="6:21">
      <c r="F179">
        <f t="shared" si="30"/>
        <v>14</v>
      </c>
      <c r="G179">
        <f t="shared" si="21"/>
        <v>4</v>
      </c>
      <c r="H179">
        <v>34</v>
      </c>
      <c r="I179">
        <v>18</v>
      </c>
      <c r="J179">
        <v>0.94</v>
      </c>
      <c r="K179">
        <v>0.64</v>
      </c>
      <c r="L179">
        <v>1.1399999999999999</v>
      </c>
      <c r="M179" s="1">
        <f t="shared" si="22"/>
        <v>1.1371895180663598</v>
      </c>
      <c r="N179" s="1">
        <f t="shared" si="23"/>
        <v>0.68085106382978733</v>
      </c>
      <c r="O179">
        <f t="shared" si="24"/>
        <v>-0.12672384992372676</v>
      </c>
      <c r="P179" s="3">
        <f t="shared" si="25"/>
        <v>3.0570058889727414E-2</v>
      </c>
      <c r="Q179">
        <f t="shared" si="26"/>
        <v>-1.0667238499237266</v>
      </c>
      <c r="R179">
        <f t="shared" si="27"/>
        <v>-0.6094299411102726</v>
      </c>
      <c r="U179">
        <f t="shared" si="28"/>
        <v>-0.54562384992372659</v>
      </c>
    </row>
    <row r="180" spans="6:21">
      <c r="F180">
        <f t="shared" si="30"/>
        <v>16</v>
      </c>
      <c r="G180">
        <f t="shared" si="21"/>
        <v>4</v>
      </c>
      <c r="H180">
        <v>36</v>
      </c>
      <c r="I180">
        <v>18</v>
      </c>
      <c r="J180">
        <v>0.72</v>
      </c>
      <c r="K180">
        <v>0.46</v>
      </c>
      <c r="L180">
        <v>0.85</v>
      </c>
      <c r="M180" s="1">
        <f t="shared" si="22"/>
        <v>0.8544003745317531</v>
      </c>
      <c r="N180" s="1">
        <f t="shared" si="23"/>
        <v>0.63888888888888895</v>
      </c>
      <c r="O180">
        <f t="shared" si="24"/>
        <v>-0.12672384992372676</v>
      </c>
      <c r="P180" s="3">
        <f t="shared" si="25"/>
        <v>-0.40446639402813372</v>
      </c>
      <c r="Q180">
        <f t="shared" si="26"/>
        <v>-0.84672384992372673</v>
      </c>
      <c r="R180">
        <f t="shared" si="27"/>
        <v>-0.86446639402813374</v>
      </c>
      <c r="U180">
        <f t="shared" si="28"/>
        <v>-0.32562384992372673</v>
      </c>
    </row>
    <row r="181" spans="6:21">
      <c r="F181">
        <f t="shared" si="30"/>
        <v>18</v>
      </c>
      <c r="G181">
        <f t="shared" si="21"/>
        <v>4</v>
      </c>
      <c r="H181">
        <v>38</v>
      </c>
      <c r="I181">
        <v>18</v>
      </c>
      <c r="J181">
        <v>0.59</v>
      </c>
      <c r="K181">
        <v>0.23</v>
      </c>
      <c r="L181">
        <v>0.63</v>
      </c>
      <c r="M181" s="1">
        <f t="shared" si="22"/>
        <v>0.63324560795950258</v>
      </c>
      <c r="N181" s="1">
        <f t="shared" si="23"/>
        <v>0.38983050847457629</v>
      </c>
      <c r="O181">
        <f t="shared" si="24"/>
        <v>-0.12672384992372676</v>
      </c>
      <c r="P181" s="3">
        <f t="shared" si="25"/>
        <v>-0.68868286229581899</v>
      </c>
      <c r="Q181">
        <f t="shared" si="26"/>
        <v>-0.71672384992372673</v>
      </c>
      <c r="R181">
        <f t="shared" si="27"/>
        <v>-0.91868286229581897</v>
      </c>
      <c r="U181">
        <f t="shared" si="28"/>
        <v>-0.19562384992372672</v>
      </c>
    </row>
    <row r="182" spans="6:21">
      <c r="F182">
        <f>H182-20</f>
        <v>-8</v>
      </c>
      <c r="G182">
        <f t="shared" si="21"/>
        <v>6</v>
      </c>
      <c r="H182">
        <v>12</v>
      </c>
      <c r="I182">
        <v>20</v>
      </c>
      <c r="J182">
        <v>-0.4</v>
      </c>
      <c r="K182">
        <v>-0.35</v>
      </c>
      <c r="L182">
        <v>0.53</v>
      </c>
      <c r="M182" s="1">
        <f t="shared" si="22"/>
        <v>0.53150729063673252</v>
      </c>
      <c r="N182" s="1">
        <f t="shared" si="23"/>
        <v>0.87499999999999989</v>
      </c>
      <c r="O182">
        <f t="shared" si="24"/>
        <v>-0.601825944167522</v>
      </c>
      <c r="P182" s="3">
        <f t="shared" si="25"/>
        <v>-0.7617831926539842</v>
      </c>
      <c r="Q182">
        <f t="shared" si="26"/>
        <v>-0.20182594416752198</v>
      </c>
      <c r="R182">
        <f t="shared" si="27"/>
        <v>-0.41178319265398422</v>
      </c>
      <c r="U182">
        <f t="shared" si="28"/>
        <v>0.51047405583247796</v>
      </c>
    </row>
    <row r="183" spans="6:21">
      <c r="F183">
        <f t="shared" ref="F183:F195" si="31">H183-20</f>
        <v>-6</v>
      </c>
      <c r="G183">
        <f t="shared" si="21"/>
        <v>6</v>
      </c>
      <c r="H183">
        <v>14</v>
      </c>
      <c r="I183">
        <v>20</v>
      </c>
      <c r="J183">
        <v>-0.76</v>
      </c>
      <c r="K183">
        <v>0.05</v>
      </c>
      <c r="L183">
        <v>0.76</v>
      </c>
      <c r="M183" s="1">
        <f t="shared" si="22"/>
        <v>0.76164296097318451</v>
      </c>
      <c r="N183" s="1">
        <f t="shared" si="23"/>
        <v>-6.5789473684210523E-2</v>
      </c>
      <c r="O183">
        <f t="shared" si="24"/>
        <v>-0.601825944167522</v>
      </c>
      <c r="P183" s="3">
        <f t="shared" si="25"/>
        <v>-0.59576288738113825</v>
      </c>
      <c r="Q183">
        <f t="shared" si="26"/>
        <v>0.15817405583247801</v>
      </c>
      <c r="R183">
        <f t="shared" si="27"/>
        <v>-0.6457628873811383</v>
      </c>
      <c r="U183">
        <f t="shared" si="28"/>
        <v>0.87047405583247794</v>
      </c>
    </row>
    <row r="184" spans="6:21">
      <c r="F184">
        <f t="shared" si="31"/>
        <v>-4</v>
      </c>
      <c r="G184">
        <f t="shared" si="21"/>
        <v>6</v>
      </c>
      <c r="H184">
        <v>16</v>
      </c>
      <c r="I184">
        <v>20</v>
      </c>
      <c r="J184">
        <v>-0.63</v>
      </c>
      <c r="K184">
        <v>0.05</v>
      </c>
      <c r="L184">
        <v>0.63</v>
      </c>
      <c r="M184" s="1">
        <f t="shared" si="22"/>
        <v>0.63198101237299842</v>
      </c>
      <c r="N184" s="1">
        <f t="shared" si="23"/>
        <v>-7.9365079365079375E-2</v>
      </c>
      <c r="O184">
        <f t="shared" si="24"/>
        <v>-0.601825944167522</v>
      </c>
      <c r="P184" s="3">
        <f t="shared" si="25"/>
        <v>-0.24158896458864249</v>
      </c>
      <c r="Q184">
        <f t="shared" si="26"/>
        <v>2.8174055832478007E-2</v>
      </c>
      <c r="R184">
        <f t="shared" si="27"/>
        <v>-0.29158896458864247</v>
      </c>
      <c r="U184">
        <f t="shared" si="28"/>
        <v>0.74047405583247794</v>
      </c>
    </row>
    <row r="185" spans="6:21">
      <c r="F185">
        <f t="shared" si="31"/>
        <v>-2</v>
      </c>
      <c r="G185">
        <f t="shared" si="21"/>
        <v>6</v>
      </c>
      <c r="H185">
        <v>18</v>
      </c>
      <c r="I185">
        <v>20</v>
      </c>
      <c r="J185">
        <v>-0.1</v>
      </c>
      <c r="K185">
        <v>0.9</v>
      </c>
      <c r="L185">
        <v>0.9</v>
      </c>
      <c r="M185" s="1">
        <f>SQRT(J185*J185+K185*K185)</f>
        <v>0.90553851381374173</v>
      </c>
      <c r="N185" s="1">
        <f t="shared" si="23"/>
        <v>-9</v>
      </c>
      <c r="O185">
        <f t="shared" si="24"/>
        <v>-0.601825944167522</v>
      </c>
      <c r="P185" s="3">
        <f t="shared" si="25"/>
        <v>0.23161760558069738</v>
      </c>
      <c r="Q185">
        <f t="shared" si="26"/>
        <v>-0.50182594416752202</v>
      </c>
      <c r="R185">
        <f t="shared" si="27"/>
        <v>-0.66838239441930258</v>
      </c>
      <c r="U185">
        <f t="shared" si="28"/>
        <v>0.21047405583247791</v>
      </c>
    </row>
    <row r="186" spans="6:21">
      <c r="F186">
        <f t="shared" si="31"/>
        <v>0</v>
      </c>
      <c r="G186">
        <f t="shared" si="21"/>
        <v>6</v>
      </c>
      <c r="H186">
        <v>20</v>
      </c>
      <c r="I186">
        <v>20</v>
      </c>
      <c r="J186">
        <v>0.09</v>
      </c>
      <c r="K186">
        <v>1.3</v>
      </c>
      <c r="L186">
        <v>1.3</v>
      </c>
      <c r="M186" s="1">
        <f>SQRT(J186*J186+K186*K186)</f>
        <v>1.3031116606031887</v>
      </c>
      <c r="N186" s="1">
        <f t="shared" si="23"/>
        <v>14.444444444444445</v>
      </c>
      <c r="O186">
        <f t="shared" si="24"/>
        <v>-0.601825944167522</v>
      </c>
      <c r="P186" s="3">
        <f t="shared" si="25"/>
        <v>0.73150531133244057</v>
      </c>
      <c r="Q186">
        <f t="shared" si="26"/>
        <v>-0.69182594416752197</v>
      </c>
      <c r="R186">
        <f t="shared" si="27"/>
        <v>-0.56849468866755948</v>
      </c>
      <c r="U186">
        <f t="shared" si="28"/>
        <v>2.0474055832477966E-2</v>
      </c>
    </row>
    <row r="187" spans="6:21">
      <c r="F187">
        <f t="shared" si="31"/>
        <v>2</v>
      </c>
      <c r="G187">
        <f t="shared" si="21"/>
        <v>6</v>
      </c>
      <c r="H187">
        <v>22</v>
      </c>
      <c r="I187">
        <v>20</v>
      </c>
      <c r="J187">
        <v>0.25</v>
      </c>
      <c r="K187">
        <v>1.5</v>
      </c>
      <c r="L187">
        <v>1.52</v>
      </c>
      <c r="M187" s="1">
        <f>SQRT(J187*J187+K187*K187)</f>
        <v>1.5206906325745548</v>
      </c>
      <c r="N187" s="1">
        <f t="shared" si="23"/>
        <v>6</v>
      </c>
      <c r="O187">
        <f t="shared" si="24"/>
        <v>-0.601825944167522</v>
      </c>
      <c r="P187" s="3">
        <f t="shared" si="25"/>
        <v>1.1605155212699281</v>
      </c>
      <c r="Q187">
        <f t="shared" si="26"/>
        <v>-0.851825944167522</v>
      </c>
      <c r="R187">
        <f t="shared" si="27"/>
        <v>-0.33948447873007193</v>
      </c>
      <c r="U187">
        <f t="shared" si="28"/>
        <v>-0.13952594416752206</v>
      </c>
    </row>
    <row r="188" spans="6:21">
      <c r="F188">
        <f t="shared" si="31"/>
        <v>4</v>
      </c>
      <c r="G188">
        <f t="shared" si="21"/>
        <v>6</v>
      </c>
      <c r="H188">
        <v>24</v>
      </c>
      <c r="I188">
        <v>20</v>
      </c>
      <c r="J188">
        <v>0.39</v>
      </c>
      <c r="K188">
        <v>1.32</v>
      </c>
      <c r="L188">
        <v>1.38</v>
      </c>
      <c r="M188" s="1">
        <f t="shared" si="22"/>
        <v>1.3764083696345355</v>
      </c>
      <c r="N188" s="1">
        <f t="shared" si="23"/>
        <v>3.3846153846153846</v>
      </c>
      <c r="O188">
        <f t="shared" si="24"/>
        <v>-0.601825944167522</v>
      </c>
      <c r="P188" s="3">
        <f t="shared" si="25"/>
        <v>1.4349221336004496</v>
      </c>
      <c r="Q188">
        <f t="shared" si="26"/>
        <v>-0.99182594416752201</v>
      </c>
      <c r="R188">
        <f t="shared" si="27"/>
        <v>0.11492213360044956</v>
      </c>
      <c r="U188">
        <f t="shared" si="28"/>
        <v>-0.27952594416752208</v>
      </c>
    </row>
    <row r="189" spans="6:21">
      <c r="F189">
        <f t="shared" si="31"/>
        <v>6</v>
      </c>
      <c r="G189">
        <f t="shared" si="21"/>
        <v>6</v>
      </c>
      <c r="H189">
        <v>26</v>
      </c>
      <c r="I189">
        <v>20</v>
      </c>
      <c r="J189">
        <v>0.5</v>
      </c>
      <c r="K189">
        <v>1.4</v>
      </c>
      <c r="L189">
        <v>1.49</v>
      </c>
      <c r="M189" s="1">
        <f t="shared" si="22"/>
        <v>1.4866068747318506</v>
      </c>
      <c r="N189" s="1">
        <f t="shared" si="23"/>
        <v>2.8</v>
      </c>
      <c r="O189">
        <f t="shared" si="24"/>
        <v>-0.601825944167522</v>
      </c>
      <c r="P189" s="3">
        <f t="shared" si="25"/>
        <v>1.5011716537348538</v>
      </c>
      <c r="Q189">
        <f t="shared" si="26"/>
        <v>-1.101825944167522</v>
      </c>
      <c r="R189">
        <f t="shared" si="27"/>
        <v>0.10117165373485393</v>
      </c>
      <c r="U189">
        <f t="shared" si="28"/>
        <v>-0.38952594416752206</v>
      </c>
    </row>
    <row r="190" spans="6:21">
      <c r="F190">
        <f t="shared" si="31"/>
        <v>8</v>
      </c>
      <c r="G190">
        <f t="shared" si="21"/>
        <v>6</v>
      </c>
      <c r="H190">
        <v>28</v>
      </c>
      <c r="I190">
        <v>20</v>
      </c>
      <c r="J190">
        <v>1.1200000000000001</v>
      </c>
      <c r="K190">
        <v>1.1499999999999999</v>
      </c>
      <c r="L190">
        <v>1.6</v>
      </c>
      <c r="M190" s="1">
        <f t="shared" si="22"/>
        <v>1.6052725625263768</v>
      </c>
      <c r="N190" s="1">
        <f t="shared" si="23"/>
        <v>1.0267857142857142</v>
      </c>
      <c r="O190">
        <f t="shared" si="24"/>
        <v>-0.601825944167522</v>
      </c>
      <c r="P190" s="3">
        <f t="shared" si="25"/>
        <v>1.3463347528646272</v>
      </c>
      <c r="Q190">
        <f t="shared" si="26"/>
        <v>-1.7218259441675221</v>
      </c>
      <c r="R190">
        <f t="shared" si="27"/>
        <v>0.19633475286462732</v>
      </c>
      <c r="U190">
        <f t="shared" si="28"/>
        <v>-1.0095259441675222</v>
      </c>
    </row>
    <row r="191" spans="6:21">
      <c r="F191">
        <f t="shared" si="31"/>
        <v>10</v>
      </c>
      <c r="G191">
        <f t="shared" si="21"/>
        <v>6</v>
      </c>
      <c r="H191">
        <v>30</v>
      </c>
      <c r="I191">
        <v>20</v>
      </c>
      <c r="J191">
        <v>1.27</v>
      </c>
      <c r="K191">
        <v>0.79</v>
      </c>
      <c r="L191">
        <v>1.49</v>
      </c>
      <c r="M191" s="1">
        <f t="shared" si="22"/>
        <v>1.4956603892595404</v>
      </c>
      <c r="N191" s="1">
        <f t="shared" si="23"/>
        <v>0.62204724409448819</v>
      </c>
      <c r="O191">
        <f t="shared" si="24"/>
        <v>-0.601825944167522</v>
      </c>
      <c r="P191" s="3">
        <f t="shared" si="25"/>
        <v>1.0006295699133565</v>
      </c>
      <c r="Q191">
        <f t="shared" si="26"/>
        <v>-1.871825944167522</v>
      </c>
      <c r="R191">
        <f t="shared" si="27"/>
        <v>0.21062956991335646</v>
      </c>
      <c r="U191">
        <f t="shared" si="28"/>
        <v>-1.1595259441675221</v>
      </c>
    </row>
    <row r="192" spans="6:21">
      <c r="F192">
        <f t="shared" si="31"/>
        <v>12</v>
      </c>
      <c r="G192">
        <f t="shared" si="21"/>
        <v>6</v>
      </c>
      <c r="H192">
        <v>32</v>
      </c>
      <c r="I192">
        <v>20</v>
      </c>
      <c r="J192">
        <v>1.03</v>
      </c>
      <c r="K192">
        <v>0.65</v>
      </c>
      <c r="L192">
        <v>1.21</v>
      </c>
      <c r="M192" s="1">
        <f t="shared" si="22"/>
        <v>1.2179490958164056</v>
      </c>
      <c r="N192" s="1">
        <f t="shared" si="23"/>
        <v>0.6310679611650486</v>
      </c>
      <c r="O192">
        <f t="shared" si="24"/>
        <v>-0.601825944167522</v>
      </c>
      <c r="P192" s="3">
        <f t="shared" si="25"/>
        <v>0.53152430649392213</v>
      </c>
      <c r="Q192">
        <f t="shared" si="26"/>
        <v>-1.631825944167522</v>
      </c>
      <c r="R192">
        <f t="shared" si="27"/>
        <v>-0.11847569350607789</v>
      </c>
      <c r="U192">
        <f t="shared" si="28"/>
        <v>-0.91952594416752209</v>
      </c>
    </row>
    <row r="193" spans="6:21">
      <c r="F193">
        <f t="shared" si="31"/>
        <v>14</v>
      </c>
      <c r="G193">
        <f t="shared" si="21"/>
        <v>6</v>
      </c>
      <c r="H193">
        <v>34</v>
      </c>
      <c r="I193">
        <v>20</v>
      </c>
      <c r="J193">
        <v>0.98</v>
      </c>
      <c r="K193">
        <v>0.65</v>
      </c>
      <c r="L193">
        <v>1.18</v>
      </c>
      <c r="M193" s="1">
        <f t="shared" si="22"/>
        <v>1.175967686630887</v>
      </c>
      <c r="N193" s="1">
        <f t="shared" si="23"/>
        <v>0.66326530612244905</v>
      </c>
      <c r="O193">
        <f t="shared" si="24"/>
        <v>-0.601825944167522</v>
      </c>
      <c r="P193" s="3">
        <f t="shared" si="25"/>
        <v>3.0570058889727414E-2</v>
      </c>
      <c r="Q193">
        <f t="shared" si="26"/>
        <v>-1.581825944167522</v>
      </c>
      <c r="R193">
        <f t="shared" si="27"/>
        <v>-0.61942994111027261</v>
      </c>
      <c r="U193">
        <f t="shared" si="28"/>
        <v>-0.86952594416752205</v>
      </c>
    </row>
    <row r="194" spans="6:21">
      <c r="F194">
        <f t="shared" si="31"/>
        <v>16</v>
      </c>
      <c r="G194">
        <f t="shared" si="21"/>
        <v>6</v>
      </c>
      <c r="H194">
        <v>36</v>
      </c>
      <c r="I194">
        <v>20</v>
      </c>
      <c r="J194">
        <v>0.74</v>
      </c>
      <c r="K194">
        <v>0.47</v>
      </c>
      <c r="L194">
        <v>0.88</v>
      </c>
      <c r="M194" s="1">
        <f t="shared" si="22"/>
        <v>0.87664131775772469</v>
      </c>
      <c r="N194" s="1">
        <f t="shared" si="23"/>
        <v>0.63513513513513509</v>
      </c>
      <c r="O194">
        <f t="shared" si="24"/>
        <v>-0.601825944167522</v>
      </c>
      <c r="P194" s="3">
        <f t="shared" si="25"/>
        <v>-0.40446639402813372</v>
      </c>
      <c r="Q194">
        <f t="shared" si="26"/>
        <v>-1.341825944167522</v>
      </c>
      <c r="R194">
        <f t="shared" si="27"/>
        <v>-0.87446639402813364</v>
      </c>
      <c r="U194">
        <f t="shared" si="28"/>
        <v>-0.62952594416752206</v>
      </c>
    </row>
    <row r="195" spans="6:21">
      <c r="F195">
        <f t="shared" si="31"/>
        <v>18</v>
      </c>
      <c r="G195">
        <f t="shared" si="21"/>
        <v>6</v>
      </c>
      <c r="H195">
        <v>38</v>
      </c>
      <c r="I195">
        <v>20</v>
      </c>
      <c r="J195">
        <v>0.8</v>
      </c>
      <c r="K195">
        <v>0.25</v>
      </c>
      <c r="L195">
        <v>0.84</v>
      </c>
      <c r="M195" s="1">
        <f t="shared" si="22"/>
        <v>0.83815273071201057</v>
      </c>
      <c r="N195" s="1">
        <f t="shared" si="23"/>
        <v>0.3125</v>
      </c>
      <c r="O195">
        <f t="shared" si="24"/>
        <v>-0.601825944167522</v>
      </c>
      <c r="P195" s="3">
        <f t="shared" si="25"/>
        <v>-0.68868286229581899</v>
      </c>
      <c r="Q195">
        <f t="shared" si="26"/>
        <v>-1.401825944167522</v>
      </c>
      <c r="R195">
        <f t="shared" si="27"/>
        <v>-0.93868286229581899</v>
      </c>
      <c r="U195">
        <f t="shared" si="28"/>
        <v>-0.68952594416752211</v>
      </c>
    </row>
    <row r="196" spans="6:21">
      <c r="F196">
        <f>H196-20</f>
        <v>-6</v>
      </c>
      <c r="G196">
        <f t="shared" si="21"/>
        <v>8</v>
      </c>
      <c r="H196">
        <v>14</v>
      </c>
      <c r="I196">
        <v>22</v>
      </c>
      <c r="J196">
        <v>-1.08</v>
      </c>
      <c r="K196">
        <v>-0.31</v>
      </c>
      <c r="L196">
        <v>1.1200000000000001</v>
      </c>
      <c r="M196" s="1">
        <f t="shared" si="22"/>
        <v>1.1236102527122116</v>
      </c>
      <c r="N196" s="1">
        <f t="shared" si="23"/>
        <v>0.28703703703703703</v>
      </c>
      <c r="O196">
        <f t="shared" si="24"/>
        <v>-0.35992827641265113</v>
      </c>
      <c r="P196" s="3">
        <f t="shared" si="25"/>
        <v>-0.59576288738113825</v>
      </c>
      <c r="Q196">
        <f t="shared" si="26"/>
        <v>0.72007172358734894</v>
      </c>
      <c r="R196">
        <f t="shared" si="27"/>
        <v>-0.28576288738113825</v>
      </c>
      <c r="U196">
        <f t="shared" si="28"/>
        <v>1.6235717235873488</v>
      </c>
    </row>
    <row r="197" spans="6:21">
      <c r="F197">
        <f t="shared" ref="F197:F225" si="32">H197-20</f>
        <v>-4</v>
      </c>
      <c r="G197">
        <f t="shared" si="21"/>
        <v>8</v>
      </c>
      <c r="H197">
        <v>16</v>
      </c>
      <c r="I197">
        <v>22</v>
      </c>
      <c r="J197">
        <v>-0.99</v>
      </c>
      <c r="K197">
        <v>-0.34</v>
      </c>
      <c r="L197">
        <v>1.05</v>
      </c>
      <c r="M197" s="1">
        <f t="shared" si="22"/>
        <v>1.0467568963231146</v>
      </c>
      <c r="N197" s="1">
        <f t="shared" si="23"/>
        <v>0.34343434343434348</v>
      </c>
      <c r="O197">
        <f t="shared" si="24"/>
        <v>-0.35992827641265113</v>
      </c>
      <c r="P197" s="3">
        <f t="shared" si="25"/>
        <v>-0.24158896458864249</v>
      </c>
      <c r="Q197">
        <f t="shared" si="26"/>
        <v>0.63007172358734886</v>
      </c>
      <c r="R197">
        <f t="shared" si="27"/>
        <v>9.8411035411357539E-2</v>
      </c>
      <c r="U197">
        <f t="shared" si="28"/>
        <v>1.5335717235873489</v>
      </c>
    </row>
    <row r="198" spans="6:21">
      <c r="F198">
        <f t="shared" si="32"/>
        <v>-2</v>
      </c>
      <c r="G198">
        <f t="shared" si="21"/>
        <v>8</v>
      </c>
      <c r="H198">
        <v>18</v>
      </c>
      <c r="I198">
        <v>22</v>
      </c>
      <c r="J198">
        <v>-0.37</v>
      </c>
      <c r="K198">
        <v>0.45</v>
      </c>
      <c r="L198">
        <v>0.57999999999999996</v>
      </c>
      <c r="M198" s="1">
        <f t="shared" si="22"/>
        <v>0.58258046654518036</v>
      </c>
      <c r="N198" s="1">
        <f t="shared" si="23"/>
        <v>-1.2162162162162162</v>
      </c>
      <c r="O198">
        <f t="shared" si="24"/>
        <v>-0.35992827641265113</v>
      </c>
      <c r="P198" s="3">
        <f t="shared" si="25"/>
        <v>0.23161760558069738</v>
      </c>
      <c r="Q198">
        <f t="shared" si="26"/>
        <v>1.0071723587348869E-2</v>
      </c>
      <c r="R198">
        <f t="shared" si="27"/>
        <v>-0.21838239441930263</v>
      </c>
      <c r="U198">
        <f t="shared" si="28"/>
        <v>0.91357172358734884</v>
      </c>
    </row>
    <row r="199" spans="6:21">
      <c r="F199">
        <f t="shared" si="32"/>
        <v>0</v>
      </c>
      <c r="G199">
        <f t="shared" si="21"/>
        <v>8</v>
      </c>
      <c r="H199">
        <v>20</v>
      </c>
      <c r="I199">
        <v>22</v>
      </c>
      <c r="J199">
        <v>-7.0000000000000007E-2</v>
      </c>
      <c r="K199">
        <v>0.91</v>
      </c>
      <c r="L199">
        <v>0.91</v>
      </c>
      <c r="M199" s="1">
        <f t="shared" si="22"/>
        <v>0.91268833672837091</v>
      </c>
      <c r="N199" s="1">
        <f t="shared" si="23"/>
        <v>-13</v>
      </c>
      <c r="O199">
        <f t="shared" si="24"/>
        <v>-0.35992827641265113</v>
      </c>
      <c r="P199" s="3">
        <f t="shared" si="25"/>
        <v>0.73150531133244057</v>
      </c>
      <c r="Q199">
        <f t="shared" si="26"/>
        <v>-0.28992827641265112</v>
      </c>
      <c r="R199">
        <f t="shared" si="27"/>
        <v>-0.17849468866755946</v>
      </c>
      <c r="U199">
        <f t="shared" si="28"/>
        <v>0.61357172358734879</v>
      </c>
    </row>
    <row r="200" spans="6:21">
      <c r="F200">
        <f t="shared" si="32"/>
        <v>2</v>
      </c>
      <c r="G200">
        <f t="shared" si="21"/>
        <v>8</v>
      </c>
      <c r="H200">
        <v>22</v>
      </c>
      <c r="I200">
        <v>22</v>
      </c>
      <c r="J200">
        <v>0.19</v>
      </c>
      <c r="K200">
        <v>1.28</v>
      </c>
      <c r="L200">
        <v>1.3</v>
      </c>
      <c r="M200" s="1">
        <f t="shared" si="22"/>
        <v>1.2940247292845681</v>
      </c>
      <c r="N200" s="1">
        <f t="shared" si="23"/>
        <v>6.7368421052631575</v>
      </c>
      <c r="O200">
        <f t="shared" si="24"/>
        <v>-0.35992827641265113</v>
      </c>
      <c r="P200" s="3">
        <f t="shared" si="25"/>
        <v>1.1605155212699281</v>
      </c>
      <c r="Q200">
        <f t="shared" si="26"/>
        <v>-0.54992827641265118</v>
      </c>
      <c r="R200">
        <f t="shared" si="27"/>
        <v>-0.11948447873007195</v>
      </c>
      <c r="U200">
        <f t="shared" si="28"/>
        <v>0.35357172358734879</v>
      </c>
    </row>
    <row r="201" spans="6:21">
      <c r="F201">
        <f t="shared" si="32"/>
        <v>4</v>
      </c>
      <c r="G201">
        <f t="shared" si="21"/>
        <v>8</v>
      </c>
      <c r="H201">
        <v>24</v>
      </c>
      <c r="I201">
        <v>22</v>
      </c>
      <c r="J201">
        <v>0.25</v>
      </c>
      <c r="K201">
        <v>1.27</v>
      </c>
      <c r="L201">
        <v>1.3</v>
      </c>
      <c r="M201" s="1">
        <f t="shared" si="22"/>
        <v>1.2943724348115577</v>
      </c>
      <c r="N201" s="1">
        <f t="shared" si="23"/>
        <v>5.08</v>
      </c>
      <c r="O201">
        <f t="shared" si="24"/>
        <v>-0.35992827641265113</v>
      </c>
      <c r="P201" s="3">
        <f t="shared" si="25"/>
        <v>1.4349221336004496</v>
      </c>
      <c r="Q201">
        <f t="shared" si="26"/>
        <v>-0.60992827641265113</v>
      </c>
      <c r="R201">
        <f t="shared" si="27"/>
        <v>0.16492213360044961</v>
      </c>
      <c r="U201">
        <f t="shared" si="28"/>
        <v>0.29357172358734884</v>
      </c>
    </row>
    <row r="202" spans="6:21">
      <c r="F202">
        <f t="shared" si="32"/>
        <v>6</v>
      </c>
      <c r="G202">
        <f t="shared" si="21"/>
        <v>8</v>
      </c>
      <c r="H202">
        <v>26</v>
      </c>
      <c r="I202">
        <v>22</v>
      </c>
      <c r="J202">
        <v>0.81</v>
      </c>
      <c r="K202">
        <v>1.01</v>
      </c>
      <c r="L202">
        <v>1.3</v>
      </c>
      <c r="M202" s="1">
        <f t="shared" si="22"/>
        <v>1.2946814279968644</v>
      </c>
      <c r="N202" s="1">
        <f t="shared" si="23"/>
        <v>1.2469135802469136</v>
      </c>
      <c r="O202">
        <f t="shared" si="24"/>
        <v>-0.35992827641265113</v>
      </c>
      <c r="P202" s="3">
        <f t="shared" si="25"/>
        <v>1.5011716537348538</v>
      </c>
      <c r="Q202">
        <f t="shared" si="26"/>
        <v>-1.1699282764126511</v>
      </c>
      <c r="R202">
        <f t="shared" si="27"/>
        <v>0.49117165373485383</v>
      </c>
      <c r="U202">
        <f t="shared" si="28"/>
        <v>-0.2664282764126511</v>
      </c>
    </row>
    <row r="203" spans="6:21">
      <c r="F203">
        <f t="shared" si="32"/>
        <v>8</v>
      </c>
      <c r="G203">
        <f t="shared" si="21"/>
        <v>8</v>
      </c>
      <c r="H203">
        <v>28</v>
      </c>
      <c r="I203">
        <v>22</v>
      </c>
      <c r="J203">
        <v>1.35</v>
      </c>
      <c r="K203">
        <v>0.91</v>
      </c>
      <c r="L203">
        <v>1.63</v>
      </c>
      <c r="M203" s="1">
        <f t="shared" si="22"/>
        <v>1.628066337714775</v>
      </c>
      <c r="N203" s="1">
        <f t="shared" si="23"/>
        <v>0.67407407407407405</v>
      </c>
      <c r="O203">
        <f t="shared" si="24"/>
        <v>-0.35992827641265113</v>
      </c>
      <c r="P203" s="3">
        <f t="shared" si="25"/>
        <v>1.3463347528646272</v>
      </c>
      <c r="Q203">
        <f t="shared" si="26"/>
        <v>-1.7099282764126511</v>
      </c>
      <c r="R203">
        <f t="shared" si="27"/>
        <v>0.4363347528646272</v>
      </c>
      <c r="U203">
        <f t="shared" si="28"/>
        <v>-0.80642827641265113</v>
      </c>
    </row>
    <row r="204" spans="6:21">
      <c r="F204">
        <f t="shared" si="32"/>
        <v>10</v>
      </c>
      <c r="G204">
        <f t="shared" ref="G204:G225" si="33">I204-14</f>
        <v>8</v>
      </c>
      <c r="H204">
        <v>30</v>
      </c>
      <c r="I204">
        <v>22</v>
      </c>
      <c r="J204">
        <v>1.25</v>
      </c>
      <c r="K204">
        <v>0.62</v>
      </c>
      <c r="L204">
        <v>1.39</v>
      </c>
      <c r="M204" s="1">
        <f t="shared" ref="M204:M225" si="34">SQRT(J204*J204+K204*K204)</f>
        <v>1.3953135848260061</v>
      </c>
      <c r="N204" s="1">
        <f t="shared" ref="N204:N225" si="35">K204/J204</f>
        <v>0.496</v>
      </c>
      <c r="O204">
        <f t="shared" ref="O204:O224" si="36">1.16323*SIN(0.40547*G204+2.14085)+0.55023</f>
        <v>-0.35992827641265113</v>
      </c>
      <c r="P204" s="3">
        <f t="shared" ref="P204:P225" si="37">(1.1374957 * SIN(0.222722 * F204 + 6.60815) + 0.368331)</f>
        <v>1.0006295699133565</v>
      </c>
      <c r="Q204">
        <f t="shared" ref="Q204:Q225" si="38">O204-J204</f>
        <v>-1.609928276412651</v>
      </c>
      <c r="R204">
        <f t="shared" ref="R204:R225" si="39">P204-K204</f>
        <v>0.3806295699133565</v>
      </c>
      <c r="U204">
        <f t="shared" ref="U204:U225" si="40">Q204-(-0.0956*G204-0.1387)</f>
        <v>-0.70642827641265105</v>
      </c>
    </row>
    <row r="205" spans="6:21">
      <c r="F205">
        <f t="shared" si="32"/>
        <v>12</v>
      </c>
      <c r="G205">
        <f t="shared" si="33"/>
        <v>8</v>
      </c>
      <c r="H205">
        <v>32</v>
      </c>
      <c r="I205">
        <v>22</v>
      </c>
      <c r="J205">
        <v>1.1200000000000001</v>
      </c>
      <c r="K205">
        <v>0.55000000000000004</v>
      </c>
      <c r="L205">
        <v>1.24</v>
      </c>
      <c r="M205" s="1">
        <f t="shared" si="34"/>
        <v>1.2477579893553077</v>
      </c>
      <c r="N205" s="1">
        <f t="shared" si="35"/>
        <v>0.49107142857142855</v>
      </c>
      <c r="O205">
        <f t="shared" si="36"/>
        <v>-0.35992827641265113</v>
      </c>
      <c r="P205" s="3">
        <f t="shared" si="37"/>
        <v>0.53152430649392213</v>
      </c>
      <c r="Q205">
        <f t="shared" si="38"/>
        <v>-1.4799282764126511</v>
      </c>
      <c r="R205">
        <f t="shared" si="39"/>
        <v>-1.8475693506077917E-2</v>
      </c>
      <c r="U205">
        <f t="shared" si="40"/>
        <v>-0.57642827641265115</v>
      </c>
    </row>
    <row r="206" spans="6:21">
      <c r="F206">
        <f t="shared" si="32"/>
        <v>14</v>
      </c>
      <c r="G206">
        <f t="shared" si="33"/>
        <v>8</v>
      </c>
      <c r="H206">
        <v>34</v>
      </c>
      <c r="I206">
        <v>22</v>
      </c>
      <c r="J206">
        <v>1.58</v>
      </c>
      <c r="K206">
        <v>0.59</v>
      </c>
      <c r="L206">
        <v>1.68</v>
      </c>
      <c r="M206" s="1">
        <f t="shared" si="34"/>
        <v>1.6865645555388624</v>
      </c>
      <c r="N206" s="1">
        <f t="shared" si="35"/>
        <v>0.37341772151898728</v>
      </c>
      <c r="O206">
        <f t="shared" si="36"/>
        <v>-0.35992827641265113</v>
      </c>
      <c r="P206" s="3">
        <f t="shared" si="37"/>
        <v>3.0570058889727414E-2</v>
      </c>
      <c r="Q206">
        <f t="shared" si="38"/>
        <v>-1.9399282764126511</v>
      </c>
      <c r="R206">
        <f t="shared" si="39"/>
        <v>-0.55942994111027255</v>
      </c>
      <c r="U206">
        <f t="shared" si="40"/>
        <v>-1.0364282764126511</v>
      </c>
    </row>
    <row r="207" spans="6:21">
      <c r="F207">
        <f t="shared" si="32"/>
        <v>16</v>
      </c>
      <c r="G207">
        <f t="shared" si="33"/>
        <v>8</v>
      </c>
      <c r="H207">
        <v>36</v>
      </c>
      <c r="I207">
        <v>22</v>
      </c>
      <c r="J207">
        <v>1.52</v>
      </c>
      <c r="K207">
        <v>0.66</v>
      </c>
      <c r="L207">
        <v>1.66</v>
      </c>
      <c r="M207" s="1">
        <f t="shared" si="34"/>
        <v>1.6571059109181887</v>
      </c>
      <c r="N207" s="1">
        <f t="shared" si="35"/>
        <v>0.43421052631578949</v>
      </c>
      <c r="O207">
        <f t="shared" si="36"/>
        <v>-0.35992827641265113</v>
      </c>
      <c r="P207" s="3">
        <f t="shared" si="37"/>
        <v>-0.40446639402813372</v>
      </c>
      <c r="Q207">
        <f t="shared" si="38"/>
        <v>-1.879928276412651</v>
      </c>
      <c r="R207">
        <f t="shared" si="39"/>
        <v>-1.0644663940281338</v>
      </c>
      <c r="U207">
        <f t="shared" si="40"/>
        <v>-0.97642827641265106</v>
      </c>
    </row>
    <row r="208" spans="6:21">
      <c r="F208">
        <f t="shared" si="32"/>
        <v>18</v>
      </c>
      <c r="G208">
        <f t="shared" si="33"/>
        <v>8</v>
      </c>
      <c r="H208">
        <v>38</v>
      </c>
      <c r="I208">
        <v>22</v>
      </c>
      <c r="J208">
        <v>1.4</v>
      </c>
      <c r="K208">
        <v>0.34</v>
      </c>
      <c r="L208">
        <v>1.44</v>
      </c>
      <c r="M208" s="1">
        <f t="shared" si="34"/>
        <v>1.4406942770761602</v>
      </c>
      <c r="N208" s="1">
        <f t="shared" si="35"/>
        <v>0.24285714285714288</v>
      </c>
      <c r="O208">
        <f t="shared" si="36"/>
        <v>-0.35992827641265113</v>
      </c>
      <c r="P208" s="3">
        <f t="shared" si="37"/>
        <v>-0.68868286229581899</v>
      </c>
      <c r="Q208">
        <f t="shared" si="38"/>
        <v>-1.7599282764126509</v>
      </c>
      <c r="R208">
        <f t="shared" si="39"/>
        <v>-1.0286828622958191</v>
      </c>
      <c r="U208">
        <f t="shared" si="40"/>
        <v>-0.85642827641265096</v>
      </c>
    </row>
    <row r="209" spans="6:21">
      <c r="F209">
        <f t="shared" si="32"/>
        <v>-2</v>
      </c>
      <c r="G209">
        <f t="shared" si="33"/>
        <v>10</v>
      </c>
      <c r="H209">
        <v>18</v>
      </c>
      <c r="I209">
        <v>24</v>
      </c>
      <c r="J209">
        <v>-0.52</v>
      </c>
      <c r="K209">
        <v>-0.21</v>
      </c>
      <c r="L209">
        <v>0.56000000000000005</v>
      </c>
      <c r="M209" s="1">
        <f t="shared" si="34"/>
        <v>0.56080299571239811</v>
      </c>
      <c r="N209" s="1">
        <f t="shared" si="35"/>
        <v>0.4038461538461538</v>
      </c>
      <c r="O209">
        <f t="shared" si="36"/>
        <v>0.44842041385792369</v>
      </c>
      <c r="P209" s="3">
        <f t="shared" si="37"/>
        <v>0.23161760558069738</v>
      </c>
      <c r="Q209">
        <f t="shared" si="38"/>
        <v>0.96842041385792377</v>
      </c>
      <c r="R209">
        <f t="shared" si="39"/>
        <v>0.4416176055806974</v>
      </c>
      <c r="U209">
        <f t="shared" si="40"/>
        <v>2.0631204138579236</v>
      </c>
    </row>
    <row r="210" spans="6:21">
      <c r="F210">
        <f t="shared" si="32"/>
        <v>2</v>
      </c>
      <c r="G210">
        <f t="shared" si="33"/>
        <v>10</v>
      </c>
      <c r="H210">
        <v>22</v>
      </c>
      <c r="I210">
        <v>24</v>
      </c>
      <c r="J210">
        <v>0.35</v>
      </c>
      <c r="K210">
        <v>0.97</v>
      </c>
      <c r="L210">
        <v>1.03</v>
      </c>
      <c r="M210" s="1">
        <f t="shared" si="34"/>
        <v>1.0312128781197409</v>
      </c>
      <c r="N210" s="1">
        <f t="shared" si="35"/>
        <v>2.7714285714285714</v>
      </c>
      <c r="O210">
        <f t="shared" si="36"/>
        <v>0.44842041385792369</v>
      </c>
      <c r="P210" s="3">
        <f t="shared" si="37"/>
        <v>1.1605155212699281</v>
      </c>
      <c r="Q210">
        <f t="shared" si="38"/>
        <v>9.8420413857923716E-2</v>
      </c>
      <c r="R210">
        <f t="shared" si="39"/>
        <v>0.1905155212699281</v>
      </c>
      <c r="U210">
        <f t="shared" si="40"/>
        <v>1.1931204138579237</v>
      </c>
    </row>
    <row r="211" spans="6:21">
      <c r="F211">
        <f t="shared" si="32"/>
        <v>4</v>
      </c>
      <c r="G211">
        <f t="shared" si="33"/>
        <v>10</v>
      </c>
      <c r="H211">
        <v>24</v>
      </c>
      <c r="I211">
        <v>24</v>
      </c>
      <c r="J211">
        <v>0.92</v>
      </c>
      <c r="K211">
        <v>0.86</v>
      </c>
      <c r="L211">
        <v>1.26</v>
      </c>
      <c r="M211" s="1">
        <f t="shared" si="34"/>
        <v>1.2593649193144931</v>
      </c>
      <c r="N211" s="1">
        <f t="shared" si="35"/>
        <v>0.93478260869565211</v>
      </c>
      <c r="O211">
        <f t="shared" si="36"/>
        <v>0.44842041385792369</v>
      </c>
      <c r="P211" s="3">
        <f t="shared" si="37"/>
        <v>1.4349221336004496</v>
      </c>
      <c r="Q211">
        <f t="shared" si="38"/>
        <v>-0.47157958614207635</v>
      </c>
      <c r="R211">
        <f t="shared" si="39"/>
        <v>0.57492213360044964</v>
      </c>
      <c r="U211">
        <f t="shared" si="40"/>
        <v>0.62312041385792361</v>
      </c>
    </row>
    <row r="212" spans="6:21">
      <c r="F212">
        <f t="shared" si="32"/>
        <v>6</v>
      </c>
      <c r="G212">
        <f t="shared" si="33"/>
        <v>10</v>
      </c>
      <c r="H212">
        <v>26</v>
      </c>
      <c r="I212">
        <v>24</v>
      </c>
      <c r="J212">
        <v>1.42</v>
      </c>
      <c r="K212">
        <v>0.65</v>
      </c>
      <c r="L212">
        <v>1.56</v>
      </c>
      <c r="M212" s="1">
        <f t="shared" si="34"/>
        <v>1.5616977940690062</v>
      </c>
      <c r="N212" s="1">
        <f t="shared" si="35"/>
        <v>0.45774647887323949</v>
      </c>
      <c r="O212">
        <f t="shared" si="36"/>
        <v>0.44842041385792369</v>
      </c>
      <c r="P212" s="3">
        <f t="shared" si="37"/>
        <v>1.5011716537348538</v>
      </c>
      <c r="Q212">
        <f t="shared" si="38"/>
        <v>-0.97157958614207618</v>
      </c>
      <c r="R212">
        <f t="shared" si="39"/>
        <v>0.85117165373485382</v>
      </c>
      <c r="U212">
        <f t="shared" si="40"/>
        <v>0.12312041385792383</v>
      </c>
    </row>
    <row r="213" spans="6:21">
      <c r="F213">
        <f t="shared" si="32"/>
        <v>8</v>
      </c>
      <c r="G213">
        <f t="shared" si="33"/>
        <v>10</v>
      </c>
      <c r="H213">
        <v>28</v>
      </c>
      <c r="I213">
        <v>24</v>
      </c>
      <c r="J213">
        <v>1.61</v>
      </c>
      <c r="K213">
        <v>0.46</v>
      </c>
      <c r="L213">
        <v>1.67</v>
      </c>
      <c r="M213" s="1">
        <f t="shared" si="34"/>
        <v>1.6744252745345192</v>
      </c>
      <c r="N213" s="1">
        <f t="shared" si="35"/>
        <v>0.2857142857142857</v>
      </c>
      <c r="O213">
        <f t="shared" si="36"/>
        <v>0.44842041385792369</v>
      </c>
      <c r="P213" s="3">
        <f t="shared" si="37"/>
        <v>1.3463347528646272</v>
      </c>
      <c r="Q213">
        <f t="shared" si="38"/>
        <v>-1.1615795861420763</v>
      </c>
      <c r="R213">
        <f t="shared" si="39"/>
        <v>0.88633475286462726</v>
      </c>
      <c r="U213">
        <f t="shared" si="40"/>
        <v>-6.6879586142076342E-2</v>
      </c>
    </row>
    <row r="214" spans="6:21">
      <c r="F214">
        <f t="shared" si="32"/>
        <v>10</v>
      </c>
      <c r="G214">
        <f t="shared" si="33"/>
        <v>10</v>
      </c>
      <c r="H214">
        <v>30</v>
      </c>
      <c r="I214">
        <v>24</v>
      </c>
      <c r="J214">
        <v>1.72</v>
      </c>
      <c r="K214">
        <v>0.41</v>
      </c>
      <c r="L214">
        <v>1.76</v>
      </c>
      <c r="M214" s="1">
        <f>SQRT(J214*J214+K214*K214)</f>
        <v>1.7681911661356076</v>
      </c>
      <c r="N214" s="1">
        <f t="shared" si="35"/>
        <v>0.23837209302325579</v>
      </c>
      <c r="O214">
        <f t="shared" si="36"/>
        <v>0.44842041385792369</v>
      </c>
      <c r="P214" s="3">
        <f t="shared" si="37"/>
        <v>1.0006295699133565</v>
      </c>
      <c r="Q214">
        <f t="shared" si="38"/>
        <v>-1.2715795861420762</v>
      </c>
      <c r="R214">
        <f t="shared" si="39"/>
        <v>0.59062956991335658</v>
      </c>
      <c r="U214">
        <f t="shared" si="40"/>
        <v>-0.17687958614207622</v>
      </c>
    </row>
    <row r="215" spans="6:21">
      <c r="F215">
        <f t="shared" si="32"/>
        <v>12</v>
      </c>
      <c r="G215">
        <f t="shared" si="33"/>
        <v>10</v>
      </c>
      <c r="H215">
        <v>32</v>
      </c>
      <c r="I215">
        <v>24</v>
      </c>
      <c r="J215">
        <v>1.67</v>
      </c>
      <c r="K215">
        <v>0.41</v>
      </c>
      <c r="L215">
        <v>1.72</v>
      </c>
      <c r="M215" s="1">
        <f>SQRT(J215*J215+K215*K215)</f>
        <v>1.7195929750961416</v>
      </c>
      <c r="N215" s="1">
        <f t="shared" si="35"/>
        <v>0.24550898203592814</v>
      </c>
      <c r="O215">
        <f t="shared" si="36"/>
        <v>0.44842041385792369</v>
      </c>
      <c r="P215" s="3">
        <f t="shared" si="37"/>
        <v>0.53152430649392213</v>
      </c>
      <c r="Q215">
        <f t="shared" si="38"/>
        <v>-1.2215795861420762</v>
      </c>
      <c r="R215">
        <f t="shared" si="39"/>
        <v>0.12152430649392215</v>
      </c>
      <c r="U215">
        <f t="shared" si="40"/>
        <v>-0.12687958614207617</v>
      </c>
    </row>
    <row r="216" spans="6:21">
      <c r="F216">
        <f t="shared" si="32"/>
        <v>14</v>
      </c>
      <c r="G216">
        <f t="shared" si="33"/>
        <v>10</v>
      </c>
      <c r="H216">
        <v>34</v>
      </c>
      <c r="I216">
        <v>24</v>
      </c>
      <c r="J216">
        <v>1.9</v>
      </c>
      <c r="K216">
        <v>0.49</v>
      </c>
      <c r="L216">
        <v>1.96</v>
      </c>
      <c r="M216" s="1">
        <f t="shared" si="34"/>
        <v>1.9621671692289624</v>
      </c>
      <c r="N216" s="1">
        <f t="shared" si="35"/>
        <v>0.25789473684210529</v>
      </c>
      <c r="O216">
        <f t="shared" si="36"/>
        <v>0.44842041385792369</v>
      </c>
      <c r="P216" s="3">
        <f t="shared" si="37"/>
        <v>3.0570058889727414E-2</v>
      </c>
      <c r="Q216">
        <f t="shared" si="38"/>
        <v>-1.4515795861420762</v>
      </c>
      <c r="R216">
        <f t="shared" si="39"/>
        <v>-0.45942994111027258</v>
      </c>
      <c r="U216">
        <f t="shared" si="40"/>
        <v>-0.35687958614207616</v>
      </c>
    </row>
    <row r="217" spans="6:21">
      <c r="F217">
        <f t="shared" si="32"/>
        <v>16</v>
      </c>
      <c r="G217">
        <f t="shared" si="33"/>
        <v>10</v>
      </c>
      <c r="H217">
        <v>36</v>
      </c>
      <c r="I217">
        <v>24</v>
      </c>
      <c r="J217">
        <v>1.85</v>
      </c>
      <c r="K217">
        <v>0.45</v>
      </c>
      <c r="L217">
        <v>1.9</v>
      </c>
      <c r="M217" s="1">
        <f t="shared" si="34"/>
        <v>1.9039432764659772</v>
      </c>
      <c r="N217" s="1">
        <f t="shared" si="35"/>
        <v>0.24324324324324323</v>
      </c>
      <c r="O217">
        <f t="shared" si="36"/>
        <v>0.44842041385792369</v>
      </c>
      <c r="P217" s="3">
        <f t="shared" si="37"/>
        <v>-0.40446639402813372</v>
      </c>
      <c r="Q217">
        <f t="shared" si="38"/>
        <v>-1.4015795861420763</v>
      </c>
      <c r="R217">
        <f t="shared" si="39"/>
        <v>-0.85446639402813374</v>
      </c>
      <c r="U217">
        <f t="shared" si="40"/>
        <v>-0.30687958614207633</v>
      </c>
    </row>
    <row r="218" spans="6:21">
      <c r="F218">
        <f t="shared" si="32"/>
        <v>18</v>
      </c>
      <c r="G218">
        <f t="shared" si="33"/>
        <v>10</v>
      </c>
      <c r="H218">
        <v>38</v>
      </c>
      <c r="I218">
        <v>24</v>
      </c>
      <c r="J218">
        <v>2</v>
      </c>
      <c r="K218">
        <v>0.41</v>
      </c>
      <c r="L218">
        <v>2.04</v>
      </c>
      <c r="M218" s="1">
        <f t="shared" si="34"/>
        <v>2.0415925156602626</v>
      </c>
      <c r="N218" s="1">
        <f t="shared" si="35"/>
        <v>0.20499999999999999</v>
      </c>
      <c r="O218">
        <f t="shared" si="36"/>
        <v>0.44842041385792369</v>
      </c>
      <c r="P218" s="3">
        <f t="shared" si="37"/>
        <v>-0.68868286229581899</v>
      </c>
      <c r="Q218">
        <f t="shared" si="38"/>
        <v>-1.5515795861420763</v>
      </c>
      <c r="R218">
        <f t="shared" si="39"/>
        <v>-1.0986828622958189</v>
      </c>
      <c r="U218">
        <f t="shared" si="40"/>
        <v>-0.45687958614207624</v>
      </c>
    </row>
    <row r="219" spans="6:21">
      <c r="F219">
        <f t="shared" si="32"/>
        <v>6</v>
      </c>
      <c r="G219">
        <f t="shared" si="33"/>
        <v>12</v>
      </c>
      <c r="H219">
        <v>26</v>
      </c>
      <c r="I219">
        <v>26</v>
      </c>
      <c r="J219">
        <v>1.1399999999999999</v>
      </c>
      <c r="K219">
        <v>0.05</v>
      </c>
      <c r="L219">
        <v>1.1399999999999999</v>
      </c>
      <c r="M219" s="1">
        <f t="shared" si="34"/>
        <v>1.14109596441316</v>
      </c>
      <c r="N219" s="1">
        <f t="shared" si="35"/>
        <v>4.3859649122807022E-2</v>
      </c>
      <c r="O219">
        <f t="shared" si="36"/>
        <v>1.3201318682395744</v>
      </c>
      <c r="P219" s="3">
        <f t="shared" si="37"/>
        <v>1.5011716537348538</v>
      </c>
      <c r="Q219">
        <f t="shared" si="38"/>
        <v>0.1801318682395745</v>
      </c>
      <c r="R219">
        <f t="shared" si="39"/>
        <v>1.4511716537348538</v>
      </c>
      <c r="U219">
        <f t="shared" si="40"/>
        <v>1.4660318682395745</v>
      </c>
    </row>
    <row r="220" spans="6:21">
      <c r="F220">
        <f t="shared" si="32"/>
        <v>8</v>
      </c>
      <c r="G220">
        <f t="shared" si="33"/>
        <v>12</v>
      </c>
      <c r="H220">
        <v>28</v>
      </c>
      <c r="I220">
        <v>26</v>
      </c>
      <c r="J220">
        <v>1.83</v>
      </c>
      <c r="K220">
        <v>0.03</v>
      </c>
      <c r="L220">
        <v>1.83</v>
      </c>
      <c r="M220" s="1">
        <f t="shared" si="34"/>
        <v>1.8302458851203574</v>
      </c>
      <c r="N220" s="1">
        <f t="shared" si="35"/>
        <v>1.6393442622950817E-2</v>
      </c>
      <c r="O220">
        <f t="shared" si="36"/>
        <v>1.3201318682395744</v>
      </c>
      <c r="P220" s="3">
        <f t="shared" si="37"/>
        <v>1.3463347528646272</v>
      </c>
      <c r="Q220">
        <f t="shared" si="38"/>
        <v>-0.50986813176042567</v>
      </c>
      <c r="R220">
        <f t="shared" si="39"/>
        <v>1.3163347528646272</v>
      </c>
      <c r="U220">
        <f t="shared" si="40"/>
        <v>0.77603186823957437</v>
      </c>
    </row>
    <row r="221" spans="6:21">
      <c r="F221">
        <f t="shared" si="32"/>
        <v>10</v>
      </c>
      <c r="G221">
        <f t="shared" si="33"/>
        <v>12</v>
      </c>
      <c r="H221">
        <v>30</v>
      </c>
      <c r="I221">
        <v>26</v>
      </c>
      <c r="J221">
        <v>2.4900000000000002</v>
      </c>
      <c r="K221">
        <v>0.27</v>
      </c>
      <c r="L221">
        <v>2.5099999999999998</v>
      </c>
      <c r="M221" s="1">
        <f t="shared" si="34"/>
        <v>2.5045957757690163</v>
      </c>
      <c r="N221" s="1">
        <f t="shared" si="35"/>
        <v>0.10843373493975904</v>
      </c>
      <c r="O221">
        <f t="shared" si="36"/>
        <v>1.3201318682395744</v>
      </c>
      <c r="P221" s="3">
        <f t="shared" si="37"/>
        <v>1.0006295699133565</v>
      </c>
      <c r="Q221">
        <f t="shared" si="38"/>
        <v>-1.1698681317604258</v>
      </c>
      <c r="R221">
        <f t="shared" si="39"/>
        <v>0.73062956991335648</v>
      </c>
      <c r="U221">
        <f t="shared" si="40"/>
        <v>0.11603186823957423</v>
      </c>
    </row>
    <row r="222" spans="6:21">
      <c r="F222">
        <f t="shared" si="32"/>
        <v>12</v>
      </c>
      <c r="G222">
        <f t="shared" si="33"/>
        <v>12</v>
      </c>
      <c r="H222">
        <v>32</v>
      </c>
      <c r="I222">
        <v>26</v>
      </c>
      <c r="J222">
        <v>2.76</v>
      </c>
      <c r="K222">
        <v>0.36</v>
      </c>
      <c r="L222">
        <v>2.78</v>
      </c>
      <c r="M222" s="1">
        <f t="shared" si="34"/>
        <v>2.7833792411383684</v>
      </c>
      <c r="N222" s="1">
        <f t="shared" si="35"/>
        <v>0.13043478260869565</v>
      </c>
      <c r="O222">
        <f t="shared" si="36"/>
        <v>1.3201318682395744</v>
      </c>
      <c r="P222" s="3">
        <f t="shared" si="37"/>
        <v>0.53152430649392213</v>
      </c>
      <c r="Q222">
        <f t="shared" si="38"/>
        <v>-1.4398681317604254</v>
      </c>
      <c r="R222">
        <f t="shared" si="39"/>
        <v>0.17152430649392214</v>
      </c>
      <c r="U222">
        <f t="shared" si="40"/>
        <v>-0.15396813176042534</v>
      </c>
    </row>
    <row r="223" spans="6:21">
      <c r="F223">
        <f t="shared" si="32"/>
        <v>14</v>
      </c>
      <c r="G223">
        <f t="shared" si="33"/>
        <v>12</v>
      </c>
      <c r="H223">
        <v>34</v>
      </c>
      <c r="I223">
        <v>26</v>
      </c>
      <c r="J223">
        <v>2.93</v>
      </c>
      <c r="K223">
        <v>0.5</v>
      </c>
      <c r="L223">
        <v>2.97</v>
      </c>
      <c r="M223" s="1">
        <f>SQRT(J223*J223+K223*K223)</f>
        <v>2.9723559679150142</v>
      </c>
      <c r="N223" s="1">
        <f t="shared" si="35"/>
        <v>0.17064846416382251</v>
      </c>
      <c r="O223">
        <f t="shared" si="36"/>
        <v>1.3201318682395744</v>
      </c>
      <c r="P223" s="3">
        <f t="shared" si="37"/>
        <v>3.0570058889727414E-2</v>
      </c>
      <c r="Q223">
        <f t="shared" si="38"/>
        <v>-1.6098681317604258</v>
      </c>
      <c r="R223">
        <f t="shared" si="39"/>
        <v>-0.46942994111027259</v>
      </c>
      <c r="U223">
        <f t="shared" si="40"/>
        <v>-0.32396813176042571</v>
      </c>
    </row>
    <row r="224" spans="6:21">
      <c r="F224">
        <f t="shared" si="32"/>
        <v>16</v>
      </c>
      <c r="G224">
        <f t="shared" si="33"/>
        <v>12</v>
      </c>
      <c r="H224">
        <v>36</v>
      </c>
      <c r="I224">
        <v>26</v>
      </c>
      <c r="J224">
        <v>2.94</v>
      </c>
      <c r="K224">
        <v>0.45</v>
      </c>
      <c r="L224">
        <v>2.97</v>
      </c>
      <c r="M224" s="1">
        <f>SQRT(J224*J224+K224*K224)</f>
        <v>2.9742393985689852</v>
      </c>
      <c r="N224" s="1">
        <f t="shared" si="35"/>
        <v>0.15306122448979592</v>
      </c>
      <c r="O224">
        <f t="shared" si="36"/>
        <v>1.3201318682395744</v>
      </c>
      <c r="P224" s="3">
        <f t="shared" si="37"/>
        <v>-0.40446639402813372</v>
      </c>
      <c r="Q224">
        <f t="shared" si="38"/>
        <v>-1.6198681317604255</v>
      </c>
      <c r="R224">
        <f t="shared" si="39"/>
        <v>-0.85446639402813374</v>
      </c>
      <c r="U224">
        <f t="shared" si="40"/>
        <v>-0.3339681317604255</v>
      </c>
    </row>
    <row r="225" spans="6:21">
      <c r="F225">
        <f t="shared" si="32"/>
        <v>18</v>
      </c>
      <c r="G225">
        <f t="shared" si="33"/>
        <v>12</v>
      </c>
      <c r="H225">
        <v>38</v>
      </c>
      <c r="I225">
        <v>26</v>
      </c>
      <c r="J225">
        <v>3.18</v>
      </c>
      <c r="K225">
        <v>0.28999999999999998</v>
      </c>
      <c r="L225">
        <v>3.2</v>
      </c>
      <c r="M225" s="1">
        <f t="shared" si="34"/>
        <v>3.1931958912663032</v>
      </c>
      <c r="N225" s="1">
        <f t="shared" si="35"/>
        <v>9.1194968553459113E-2</v>
      </c>
      <c r="O225" t="s">
        <v>39</v>
      </c>
      <c r="P225" s="3">
        <f t="shared" si="37"/>
        <v>-0.68868286229581899</v>
      </c>
      <c r="Q225" t="e">
        <f t="shared" si="38"/>
        <v>#VALUE!</v>
      </c>
      <c r="R225">
        <f t="shared" si="39"/>
        <v>-0.97868286229581902</v>
      </c>
      <c r="U225" t="e">
        <f t="shared" si="40"/>
        <v>#VALUE!</v>
      </c>
    </row>
    <row r="226" spans="6:21">
      <c r="P226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477A-05D9-4CF3-804B-F2CB060B55E7}">
  <dimension ref="A1:C216"/>
  <sheetViews>
    <sheetView zoomScaleNormal="100" workbookViewId="0">
      <selection activeCell="H29" sqref="A16:H29"/>
    </sheetView>
  </sheetViews>
  <sheetFormatPr defaultRowHeight="14.5"/>
  <sheetData>
    <row r="1" spans="1:3">
      <c r="A1" t="s">
        <v>6</v>
      </c>
      <c r="B1" t="s">
        <v>3</v>
      </c>
    </row>
    <row r="2" spans="1:3">
      <c r="A2">
        <v>-18</v>
      </c>
      <c r="B2">
        <v>1.68</v>
      </c>
      <c r="C2">
        <f>MEDIAN(B1:B10)</f>
        <v>1.81</v>
      </c>
    </row>
    <row r="3" spans="1:3">
      <c r="A3">
        <v>-18</v>
      </c>
      <c r="B3">
        <v>1.81</v>
      </c>
      <c r="C3">
        <v>1.81</v>
      </c>
    </row>
    <row r="4" spans="1:3">
      <c r="A4">
        <v>-18</v>
      </c>
      <c r="B4">
        <v>2.16</v>
      </c>
      <c r="C4">
        <v>1.81</v>
      </c>
    </row>
    <row r="5" spans="1:3">
      <c r="A5">
        <v>-18</v>
      </c>
      <c r="B5">
        <v>2.37</v>
      </c>
      <c r="C5">
        <v>1.81</v>
      </c>
    </row>
    <row r="6" spans="1:3">
      <c r="A6">
        <v>-18</v>
      </c>
      <c r="B6">
        <v>2.5299999999999998</v>
      </c>
      <c r="C6">
        <v>1.81</v>
      </c>
    </row>
    <row r="7" spans="1:3">
      <c r="A7">
        <v>-18</v>
      </c>
      <c r="B7">
        <v>2.1</v>
      </c>
      <c r="C7">
        <v>1.81</v>
      </c>
    </row>
    <row r="8" spans="1:3">
      <c r="A8">
        <v>-18</v>
      </c>
      <c r="B8">
        <v>1.06</v>
      </c>
      <c r="C8">
        <v>1.81</v>
      </c>
    </row>
    <row r="9" spans="1:3">
      <c r="A9">
        <v>-18</v>
      </c>
      <c r="B9">
        <v>0</v>
      </c>
      <c r="C9">
        <v>1.81</v>
      </c>
    </row>
    <row r="10" spans="1:3">
      <c r="A10">
        <v>-18</v>
      </c>
      <c r="B10">
        <v>-0.67</v>
      </c>
      <c r="C10">
        <v>1.81</v>
      </c>
    </row>
    <row r="11" spans="1:3">
      <c r="A11">
        <v>-16</v>
      </c>
      <c r="B11">
        <v>1</v>
      </c>
      <c r="C11">
        <f>MEDIAN(B11:B19)</f>
        <v>1</v>
      </c>
    </row>
    <row r="12" spans="1:3">
      <c r="A12">
        <v>-16</v>
      </c>
      <c r="B12">
        <v>1.34</v>
      </c>
      <c r="C12">
        <v>1</v>
      </c>
    </row>
    <row r="13" spans="1:3">
      <c r="A13">
        <v>-16</v>
      </c>
      <c r="B13">
        <v>0.19</v>
      </c>
      <c r="C13">
        <v>1</v>
      </c>
    </row>
    <row r="14" spans="1:3">
      <c r="A14">
        <v>-16</v>
      </c>
      <c r="B14">
        <v>1.49</v>
      </c>
      <c r="C14">
        <v>1</v>
      </c>
    </row>
    <row r="15" spans="1:3">
      <c r="A15">
        <v>-16</v>
      </c>
      <c r="B15">
        <v>1.55</v>
      </c>
      <c r="C15">
        <v>1</v>
      </c>
    </row>
    <row r="16" spans="1:3">
      <c r="A16">
        <v>-16</v>
      </c>
      <c r="B16">
        <v>1.04</v>
      </c>
      <c r="C16">
        <v>1</v>
      </c>
    </row>
    <row r="17" spans="1:3">
      <c r="A17">
        <v>-16</v>
      </c>
      <c r="B17">
        <v>0.62</v>
      </c>
      <c r="C17">
        <v>1</v>
      </c>
    </row>
    <row r="18" spans="1:3">
      <c r="A18">
        <v>-16</v>
      </c>
      <c r="B18">
        <v>-0.16</v>
      </c>
      <c r="C18">
        <v>1</v>
      </c>
    </row>
    <row r="19" spans="1:3">
      <c r="A19">
        <v>-16</v>
      </c>
      <c r="B19">
        <v>-0.77</v>
      </c>
      <c r="C19">
        <v>1</v>
      </c>
    </row>
    <row r="20" spans="1:3">
      <c r="A20">
        <v>-14</v>
      </c>
      <c r="B20">
        <v>0</v>
      </c>
      <c r="C20">
        <f>MEDIAN(B20:B28)</f>
        <v>0</v>
      </c>
    </row>
    <row r="21" spans="1:3">
      <c r="A21">
        <v>-14</v>
      </c>
      <c r="B21">
        <v>0.19</v>
      </c>
      <c r="C21">
        <v>0</v>
      </c>
    </row>
    <row r="22" spans="1:3">
      <c r="A22">
        <v>-14</v>
      </c>
      <c r="B22">
        <v>0.56000000000000005</v>
      </c>
      <c r="C22">
        <v>0</v>
      </c>
    </row>
    <row r="23" spans="1:3">
      <c r="A23">
        <v>-14</v>
      </c>
      <c r="B23">
        <v>0.4</v>
      </c>
      <c r="C23">
        <v>0</v>
      </c>
    </row>
    <row r="24" spans="1:3">
      <c r="A24">
        <v>-14</v>
      </c>
      <c r="B24">
        <v>-0.01</v>
      </c>
      <c r="C24">
        <v>0</v>
      </c>
    </row>
    <row r="25" spans="1:3">
      <c r="A25">
        <v>-14</v>
      </c>
      <c r="B25">
        <v>0.19</v>
      </c>
      <c r="C25">
        <v>0</v>
      </c>
    </row>
    <row r="26" spans="1:3">
      <c r="A26">
        <v>-14</v>
      </c>
      <c r="B26">
        <v>-0.9</v>
      </c>
      <c r="C26">
        <v>0</v>
      </c>
    </row>
    <row r="27" spans="1:3">
      <c r="A27">
        <v>-14</v>
      </c>
      <c r="B27">
        <v>-0.66</v>
      </c>
      <c r="C27">
        <v>0</v>
      </c>
    </row>
    <row r="28" spans="1:3">
      <c r="A28">
        <v>-14</v>
      </c>
      <c r="B28">
        <v>-0.84</v>
      </c>
      <c r="C28">
        <v>0</v>
      </c>
    </row>
    <row r="29" spans="1:3">
      <c r="A29">
        <v>-12</v>
      </c>
      <c r="B29">
        <v>-0.7</v>
      </c>
      <c r="C29">
        <f>MEDIAN(B29:B37)</f>
        <v>-0.85</v>
      </c>
    </row>
    <row r="30" spans="1:3">
      <c r="A30">
        <v>-12</v>
      </c>
      <c r="B30">
        <v>-0.54</v>
      </c>
      <c r="C30">
        <v>-0.85</v>
      </c>
    </row>
    <row r="31" spans="1:3">
      <c r="A31">
        <v>-12</v>
      </c>
      <c r="B31">
        <v>-0.56999999999999995</v>
      </c>
      <c r="C31">
        <v>-0.85</v>
      </c>
    </row>
    <row r="32" spans="1:3">
      <c r="A32">
        <v>-12</v>
      </c>
      <c r="B32">
        <v>-0.73</v>
      </c>
      <c r="C32">
        <v>-0.85</v>
      </c>
    </row>
    <row r="33" spans="1:3">
      <c r="A33">
        <v>-12</v>
      </c>
      <c r="B33">
        <v>-0.85</v>
      </c>
      <c r="C33">
        <v>-0.85</v>
      </c>
    </row>
    <row r="34" spans="1:3">
      <c r="A34">
        <v>-12</v>
      </c>
      <c r="B34">
        <v>-0.91</v>
      </c>
      <c r="C34">
        <v>-0.85</v>
      </c>
    </row>
    <row r="35" spans="1:3">
      <c r="A35">
        <v>-12</v>
      </c>
      <c r="B35">
        <v>-1.43</v>
      </c>
      <c r="C35">
        <v>-0.85</v>
      </c>
    </row>
    <row r="36" spans="1:3">
      <c r="A36">
        <v>-12</v>
      </c>
      <c r="B36">
        <v>-1.1499999999999999</v>
      </c>
      <c r="C36">
        <v>-0.85</v>
      </c>
    </row>
    <row r="37" spans="1:3">
      <c r="A37">
        <v>-12</v>
      </c>
      <c r="B37">
        <v>-1.32</v>
      </c>
      <c r="C37">
        <v>-0.85</v>
      </c>
    </row>
    <row r="38" spans="1:3">
      <c r="A38">
        <v>-10</v>
      </c>
      <c r="B38">
        <v>-1.1000000000000001</v>
      </c>
      <c r="C38">
        <f>MEDIAN(B38:B46)</f>
        <v>-1.07</v>
      </c>
    </row>
    <row r="39" spans="1:3">
      <c r="A39">
        <v>-10</v>
      </c>
      <c r="B39">
        <v>-0.92</v>
      </c>
      <c r="C39">
        <v>-1.07</v>
      </c>
    </row>
    <row r="40" spans="1:3">
      <c r="A40">
        <v>-10</v>
      </c>
      <c r="B40">
        <v>-0.77</v>
      </c>
      <c r="C40">
        <v>-1.07</v>
      </c>
    </row>
    <row r="41" spans="1:3">
      <c r="A41">
        <v>-10</v>
      </c>
      <c r="B41">
        <v>-0.89</v>
      </c>
      <c r="C41">
        <v>-1.07</v>
      </c>
    </row>
    <row r="42" spans="1:3">
      <c r="A42">
        <v>-10</v>
      </c>
      <c r="B42">
        <v>-1.04</v>
      </c>
      <c r="C42">
        <v>-1.07</v>
      </c>
    </row>
    <row r="43" spans="1:3">
      <c r="A43">
        <v>-10</v>
      </c>
      <c r="B43">
        <v>-1.07</v>
      </c>
      <c r="C43">
        <v>-1.07</v>
      </c>
    </row>
    <row r="44" spans="1:3">
      <c r="A44">
        <v>-10</v>
      </c>
      <c r="B44">
        <v>-1.65</v>
      </c>
      <c r="C44">
        <v>-1.07</v>
      </c>
    </row>
    <row r="45" spans="1:3">
      <c r="A45">
        <v>-10</v>
      </c>
      <c r="B45">
        <v>-1.23</v>
      </c>
      <c r="C45">
        <v>-1.07</v>
      </c>
    </row>
    <row r="46" spans="1:3">
      <c r="A46">
        <v>-10</v>
      </c>
      <c r="B46">
        <v>-1.1299999999999999</v>
      </c>
      <c r="C46">
        <v>-1.07</v>
      </c>
    </row>
    <row r="47" spans="1:3">
      <c r="A47">
        <v>-8</v>
      </c>
      <c r="B47">
        <v>-1.1200000000000001</v>
      </c>
      <c r="C47">
        <f>MEDIAN(B47:B56)</f>
        <v>-0.92500000000000004</v>
      </c>
    </row>
    <row r="48" spans="1:3">
      <c r="A48">
        <v>-8</v>
      </c>
      <c r="B48">
        <v>-0.94</v>
      </c>
      <c r="C48">
        <v>-0.92500000000000004</v>
      </c>
    </row>
    <row r="49" spans="1:3">
      <c r="A49">
        <v>-8</v>
      </c>
      <c r="B49">
        <v>-0.93</v>
      </c>
      <c r="C49">
        <v>-0.92500000000000004</v>
      </c>
    </row>
    <row r="50" spans="1:3">
      <c r="A50">
        <v>-8</v>
      </c>
      <c r="B50">
        <v>-0.73</v>
      </c>
      <c r="C50">
        <v>-0.92500000000000004</v>
      </c>
    </row>
    <row r="51" spans="1:3">
      <c r="A51">
        <v>-8</v>
      </c>
      <c r="B51">
        <v>-0.85</v>
      </c>
      <c r="C51">
        <v>-0.92500000000000004</v>
      </c>
    </row>
    <row r="52" spans="1:3">
      <c r="A52">
        <v>-8</v>
      </c>
      <c r="B52">
        <v>-1.05</v>
      </c>
      <c r="C52">
        <v>-0.92500000000000004</v>
      </c>
    </row>
    <row r="53" spans="1:3">
      <c r="A53">
        <v>-8</v>
      </c>
      <c r="B53">
        <v>-1.19</v>
      </c>
      <c r="C53">
        <v>-0.92500000000000004</v>
      </c>
    </row>
    <row r="54" spans="1:3">
      <c r="A54">
        <v>-8</v>
      </c>
      <c r="B54">
        <v>-0.92</v>
      </c>
      <c r="C54">
        <v>-0.92500000000000004</v>
      </c>
    </row>
    <row r="55" spans="1:3">
      <c r="A55">
        <v>-8</v>
      </c>
      <c r="B55">
        <v>-0.42</v>
      </c>
      <c r="C55">
        <v>-0.92500000000000004</v>
      </c>
    </row>
    <row r="56" spans="1:3">
      <c r="A56">
        <v>-8</v>
      </c>
      <c r="B56">
        <v>-0.35</v>
      </c>
      <c r="C56">
        <v>-0.92500000000000004</v>
      </c>
    </row>
    <row r="57" spans="1:3">
      <c r="A57">
        <v>-6</v>
      </c>
      <c r="B57">
        <v>-1.1599999999999999</v>
      </c>
      <c r="C57">
        <f>MEDIAN(B57:B67)</f>
        <v>-0.31</v>
      </c>
    </row>
    <row r="58" spans="1:3">
      <c r="A58">
        <v>-6</v>
      </c>
      <c r="B58">
        <v>-1</v>
      </c>
      <c r="C58">
        <v>-0.31</v>
      </c>
    </row>
    <row r="59" spans="1:3">
      <c r="A59">
        <v>-6</v>
      </c>
      <c r="B59">
        <v>-0.86</v>
      </c>
      <c r="C59">
        <v>-0.31</v>
      </c>
    </row>
    <row r="60" spans="1:3">
      <c r="A60">
        <v>-6</v>
      </c>
      <c r="B60">
        <v>-1.1399999999999999</v>
      </c>
      <c r="C60">
        <v>-0.31</v>
      </c>
    </row>
    <row r="61" spans="1:3">
      <c r="A61">
        <v>-6</v>
      </c>
      <c r="B61">
        <v>-0.6</v>
      </c>
      <c r="C61">
        <v>-0.31</v>
      </c>
    </row>
    <row r="62" spans="1:3">
      <c r="A62">
        <v>-6</v>
      </c>
      <c r="B62">
        <v>0.56000000000000005</v>
      </c>
      <c r="C62">
        <v>-0.31</v>
      </c>
    </row>
    <row r="63" spans="1:3">
      <c r="A63">
        <v>-6</v>
      </c>
      <c r="B63">
        <v>-0.19</v>
      </c>
      <c r="C63">
        <v>-0.31</v>
      </c>
    </row>
    <row r="64" spans="1:3">
      <c r="A64">
        <v>-6</v>
      </c>
      <c r="B64">
        <v>-0.1</v>
      </c>
      <c r="C64">
        <v>-0.31</v>
      </c>
    </row>
    <row r="65" spans="1:3">
      <c r="A65">
        <v>-6</v>
      </c>
      <c r="B65">
        <v>0.02</v>
      </c>
      <c r="C65">
        <v>-0.31</v>
      </c>
    </row>
    <row r="66" spans="1:3">
      <c r="A66">
        <v>-6</v>
      </c>
      <c r="B66">
        <v>0.05</v>
      </c>
      <c r="C66">
        <v>-0.31</v>
      </c>
    </row>
    <row r="67" spans="1:3">
      <c r="A67">
        <v>-6</v>
      </c>
      <c r="B67">
        <v>-0.31</v>
      </c>
      <c r="C67">
        <v>-0.31</v>
      </c>
    </row>
    <row r="68" spans="1:3">
      <c r="A68">
        <v>-4</v>
      </c>
      <c r="B68">
        <v>-0.92</v>
      </c>
      <c r="C68">
        <f>MEDIAN(B68:B78)</f>
        <v>-0.34</v>
      </c>
    </row>
    <row r="69" spans="1:3">
      <c r="A69">
        <v>-4</v>
      </c>
      <c r="B69">
        <v>-1.04</v>
      </c>
      <c r="C69">
        <v>-0.34</v>
      </c>
    </row>
    <row r="70" spans="1:3">
      <c r="A70">
        <v>-4</v>
      </c>
      <c r="B70">
        <v>-0.96</v>
      </c>
      <c r="C70">
        <v>-0.34</v>
      </c>
    </row>
    <row r="71" spans="1:3">
      <c r="A71">
        <v>-4</v>
      </c>
      <c r="B71">
        <v>-0.68</v>
      </c>
      <c r="C71">
        <v>-0.34</v>
      </c>
    </row>
    <row r="72" spans="1:3">
      <c r="A72">
        <v>-4</v>
      </c>
      <c r="B72">
        <v>-0.49</v>
      </c>
      <c r="C72">
        <v>-0.34</v>
      </c>
    </row>
    <row r="73" spans="1:3">
      <c r="A73">
        <v>-4</v>
      </c>
      <c r="B73">
        <v>-0.15</v>
      </c>
      <c r="C73">
        <v>-0.34</v>
      </c>
    </row>
    <row r="74" spans="1:3">
      <c r="A74">
        <v>-4</v>
      </c>
      <c r="B74">
        <v>0.74</v>
      </c>
      <c r="C74">
        <v>-0.34</v>
      </c>
    </row>
    <row r="75" spans="1:3">
      <c r="A75">
        <v>-4</v>
      </c>
      <c r="B75">
        <v>0.57999999999999996</v>
      </c>
      <c r="C75">
        <v>-0.34</v>
      </c>
    </row>
    <row r="76" spans="1:3">
      <c r="A76">
        <v>-4</v>
      </c>
      <c r="B76">
        <v>0.28999999999999998</v>
      </c>
      <c r="C76">
        <v>-0.34</v>
      </c>
    </row>
    <row r="77" spans="1:3">
      <c r="A77">
        <v>-4</v>
      </c>
      <c r="B77">
        <v>0.05</v>
      </c>
      <c r="C77">
        <v>-0.34</v>
      </c>
    </row>
    <row r="78" spans="1:3">
      <c r="A78">
        <v>-4</v>
      </c>
      <c r="B78">
        <v>-0.34</v>
      </c>
      <c r="C78">
        <v>-0.34</v>
      </c>
    </row>
    <row r="79" spans="1:3">
      <c r="A79">
        <v>-2</v>
      </c>
      <c r="B79">
        <v>-0.56000000000000005</v>
      </c>
      <c r="C79">
        <f>MEDIAN(B79:B90)</f>
        <v>0.38</v>
      </c>
    </row>
    <row r="80" spans="1:3">
      <c r="A80">
        <v>-2</v>
      </c>
      <c r="B80">
        <v>-0.79</v>
      </c>
      <c r="C80">
        <v>0.38</v>
      </c>
    </row>
    <row r="81" spans="1:3">
      <c r="A81">
        <v>-2</v>
      </c>
      <c r="B81">
        <v>-0.82</v>
      </c>
      <c r="C81">
        <v>0.38</v>
      </c>
    </row>
    <row r="82" spans="1:3">
      <c r="A82">
        <v>-2</v>
      </c>
      <c r="B82">
        <v>0.3</v>
      </c>
      <c r="C82">
        <v>0.38</v>
      </c>
    </row>
    <row r="83" spans="1:3">
      <c r="A83">
        <v>-2</v>
      </c>
      <c r="B83">
        <v>0.31</v>
      </c>
      <c r="C83">
        <v>0.38</v>
      </c>
    </row>
    <row r="84" spans="1:3">
      <c r="A84">
        <v>-2</v>
      </c>
      <c r="B84">
        <v>0.95</v>
      </c>
      <c r="C84">
        <v>0.38</v>
      </c>
    </row>
    <row r="85" spans="1:3">
      <c r="A85">
        <v>-2</v>
      </c>
      <c r="B85">
        <v>1.33</v>
      </c>
      <c r="C85">
        <v>0.38</v>
      </c>
    </row>
    <row r="86" spans="1:3">
      <c r="A86">
        <v>-2</v>
      </c>
      <c r="B86">
        <v>0.95</v>
      </c>
      <c r="C86">
        <v>0.38</v>
      </c>
    </row>
    <row r="87" spans="1:3">
      <c r="A87">
        <v>-2</v>
      </c>
      <c r="B87">
        <v>0.69</v>
      </c>
      <c r="C87">
        <v>0.38</v>
      </c>
    </row>
    <row r="88" spans="1:3">
      <c r="A88">
        <v>-2</v>
      </c>
      <c r="B88">
        <v>0.9</v>
      </c>
      <c r="C88">
        <v>0.38</v>
      </c>
    </row>
    <row r="89" spans="1:3">
      <c r="A89">
        <v>-2</v>
      </c>
      <c r="B89">
        <v>0.45</v>
      </c>
      <c r="C89">
        <v>0.38</v>
      </c>
    </row>
    <row r="90" spans="1:3">
      <c r="A90">
        <v>-2</v>
      </c>
      <c r="B90">
        <v>-0.21</v>
      </c>
      <c r="C90">
        <v>0.38</v>
      </c>
    </row>
    <row r="91" spans="1:3">
      <c r="A91">
        <v>0</v>
      </c>
      <c r="B91">
        <v>-0.38</v>
      </c>
      <c r="C91">
        <f>MEDIAN(B91:B101)</f>
        <v>1.1499999999999999</v>
      </c>
    </row>
    <row r="92" spans="1:3">
      <c r="A92">
        <v>0</v>
      </c>
      <c r="B92">
        <v>-0.56000000000000005</v>
      </c>
      <c r="C92">
        <v>1.1499999999999999</v>
      </c>
    </row>
    <row r="93" spans="1:3">
      <c r="A93">
        <v>0</v>
      </c>
      <c r="B93">
        <v>-0.16</v>
      </c>
      <c r="C93">
        <v>1.1499999999999999</v>
      </c>
    </row>
    <row r="94" spans="1:3">
      <c r="A94">
        <v>0</v>
      </c>
      <c r="B94">
        <v>0.35</v>
      </c>
      <c r="C94">
        <v>1.1499999999999999</v>
      </c>
    </row>
    <row r="95" spans="1:3">
      <c r="A95">
        <v>0</v>
      </c>
      <c r="B95">
        <v>1.1499999999999999</v>
      </c>
      <c r="C95">
        <v>1.1499999999999999</v>
      </c>
    </row>
    <row r="96" spans="1:3">
      <c r="A96">
        <v>0</v>
      </c>
      <c r="B96">
        <v>1.22</v>
      </c>
      <c r="C96">
        <v>1.1499999999999999</v>
      </c>
    </row>
    <row r="97" spans="1:3">
      <c r="A97">
        <v>0</v>
      </c>
      <c r="B97">
        <v>1.43</v>
      </c>
      <c r="C97">
        <v>1.1499999999999999</v>
      </c>
    </row>
    <row r="98" spans="1:3">
      <c r="A98">
        <v>0</v>
      </c>
      <c r="B98">
        <v>1.21</v>
      </c>
      <c r="C98">
        <v>1.1499999999999999</v>
      </c>
    </row>
    <row r="99" spans="1:3">
      <c r="A99">
        <v>0</v>
      </c>
      <c r="B99">
        <v>1.24</v>
      </c>
      <c r="C99">
        <v>1.1499999999999999</v>
      </c>
    </row>
    <row r="100" spans="1:3">
      <c r="A100">
        <v>0</v>
      </c>
      <c r="B100">
        <v>1.3</v>
      </c>
      <c r="C100">
        <v>1.1499999999999999</v>
      </c>
    </row>
    <row r="101" spans="1:3">
      <c r="A101">
        <v>0</v>
      </c>
      <c r="B101">
        <v>0.91</v>
      </c>
      <c r="C101">
        <v>1.1499999999999999</v>
      </c>
    </row>
    <row r="102" spans="1:3">
      <c r="A102">
        <v>2</v>
      </c>
      <c r="B102">
        <v>0.87</v>
      </c>
      <c r="C102">
        <f>MEDIAN(B102:B113)</f>
        <v>1.375</v>
      </c>
    </row>
    <row r="103" spans="1:3">
      <c r="A103">
        <v>2</v>
      </c>
      <c r="B103">
        <v>0.43</v>
      </c>
      <c r="C103">
        <v>1.375</v>
      </c>
    </row>
    <row r="104" spans="1:3">
      <c r="A104">
        <v>2</v>
      </c>
      <c r="B104">
        <v>0.98</v>
      </c>
      <c r="C104">
        <v>1.375</v>
      </c>
    </row>
    <row r="105" spans="1:3">
      <c r="A105">
        <v>2</v>
      </c>
      <c r="B105">
        <v>0.9</v>
      </c>
      <c r="C105">
        <v>1.375</v>
      </c>
    </row>
    <row r="106" spans="1:3">
      <c r="A106">
        <v>2</v>
      </c>
      <c r="B106">
        <v>1.5</v>
      </c>
      <c r="C106">
        <v>1.375</v>
      </c>
    </row>
    <row r="107" spans="1:3">
      <c r="A107">
        <v>2</v>
      </c>
      <c r="B107">
        <v>1.64</v>
      </c>
      <c r="C107">
        <v>1.375</v>
      </c>
    </row>
    <row r="108" spans="1:3">
      <c r="A108">
        <v>2</v>
      </c>
      <c r="B108">
        <v>1.6</v>
      </c>
      <c r="C108">
        <v>1.375</v>
      </c>
    </row>
    <row r="109" spans="1:3">
      <c r="A109">
        <v>2</v>
      </c>
      <c r="B109">
        <v>1.47</v>
      </c>
      <c r="C109">
        <v>1.375</v>
      </c>
    </row>
    <row r="110" spans="1:3">
      <c r="A110">
        <v>2</v>
      </c>
      <c r="B110">
        <v>1.54</v>
      </c>
      <c r="C110">
        <v>1.375</v>
      </c>
    </row>
    <row r="111" spans="1:3">
      <c r="A111">
        <v>2</v>
      </c>
      <c r="B111">
        <v>1.5</v>
      </c>
      <c r="C111">
        <v>1.375</v>
      </c>
    </row>
    <row r="112" spans="1:3">
      <c r="A112">
        <v>2</v>
      </c>
      <c r="B112">
        <v>1.28</v>
      </c>
      <c r="C112">
        <v>1.375</v>
      </c>
    </row>
    <row r="113" spans="1:3">
      <c r="A113">
        <v>2</v>
      </c>
      <c r="B113">
        <v>0.97</v>
      </c>
      <c r="C113">
        <v>1.375</v>
      </c>
    </row>
    <row r="114" spans="1:3">
      <c r="A114">
        <v>4</v>
      </c>
      <c r="B114">
        <v>1.54</v>
      </c>
      <c r="C114">
        <f>MEDIAN(B114:B124)</f>
        <v>1.54</v>
      </c>
    </row>
    <row r="115" spans="1:3">
      <c r="A115">
        <v>4</v>
      </c>
      <c r="B115">
        <v>1.26</v>
      </c>
      <c r="C115">
        <v>1.54</v>
      </c>
    </row>
    <row r="116" spans="1:3">
      <c r="A116">
        <v>4</v>
      </c>
      <c r="B116">
        <v>1.86</v>
      </c>
      <c r="C116">
        <v>1.54</v>
      </c>
    </row>
    <row r="117" spans="1:3">
      <c r="A117">
        <v>4</v>
      </c>
      <c r="B117">
        <v>1.76</v>
      </c>
      <c r="C117">
        <v>1.54</v>
      </c>
    </row>
    <row r="118" spans="1:3">
      <c r="A118">
        <v>4</v>
      </c>
      <c r="B118">
        <v>1.68</v>
      </c>
      <c r="C118">
        <v>1.54</v>
      </c>
    </row>
    <row r="119" spans="1:3">
      <c r="A119">
        <v>4</v>
      </c>
      <c r="B119">
        <v>1.59</v>
      </c>
      <c r="C119">
        <v>1.54</v>
      </c>
    </row>
    <row r="120" spans="1:3">
      <c r="A120">
        <v>4</v>
      </c>
      <c r="B120">
        <v>1.65</v>
      </c>
      <c r="C120">
        <v>1.54</v>
      </c>
    </row>
    <row r="121" spans="1:3">
      <c r="A121">
        <v>4</v>
      </c>
      <c r="B121">
        <v>1.37</v>
      </c>
      <c r="C121">
        <v>1.54</v>
      </c>
    </row>
    <row r="122" spans="1:3">
      <c r="A122">
        <v>4</v>
      </c>
      <c r="B122">
        <v>1.51</v>
      </c>
      <c r="C122">
        <v>1.54</v>
      </c>
    </row>
    <row r="123" spans="1:3">
      <c r="A123">
        <v>4</v>
      </c>
      <c r="B123">
        <v>1.32</v>
      </c>
      <c r="C123">
        <v>1.54</v>
      </c>
    </row>
    <row r="124" spans="1:3">
      <c r="A124">
        <v>4</v>
      </c>
      <c r="B124">
        <v>1.27</v>
      </c>
      <c r="C124">
        <v>1.54</v>
      </c>
    </row>
    <row r="125" spans="1:3">
      <c r="A125">
        <v>4</v>
      </c>
      <c r="B125">
        <v>0.86</v>
      </c>
      <c r="C125">
        <v>1.54</v>
      </c>
    </row>
    <row r="126" spans="1:3">
      <c r="A126">
        <v>6</v>
      </c>
      <c r="B126">
        <v>1.92</v>
      </c>
      <c r="C126">
        <f>MEDIAN(B126:B138)</f>
        <v>1.4</v>
      </c>
    </row>
    <row r="127" spans="1:3">
      <c r="A127">
        <v>6</v>
      </c>
      <c r="B127">
        <v>1.94</v>
      </c>
      <c r="C127">
        <v>1.4</v>
      </c>
    </row>
    <row r="128" spans="1:3">
      <c r="A128">
        <v>6</v>
      </c>
      <c r="B128">
        <v>2.14</v>
      </c>
      <c r="C128">
        <v>1.4</v>
      </c>
    </row>
    <row r="129" spans="1:3">
      <c r="A129">
        <v>6</v>
      </c>
      <c r="B129">
        <v>1.92</v>
      </c>
      <c r="C129">
        <v>1.4</v>
      </c>
    </row>
    <row r="130" spans="1:3">
      <c r="A130">
        <v>6</v>
      </c>
      <c r="B130">
        <v>1.79</v>
      </c>
      <c r="C130">
        <v>1.4</v>
      </c>
    </row>
    <row r="131" spans="1:3">
      <c r="A131">
        <v>6</v>
      </c>
      <c r="B131">
        <v>1.27</v>
      </c>
      <c r="C131">
        <v>1.4</v>
      </c>
    </row>
    <row r="132" spans="1:3">
      <c r="A132">
        <v>6</v>
      </c>
      <c r="B132">
        <v>1.21</v>
      </c>
      <c r="C132">
        <v>1.4</v>
      </c>
    </row>
    <row r="133" spans="1:3">
      <c r="A133">
        <v>6</v>
      </c>
      <c r="B133">
        <v>1.57</v>
      </c>
      <c r="C133">
        <v>1.4</v>
      </c>
    </row>
    <row r="134" spans="1:3">
      <c r="A134">
        <v>6</v>
      </c>
      <c r="B134">
        <v>1.39</v>
      </c>
      <c r="C134">
        <v>1.4</v>
      </c>
    </row>
    <row r="135" spans="1:3">
      <c r="A135">
        <v>6</v>
      </c>
      <c r="B135">
        <v>1.4</v>
      </c>
      <c r="C135">
        <v>1.4</v>
      </c>
    </row>
    <row r="136" spans="1:3">
      <c r="A136">
        <v>6</v>
      </c>
      <c r="B136">
        <v>1.01</v>
      </c>
      <c r="C136">
        <v>1.4</v>
      </c>
    </row>
    <row r="137" spans="1:3">
      <c r="A137">
        <v>6</v>
      </c>
      <c r="B137">
        <v>0.65</v>
      </c>
      <c r="C137">
        <v>1.4</v>
      </c>
    </row>
    <row r="138" spans="1:3">
      <c r="A138">
        <v>6</v>
      </c>
      <c r="B138">
        <v>0.05</v>
      </c>
      <c r="C138">
        <v>1.4</v>
      </c>
    </row>
    <row r="139" spans="1:3">
      <c r="A139">
        <v>8</v>
      </c>
      <c r="B139">
        <v>1.42</v>
      </c>
      <c r="C139">
        <f>MEDIAN(B139:B151)</f>
        <v>1.1299999999999999</v>
      </c>
    </row>
    <row r="140" spans="1:3">
      <c r="A140">
        <v>8</v>
      </c>
      <c r="B140">
        <v>1.88</v>
      </c>
      <c r="C140">
        <v>1.1299999999999999</v>
      </c>
    </row>
    <row r="141" spans="1:3">
      <c r="A141">
        <v>8</v>
      </c>
      <c r="B141">
        <v>1.68</v>
      </c>
      <c r="C141">
        <v>1.1299999999999999</v>
      </c>
    </row>
    <row r="142" spans="1:3">
      <c r="A142">
        <v>8</v>
      </c>
      <c r="B142">
        <v>1.62</v>
      </c>
      <c r="C142">
        <v>1.1299999999999999</v>
      </c>
    </row>
    <row r="143" spans="1:3">
      <c r="A143">
        <v>8</v>
      </c>
      <c r="B143">
        <v>1.54</v>
      </c>
      <c r="C143">
        <v>1.1299999999999999</v>
      </c>
    </row>
    <row r="144" spans="1:3">
      <c r="A144">
        <v>8</v>
      </c>
      <c r="B144">
        <v>0.99</v>
      </c>
      <c r="C144">
        <v>1.1299999999999999</v>
      </c>
    </row>
    <row r="145" spans="1:3">
      <c r="A145">
        <v>8</v>
      </c>
      <c r="B145">
        <v>1.0900000000000001</v>
      </c>
      <c r="C145">
        <v>1.1299999999999999</v>
      </c>
    </row>
    <row r="146" spans="1:3">
      <c r="A146">
        <v>8</v>
      </c>
      <c r="B146">
        <v>1.06</v>
      </c>
      <c r="C146">
        <v>1.1299999999999999</v>
      </c>
    </row>
    <row r="147" spans="1:3">
      <c r="A147">
        <v>8</v>
      </c>
      <c r="B147">
        <v>1.1299999999999999</v>
      </c>
      <c r="C147">
        <v>1.1299999999999999</v>
      </c>
    </row>
    <row r="148" spans="1:3">
      <c r="A148">
        <v>8</v>
      </c>
      <c r="B148">
        <v>1.1499999999999999</v>
      </c>
      <c r="C148">
        <v>1.1299999999999999</v>
      </c>
    </row>
    <row r="149" spans="1:3">
      <c r="A149">
        <v>8</v>
      </c>
      <c r="B149">
        <v>0.91</v>
      </c>
      <c r="C149">
        <v>1.1299999999999999</v>
      </c>
    </row>
    <row r="150" spans="1:3">
      <c r="A150">
        <v>8</v>
      </c>
      <c r="B150">
        <v>0.46</v>
      </c>
      <c r="C150">
        <v>1.1299999999999999</v>
      </c>
    </row>
    <row r="151" spans="1:3">
      <c r="A151">
        <v>8</v>
      </c>
      <c r="B151">
        <v>0.03</v>
      </c>
      <c r="C151">
        <v>1.1299999999999999</v>
      </c>
    </row>
    <row r="152" spans="1:3">
      <c r="A152">
        <v>10</v>
      </c>
      <c r="B152">
        <v>0.85</v>
      </c>
      <c r="C152">
        <f>MEDIAN(B152:B164)</f>
        <v>0.85</v>
      </c>
    </row>
    <row r="153" spans="1:3">
      <c r="A153">
        <v>10</v>
      </c>
      <c r="B153">
        <v>0.81</v>
      </c>
      <c r="C153">
        <f>0.85</f>
        <v>0.85</v>
      </c>
    </row>
    <row r="154" spans="1:3">
      <c r="A154">
        <v>10</v>
      </c>
      <c r="B154">
        <v>0.63</v>
      </c>
      <c r="C154">
        <f t="shared" ref="C154:C164" si="0">0.85</f>
        <v>0.85</v>
      </c>
    </row>
    <row r="155" spans="1:3">
      <c r="A155">
        <v>10</v>
      </c>
      <c r="B155">
        <v>0.9</v>
      </c>
      <c r="C155">
        <f t="shared" si="0"/>
        <v>0.85</v>
      </c>
    </row>
    <row r="156" spans="1:3">
      <c r="A156">
        <v>10</v>
      </c>
      <c r="B156">
        <v>1.1000000000000001</v>
      </c>
      <c r="C156">
        <f t="shared" si="0"/>
        <v>0.85</v>
      </c>
    </row>
    <row r="157" spans="1:3">
      <c r="A157">
        <v>10</v>
      </c>
      <c r="B157">
        <v>0.96</v>
      </c>
      <c r="C157">
        <f t="shared" si="0"/>
        <v>0.85</v>
      </c>
    </row>
    <row r="158" spans="1:3">
      <c r="A158">
        <v>10</v>
      </c>
      <c r="B158">
        <v>1.04</v>
      </c>
      <c r="C158">
        <f t="shared" si="0"/>
        <v>0.85</v>
      </c>
    </row>
    <row r="159" spans="1:3">
      <c r="A159">
        <v>10</v>
      </c>
      <c r="B159">
        <v>0.86</v>
      </c>
      <c r="C159">
        <f t="shared" si="0"/>
        <v>0.85</v>
      </c>
    </row>
    <row r="160" spans="1:3">
      <c r="A160">
        <v>10</v>
      </c>
      <c r="B160">
        <v>0.92</v>
      </c>
      <c r="C160">
        <f t="shared" si="0"/>
        <v>0.85</v>
      </c>
    </row>
    <row r="161" spans="1:3">
      <c r="A161">
        <v>10</v>
      </c>
      <c r="B161">
        <v>0.79</v>
      </c>
      <c r="C161">
        <f t="shared" si="0"/>
        <v>0.85</v>
      </c>
    </row>
    <row r="162" spans="1:3">
      <c r="A162">
        <v>10</v>
      </c>
      <c r="B162">
        <v>0.62</v>
      </c>
      <c r="C162">
        <f t="shared" si="0"/>
        <v>0.85</v>
      </c>
    </row>
    <row r="163" spans="1:3">
      <c r="A163">
        <v>10</v>
      </c>
      <c r="B163">
        <v>0.41</v>
      </c>
      <c r="C163">
        <f t="shared" si="0"/>
        <v>0.85</v>
      </c>
    </row>
    <row r="164" spans="1:3">
      <c r="A164">
        <v>10</v>
      </c>
      <c r="B164">
        <v>0.27</v>
      </c>
      <c r="C164">
        <f t="shared" si="0"/>
        <v>0.85</v>
      </c>
    </row>
    <row r="165" spans="1:3">
      <c r="A165">
        <v>12</v>
      </c>
      <c r="B165">
        <v>0.23</v>
      </c>
      <c r="C165">
        <f>MEDIAN(B165:B177)</f>
        <v>0.49</v>
      </c>
    </row>
    <row r="166" spans="1:3">
      <c r="A166">
        <v>12</v>
      </c>
      <c r="B166">
        <v>0.27</v>
      </c>
      <c r="C166">
        <v>0.49</v>
      </c>
    </row>
    <row r="167" spans="1:3">
      <c r="A167">
        <v>12</v>
      </c>
      <c r="B167">
        <v>0.53</v>
      </c>
      <c r="C167">
        <v>0.49</v>
      </c>
    </row>
    <row r="168" spans="1:3">
      <c r="A168">
        <v>12</v>
      </c>
      <c r="B168">
        <v>0.21</v>
      </c>
      <c r="C168">
        <v>0.49</v>
      </c>
    </row>
    <row r="169" spans="1:3">
      <c r="A169">
        <v>12</v>
      </c>
      <c r="B169">
        <v>0.49</v>
      </c>
      <c r="C169">
        <v>0.49</v>
      </c>
    </row>
    <row r="170" spans="1:3">
      <c r="A170">
        <v>12</v>
      </c>
      <c r="B170">
        <v>0.47</v>
      </c>
      <c r="C170">
        <v>0.49</v>
      </c>
    </row>
    <row r="171" spans="1:3">
      <c r="A171">
        <v>12</v>
      </c>
      <c r="B171">
        <v>0.81</v>
      </c>
      <c r="C171">
        <v>0.49</v>
      </c>
    </row>
    <row r="172" spans="1:3">
      <c r="A172">
        <v>12</v>
      </c>
      <c r="B172">
        <v>0.8</v>
      </c>
      <c r="C172">
        <v>0.49</v>
      </c>
    </row>
    <row r="173" spans="1:3">
      <c r="A173">
        <v>12</v>
      </c>
      <c r="B173">
        <v>0.76</v>
      </c>
      <c r="C173">
        <v>0.49</v>
      </c>
    </row>
    <row r="174" spans="1:3">
      <c r="A174">
        <v>12</v>
      </c>
      <c r="B174">
        <v>0.65</v>
      </c>
      <c r="C174">
        <v>0.49</v>
      </c>
    </row>
    <row r="175" spans="1:3">
      <c r="A175">
        <v>12</v>
      </c>
      <c r="B175">
        <v>0.55000000000000004</v>
      </c>
      <c r="C175">
        <v>0.49</v>
      </c>
    </row>
    <row r="176" spans="1:3">
      <c r="A176">
        <v>12</v>
      </c>
      <c r="B176">
        <v>0.41</v>
      </c>
      <c r="C176">
        <v>0.49</v>
      </c>
    </row>
    <row r="177" spans="1:3">
      <c r="A177">
        <v>12</v>
      </c>
      <c r="B177">
        <v>0.36</v>
      </c>
      <c r="C177">
        <v>0.49</v>
      </c>
    </row>
    <row r="178" spans="1:3">
      <c r="A178">
        <v>14</v>
      </c>
      <c r="B178">
        <v>-0.34</v>
      </c>
      <c r="C178">
        <f>MEDIAN(B178:B190)</f>
        <v>0.44</v>
      </c>
    </row>
    <row r="179" spans="1:3">
      <c r="A179">
        <v>14</v>
      </c>
      <c r="B179">
        <v>-0.44</v>
      </c>
      <c r="C179">
        <v>0.44</v>
      </c>
    </row>
    <row r="180" spans="1:3">
      <c r="A180">
        <v>14</v>
      </c>
      <c r="B180">
        <v>-0.39</v>
      </c>
      <c r="C180">
        <v>0.44</v>
      </c>
    </row>
    <row r="181" spans="1:3">
      <c r="A181">
        <v>14</v>
      </c>
      <c r="B181">
        <v>-0.36</v>
      </c>
      <c r="C181">
        <v>0.44</v>
      </c>
    </row>
    <row r="182" spans="1:3">
      <c r="A182">
        <v>14</v>
      </c>
      <c r="B182">
        <v>-0.31</v>
      </c>
      <c r="C182">
        <v>0.44</v>
      </c>
    </row>
    <row r="183" spans="1:3">
      <c r="A183">
        <v>14</v>
      </c>
      <c r="B183">
        <v>0.25</v>
      </c>
      <c r="C183">
        <v>0.44</v>
      </c>
    </row>
    <row r="184" spans="1:3">
      <c r="A184">
        <v>14</v>
      </c>
      <c r="B184">
        <v>0.44</v>
      </c>
      <c r="C184">
        <v>0.44</v>
      </c>
    </row>
    <row r="185" spans="1:3">
      <c r="A185">
        <v>14</v>
      </c>
      <c r="B185">
        <v>0.74</v>
      </c>
      <c r="C185">
        <v>0.44</v>
      </c>
    </row>
    <row r="186" spans="1:3">
      <c r="A186">
        <v>14</v>
      </c>
      <c r="B186">
        <v>0.64</v>
      </c>
      <c r="C186">
        <v>0.44</v>
      </c>
    </row>
    <row r="187" spans="1:3">
      <c r="A187">
        <v>14</v>
      </c>
      <c r="B187">
        <v>0.65</v>
      </c>
      <c r="C187">
        <v>0.44</v>
      </c>
    </row>
    <row r="188" spans="1:3">
      <c r="A188">
        <v>14</v>
      </c>
      <c r="B188">
        <v>0.59</v>
      </c>
      <c r="C188">
        <v>0.44</v>
      </c>
    </row>
    <row r="189" spans="1:3">
      <c r="A189">
        <v>14</v>
      </c>
      <c r="B189">
        <v>0.49</v>
      </c>
      <c r="C189">
        <v>0.44</v>
      </c>
    </row>
    <row r="190" spans="1:3">
      <c r="A190">
        <v>14</v>
      </c>
      <c r="B190">
        <v>0.5</v>
      </c>
      <c r="C190">
        <v>0.44</v>
      </c>
    </row>
    <row r="191" spans="1:3">
      <c r="A191">
        <v>16</v>
      </c>
      <c r="B191">
        <v>-0.82</v>
      </c>
      <c r="C191">
        <f>MEDIAN(B191:B203)</f>
        <v>0.3</v>
      </c>
    </row>
    <row r="192" spans="1:3">
      <c r="A192">
        <v>16</v>
      </c>
      <c r="B192">
        <v>-1.1000000000000001</v>
      </c>
      <c r="C192">
        <v>0.3</v>
      </c>
    </row>
    <row r="193" spans="1:3">
      <c r="A193">
        <v>16</v>
      </c>
      <c r="B193">
        <v>-1.01</v>
      </c>
      <c r="C193">
        <v>0.3</v>
      </c>
    </row>
    <row r="194" spans="1:3">
      <c r="A194">
        <v>16</v>
      </c>
      <c r="B194">
        <v>-0.86</v>
      </c>
      <c r="C194">
        <v>0.3</v>
      </c>
    </row>
    <row r="195" spans="1:3">
      <c r="A195">
        <v>16</v>
      </c>
      <c r="B195">
        <v>-0.74</v>
      </c>
      <c r="C195">
        <v>0.3</v>
      </c>
    </row>
    <row r="196" spans="1:3">
      <c r="A196">
        <v>16</v>
      </c>
      <c r="B196">
        <v>-0.61</v>
      </c>
      <c r="C196">
        <v>0.3</v>
      </c>
    </row>
    <row r="197" spans="1:3">
      <c r="A197">
        <v>16</v>
      </c>
      <c r="B197">
        <v>0.3</v>
      </c>
      <c r="C197">
        <v>0.3</v>
      </c>
    </row>
    <row r="198" spans="1:3">
      <c r="A198">
        <v>16</v>
      </c>
      <c r="B198">
        <v>0.56999999999999995</v>
      </c>
      <c r="C198">
        <v>0.3</v>
      </c>
    </row>
    <row r="199" spans="1:3">
      <c r="A199">
        <v>16</v>
      </c>
      <c r="B199">
        <v>0.46</v>
      </c>
      <c r="C199">
        <v>0.3</v>
      </c>
    </row>
    <row r="200" spans="1:3">
      <c r="A200">
        <v>16</v>
      </c>
      <c r="B200">
        <v>0.47</v>
      </c>
      <c r="C200">
        <v>0.3</v>
      </c>
    </row>
    <row r="201" spans="1:3">
      <c r="A201">
        <v>16</v>
      </c>
      <c r="B201">
        <v>0.66</v>
      </c>
      <c r="C201">
        <v>0.3</v>
      </c>
    </row>
    <row r="202" spans="1:3">
      <c r="A202">
        <v>16</v>
      </c>
      <c r="B202">
        <v>0.45</v>
      </c>
      <c r="C202">
        <v>0.3</v>
      </c>
    </row>
    <row r="203" spans="1:3">
      <c r="A203">
        <v>16</v>
      </c>
      <c r="B203">
        <v>0.45</v>
      </c>
      <c r="C203">
        <v>0.3</v>
      </c>
    </row>
    <row r="204" spans="1:3">
      <c r="A204">
        <v>18</v>
      </c>
      <c r="B204">
        <v>-1.2</v>
      </c>
      <c r="C204">
        <f>MEDIAN(B204:B216)</f>
        <v>-0.59</v>
      </c>
    </row>
    <row r="205" spans="1:3">
      <c r="A205">
        <v>18</v>
      </c>
      <c r="B205">
        <v>-1.35</v>
      </c>
      <c r="C205">
        <v>-0.59</v>
      </c>
    </row>
    <row r="206" spans="1:3">
      <c r="A206">
        <v>18</v>
      </c>
      <c r="B206">
        <v>-1.59</v>
      </c>
      <c r="C206">
        <v>-0.59</v>
      </c>
    </row>
    <row r="207" spans="1:3">
      <c r="A207">
        <v>18</v>
      </c>
      <c r="B207">
        <v>-1.52</v>
      </c>
      <c r="C207">
        <v>-0.59</v>
      </c>
    </row>
    <row r="208" spans="1:3">
      <c r="A208">
        <v>18</v>
      </c>
      <c r="B208">
        <v>-1.33</v>
      </c>
      <c r="C208">
        <v>-0.59</v>
      </c>
    </row>
    <row r="209" spans="1:3">
      <c r="A209">
        <v>18</v>
      </c>
      <c r="B209">
        <v>-1.32</v>
      </c>
      <c r="C209">
        <v>-0.59</v>
      </c>
    </row>
    <row r="210" spans="1:3">
      <c r="A210">
        <v>18</v>
      </c>
      <c r="B210">
        <v>-0.59</v>
      </c>
      <c r="C210">
        <v>-0.59</v>
      </c>
    </row>
    <row r="211" spans="1:3">
      <c r="A211">
        <v>18</v>
      </c>
      <c r="B211">
        <v>-0.26</v>
      </c>
      <c r="C211">
        <v>-0.59</v>
      </c>
    </row>
    <row r="212" spans="1:3">
      <c r="A212">
        <v>18</v>
      </c>
      <c r="B212">
        <v>0.23</v>
      </c>
      <c r="C212">
        <v>-0.59</v>
      </c>
    </row>
    <row r="213" spans="1:3">
      <c r="A213">
        <v>18</v>
      </c>
      <c r="B213">
        <v>0.25</v>
      </c>
      <c r="C213">
        <v>-0.59</v>
      </c>
    </row>
    <row r="214" spans="1:3">
      <c r="A214">
        <v>18</v>
      </c>
      <c r="B214">
        <v>0.34</v>
      </c>
      <c r="C214">
        <v>-0.59</v>
      </c>
    </row>
    <row r="215" spans="1:3">
      <c r="A215">
        <v>18</v>
      </c>
      <c r="B215">
        <v>0.41</v>
      </c>
      <c r="C215">
        <v>-0.59</v>
      </c>
    </row>
    <row r="216" spans="1:3">
      <c r="A216">
        <v>18</v>
      </c>
      <c r="B216">
        <v>0.28999999999999998</v>
      </c>
      <c r="C216">
        <v>-0.59</v>
      </c>
    </row>
  </sheetData>
  <sortState xmlns:xlrd2="http://schemas.microsoft.com/office/spreadsheetml/2017/richdata2" ref="A2:B216">
    <sortCondition ref="A2:A21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78FA-3CAB-40F4-8FD7-7A3677399722}">
  <dimension ref="F3:H226"/>
  <sheetViews>
    <sheetView topLeftCell="A149" workbookViewId="0">
      <selection activeCell="M159" sqref="M158:M159"/>
    </sheetView>
  </sheetViews>
  <sheetFormatPr defaultRowHeight="14.5"/>
  <cols>
    <col min="6" max="6" width="8.81640625" bestFit="1" customWidth="1"/>
    <col min="10" max="10" width="8.81640625" bestFit="1" customWidth="1"/>
  </cols>
  <sheetData>
    <row r="3" spans="6:7">
      <c r="F3" s="4"/>
    </row>
    <row r="7" spans="6:7">
      <c r="F7" s="4"/>
    </row>
    <row r="10" spans="6:7">
      <c r="F10" s="1" t="s">
        <v>7</v>
      </c>
    </row>
    <row r="11" spans="6:7">
      <c r="F11" s="1">
        <v>-12</v>
      </c>
      <c r="G11" s="1">
        <v>-1</v>
      </c>
    </row>
    <row r="12" spans="6:7">
      <c r="F12" s="1">
        <v>-12</v>
      </c>
      <c r="G12" s="1">
        <v>-1</v>
      </c>
    </row>
    <row r="13" spans="6:7">
      <c r="F13" s="1">
        <v>-12</v>
      </c>
      <c r="G13" s="1">
        <v>-1</v>
      </c>
    </row>
    <row r="14" spans="6:7">
      <c r="F14" s="1">
        <v>-12</v>
      </c>
      <c r="G14" s="1">
        <v>-1</v>
      </c>
    </row>
    <row r="15" spans="6:7">
      <c r="F15" s="1">
        <v>-12</v>
      </c>
      <c r="G15" s="1">
        <v>-1</v>
      </c>
    </row>
    <row r="16" spans="6:7">
      <c r="F16" s="1">
        <v>-12</v>
      </c>
      <c r="G16" s="1">
        <v>-1</v>
      </c>
    </row>
    <row r="17" spans="6:7">
      <c r="F17" s="1">
        <v>-12</v>
      </c>
      <c r="G17" s="1">
        <v>-1</v>
      </c>
    </row>
    <row r="18" spans="6:7">
      <c r="F18" s="1">
        <v>-12</v>
      </c>
      <c r="G18" s="1">
        <v>-1</v>
      </c>
    </row>
    <row r="19" spans="6:7">
      <c r="F19" s="1">
        <v>-12</v>
      </c>
      <c r="G19" s="1">
        <v>-1</v>
      </c>
    </row>
    <row r="20" spans="6:7">
      <c r="F20" s="1">
        <v>-12</v>
      </c>
      <c r="G20" s="1">
        <v>-1</v>
      </c>
    </row>
    <row r="21" spans="6:7">
      <c r="F21" s="1">
        <v>-12</v>
      </c>
      <c r="G21" s="1">
        <v>-1</v>
      </c>
    </row>
    <row r="22" spans="6:7">
      <c r="F22" s="1">
        <v>-12</v>
      </c>
      <c r="G22" s="1">
        <v>-1</v>
      </c>
    </row>
    <row r="23" spans="6:7">
      <c r="F23" s="1">
        <v>-12</v>
      </c>
      <c r="G23" s="1">
        <v>-1</v>
      </c>
    </row>
    <row r="24" spans="6:7">
      <c r="F24" s="1">
        <v>-12</v>
      </c>
      <c r="G24" s="1">
        <v>-1</v>
      </c>
    </row>
    <row r="25" spans="6:7">
      <c r="F25" s="1">
        <v>-12</v>
      </c>
      <c r="G25" s="1">
        <v>-1</v>
      </c>
    </row>
    <row r="26" spans="6:7">
      <c r="F26" s="1">
        <v>-12</v>
      </c>
      <c r="G26" s="1">
        <v>-1</v>
      </c>
    </row>
    <row r="27" spans="6:7">
      <c r="F27" s="1">
        <v>-12</v>
      </c>
      <c r="G27" s="1">
        <v>-1</v>
      </c>
    </row>
    <row r="28" spans="6:7">
      <c r="F28" s="1">
        <v>-12</v>
      </c>
      <c r="G28" s="1">
        <v>-1</v>
      </c>
    </row>
    <row r="29" spans="6:7">
      <c r="F29" s="1">
        <v>-12</v>
      </c>
      <c r="G29" s="1">
        <v>-1</v>
      </c>
    </row>
    <row r="30" spans="6:7">
      <c r="F30" s="1">
        <v>-10</v>
      </c>
      <c r="G30" s="1">
        <v>-0.94</v>
      </c>
    </row>
    <row r="31" spans="6:7">
      <c r="F31" s="1">
        <v>-10</v>
      </c>
      <c r="G31" s="1">
        <v>-0.94</v>
      </c>
    </row>
    <row r="32" spans="6:7">
      <c r="F32" s="1">
        <v>-10</v>
      </c>
      <c r="G32" s="1">
        <v>-0.94</v>
      </c>
    </row>
    <row r="33" spans="6:7">
      <c r="F33" s="1">
        <v>-10</v>
      </c>
      <c r="G33" s="1">
        <v>-0.94</v>
      </c>
    </row>
    <row r="34" spans="6:7">
      <c r="F34" s="1">
        <v>-10</v>
      </c>
      <c r="G34" s="1">
        <v>-0.94</v>
      </c>
    </row>
    <row r="35" spans="6:7">
      <c r="F35" s="1">
        <v>-10</v>
      </c>
      <c r="G35" s="1">
        <v>-0.94</v>
      </c>
    </row>
    <row r="36" spans="6:7">
      <c r="F36" s="1">
        <v>-10</v>
      </c>
      <c r="G36" s="1">
        <v>-0.94</v>
      </c>
    </row>
    <row r="37" spans="6:7">
      <c r="F37" s="1">
        <v>-10</v>
      </c>
      <c r="G37" s="1">
        <v>-0.94</v>
      </c>
    </row>
    <row r="38" spans="6:7">
      <c r="F38" s="1">
        <v>-10</v>
      </c>
      <c r="G38" s="1">
        <v>-0.94</v>
      </c>
    </row>
    <row r="39" spans="6:7">
      <c r="F39" s="1">
        <v>-10</v>
      </c>
      <c r="G39" s="1">
        <v>-0.94</v>
      </c>
    </row>
    <row r="40" spans="6:7">
      <c r="F40" s="1">
        <v>-10</v>
      </c>
      <c r="G40" s="1">
        <v>-0.94</v>
      </c>
    </row>
    <row r="41" spans="6:7">
      <c r="F41" s="1">
        <v>-10</v>
      </c>
      <c r="G41" s="1">
        <v>-0.94</v>
      </c>
    </row>
    <row r="42" spans="6:7">
      <c r="F42" s="1">
        <v>-10</v>
      </c>
      <c r="G42" s="1">
        <v>-0.94</v>
      </c>
    </row>
    <row r="43" spans="6:7">
      <c r="F43" s="1">
        <v>-10</v>
      </c>
      <c r="G43" s="1">
        <v>-0.94</v>
      </c>
    </row>
    <row r="44" spans="6:7">
      <c r="F44" s="1">
        <v>-10</v>
      </c>
      <c r="G44" s="1">
        <v>-0.94</v>
      </c>
    </row>
    <row r="45" spans="6:7">
      <c r="F45" s="1">
        <v>-10</v>
      </c>
      <c r="G45" s="1">
        <v>-0.94</v>
      </c>
    </row>
    <row r="46" spans="6:7">
      <c r="F46" s="1">
        <v>-10</v>
      </c>
      <c r="G46" s="1">
        <v>-0.94</v>
      </c>
    </row>
    <row r="47" spans="6:7">
      <c r="F47" s="1">
        <v>-10</v>
      </c>
      <c r="G47" s="1">
        <v>-0.94</v>
      </c>
    </row>
    <row r="48" spans="6:7">
      <c r="F48" s="1">
        <v>-10</v>
      </c>
      <c r="G48" s="1">
        <v>-0.94</v>
      </c>
    </row>
    <row r="49" spans="6:7">
      <c r="F49" s="1">
        <v>-8</v>
      </c>
      <c r="G49" s="1">
        <v>-0.96</v>
      </c>
    </row>
    <row r="50" spans="6:7">
      <c r="F50" s="1">
        <v>-8</v>
      </c>
      <c r="G50" s="1">
        <v>-0.96</v>
      </c>
    </row>
    <row r="51" spans="6:7">
      <c r="F51" s="1">
        <v>-8</v>
      </c>
      <c r="G51" s="1">
        <v>-0.96</v>
      </c>
    </row>
    <row r="52" spans="6:7">
      <c r="F52" s="1">
        <v>-8</v>
      </c>
      <c r="G52" s="1">
        <v>-0.96</v>
      </c>
    </row>
    <row r="53" spans="6:7">
      <c r="F53" s="1">
        <v>-8</v>
      </c>
      <c r="G53" s="1">
        <v>-0.96</v>
      </c>
    </row>
    <row r="54" spans="6:7">
      <c r="F54" s="1">
        <v>-8</v>
      </c>
      <c r="G54" s="1">
        <v>-0.96</v>
      </c>
    </row>
    <row r="55" spans="6:7">
      <c r="F55" s="1">
        <v>-8</v>
      </c>
      <c r="G55" s="1">
        <v>-0.96</v>
      </c>
    </row>
    <row r="56" spans="6:7">
      <c r="F56" s="1">
        <v>-8</v>
      </c>
      <c r="G56" s="1">
        <v>-0.96</v>
      </c>
    </row>
    <row r="57" spans="6:7">
      <c r="F57" s="1">
        <v>-8</v>
      </c>
      <c r="G57" s="1">
        <v>-0.96</v>
      </c>
    </row>
    <row r="58" spans="6:7">
      <c r="F58" s="1">
        <v>-8</v>
      </c>
      <c r="G58" s="1">
        <v>-0.96</v>
      </c>
    </row>
    <row r="59" spans="6:7">
      <c r="F59" s="1">
        <v>-8</v>
      </c>
      <c r="G59" s="1">
        <v>-0.96</v>
      </c>
    </row>
    <row r="60" spans="6:7">
      <c r="F60" s="1">
        <v>-8</v>
      </c>
      <c r="G60" s="1">
        <v>-0.96</v>
      </c>
    </row>
    <row r="61" spans="6:7">
      <c r="F61" s="1">
        <v>-8</v>
      </c>
      <c r="G61" s="1">
        <v>-0.96</v>
      </c>
    </row>
    <row r="62" spans="6:7">
      <c r="F62" s="1">
        <v>-8</v>
      </c>
      <c r="G62" s="1">
        <v>-0.96</v>
      </c>
    </row>
    <row r="63" spans="6:7">
      <c r="F63" s="1">
        <v>-8</v>
      </c>
      <c r="G63" s="1">
        <v>-0.96</v>
      </c>
    </row>
    <row r="64" spans="6:7">
      <c r="F64" s="1">
        <v>-8</v>
      </c>
      <c r="G64" s="1">
        <v>-0.96</v>
      </c>
    </row>
    <row r="65" spans="6:7">
      <c r="F65" s="1">
        <v>-8</v>
      </c>
      <c r="G65" s="1">
        <v>-0.96</v>
      </c>
    </row>
    <row r="66" spans="6:7">
      <c r="F66" s="1">
        <v>-8</v>
      </c>
      <c r="G66" s="1">
        <v>-0.96</v>
      </c>
    </row>
    <row r="67" spans="6:7">
      <c r="F67" s="1">
        <v>-8</v>
      </c>
      <c r="G67" s="1">
        <v>-0.96</v>
      </c>
    </row>
    <row r="68" spans="6:7">
      <c r="F68" s="1">
        <v>-6</v>
      </c>
      <c r="G68" s="1">
        <v>-0.67</v>
      </c>
    </row>
    <row r="69" spans="6:7">
      <c r="F69" s="1">
        <v>-6</v>
      </c>
      <c r="G69" s="1">
        <v>-0.67</v>
      </c>
    </row>
    <row r="70" spans="6:7">
      <c r="F70" s="1">
        <v>-6</v>
      </c>
      <c r="G70" s="1">
        <v>-0.67</v>
      </c>
    </row>
    <row r="71" spans="6:7">
      <c r="F71" s="1">
        <v>-6</v>
      </c>
      <c r="G71" s="1">
        <v>-0.67</v>
      </c>
    </row>
    <row r="72" spans="6:7">
      <c r="F72" s="1">
        <v>-6</v>
      </c>
      <c r="G72" s="1">
        <v>-0.67</v>
      </c>
    </row>
    <row r="73" spans="6:7">
      <c r="F73" s="1">
        <v>-6</v>
      </c>
      <c r="G73" s="1">
        <v>-0.67</v>
      </c>
    </row>
    <row r="74" spans="6:7">
      <c r="F74" s="1">
        <v>-6</v>
      </c>
      <c r="G74" s="1">
        <v>-0.67</v>
      </c>
    </row>
    <row r="75" spans="6:7">
      <c r="F75" s="1">
        <v>-6</v>
      </c>
      <c r="G75" s="1">
        <v>-0.67</v>
      </c>
    </row>
    <row r="76" spans="6:7">
      <c r="F76" s="1">
        <v>-6</v>
      </c>
      <c r="G76" s="1">
        <v>-0.67</v>
      </c>
    </row>
    <row r="77" spans="6:7">
      <c r="F77" s="1">
        <v>-6</v>
      </c>
      <c r="G77" s="1">
        <v>-0.67</v>
      </c>
    </row>
    <row r="78" spans="6:7">
      <c r="F78" s="1">
        <v>-6</v>
      </c>
      <c r="G78" s="1">
        <v>-0.67</v>
      </c>
    </row>
    <row r="79" spans="6:7">
      <c r="F79" s="1">
        <v>-6</v>
      </c>
      <c r="G79" s="1">
        <v>-0.67</v>
      </c>
    </row>
    <row r="80" spans="6:7">
      <c r="F80" s="1">
        <v>-6</v>
      </c>
      <c r="G80" s="1">
        <v>-0.67</v>
      </c>
    </row>
    <row r="81" spans="6:7">
      <c r="F81" s="1">
        <v>-6</v>
      </c>
      <c r="G81" s="1">
        <v>-0.67</v>
      </c>
    </row>
    <row r="82" spans="6:7">
      <c r="F82" s="1">
        <v>-6</v>
      </c>
      <c r="G82" s="1">
        <v>-0.67</v>
      </c>
    </row>
    <row r="83" spans="6:7">
      <c r="F83" s="1">
        <v>-6</v>
      </c>
      <c r="G83" s="1">
        <v>-0.67</v>
      </c>
    </row>
    <row r="84" spans="6:7">
      <c r="F84" s="1">
        <v>-6</v>
      </c>
      <c r="G84" s="1">
        <v>-0.67</v>
      </c>
    </row>
    <row r="85" spans="6:7">
      <c r="F85" s="1">
        <v>-6</v>
      </c>
      <c r="G85" s="1">
        <v>-0.67</v>
      </c>
    </row>
    <row r="86" spans="6:7">
      <c r="F86" s="1">
        <v>-6</v>
      </c>
      <c r="G86" s="1">
        <v>-0.67</v>
      </c>
    </row>
    <row r="87" spans="6:7">
      <c r="F87" s="1">
        <v>-4</v>
      </c>
      <c r="G87" s="1">
        <v>0.48</v>
      </c>
    </row>
    <row r="88" spans="6:7">
      <c r="F88" s="1">
        <v>-4</v>
      </c>
      <c r="G88" s="1">
        <v>0.48</v>
      </c>
    </row>
    <row r="89" spans="6:7">
      <c r="F89" s="1">
        <v>-4</v>
      </c>
      <c r="G89" s="1">
        <v>0.48</v>
      </c>
    </row>
    <row r="90" spans="6:7">
      <c r="F90" s="1">
        <v>-4</v>
      </c>
      <c r="G90" s="1">
        <v>0.48</v>
      </c>
    </row>
    <row r="91" spans="6:7">
      <c r="F91" s="1">
        <v>-4</v>
      </c>
      <c r="G91" s="1">
        <v>0.48</v>
      </c>
    </row>
    <row r="92" spans="6:7">
      <c r="F92" s="1">
        <v>-4</v>
      </c>
      <c r="G92" s="1">
        <v>0.48</v>
      </c>
    </row>
    <row r="93" spans="6:7">
      <c r="F93" s="1">
        <v>-4</v>
      </c>
      <c r="G93" s="1">
        <v>0.48</v>
      </c>
    </row>
    <row r="94" spans="6:7">
      <c r="F94" s="1">
        <v>-4</v>
      </c>
      <c r="G94" s="1">
        <v>0.48</v>
      </c>
    </row>
    <row r="95" spans="6:7">
      <c r="F95" s="1">
        <v>-4</v>
      </c>
      <c r="G95" s="1">
        <v>0.48</v>
      </c>
    </row>
    <row r="96" spans="6:7">
      <c r="F96" s="1">
        <v>-4</v>
      </c>
      <c r="G96" s="1">
        <v>0.48</v>
      </c>
    </row>
    <row r="97" spans="6:7">
      <c r="F97" s="1">
        <v>-4</v>
      </c>
      <c r="G97" s="1">
        <v>0.48</v>
      </c>
    </row>
    <row r="98" spans="6:7">
      <c r="F98" s="1">
        <v>-4</v>
      </c>
      <c r="G98" s="1">
        <v>0.48</v>
      </c>
    </row>
    <row r="99" spans="6:7">
      <c r="F99" s="1">
        <v>-4</v>
      </c>
      <c r="G99" s="1">
        <v>0.48</v>
      </c>
    </row>
    <row r="100" spans="6:7">
      <c r="F100" s="1">
        <v>-4</v>
      </c>
      <c r="G100" s="1">
        <v>0.48</v>
      </c>
    </row>
    <row r="101" spans="6:7">
      <c r="F101" s="1">
        <v>-4</v>
      </c>
      <c r="G101" s="1">
        <v>0.48</v>
      </c>
    </row>
    <row r="102" spans="6:7">
      <c r="F102" s="1">
        <v>-4</v>
      </c>
      <c r="G102" s="1">
        <v>0.48</v>
      </c>
    </row>
    <row r="103" spans="6:7">
      <c r="F103" s="1">
        <v>-4</v>
      </c>
      <c r="G103" s="1">
        <v>0.48</v>
      </c>
    </row>
    <row r="104" spans="6:7">
      <c r="F104" s="1">
        <v>-4</v>
      </c>
      <c r="G104" s="1">
        <v>0.48</v>
      </c>
    </row>
    <row r="105" spans="6:7">
      <c r="F105" s="1">
        <v>-4</v>
      </c>
      <c r="G105" s="1">
        <v>0.48</v>
      </c>
    </row>
    <row r="106" spans="6:7">
      <c r="F106" s="1">
        <v>-2</v>
      </c>
      <c r="G106" s="1">
        <v>1.37</v>
      </c>
    </row>
    <row r="107" spans="6:7">
      <c r="F107" s="1">
        <v>-2</v>
      </c>
      <c r="G107" s="1">
        <v>1.37</v>
      </c>
    </row>
    <row r="108" spans="6:7">
      <c r="F108" s="1">
        <v>-2</v>
      </c>
      <c r="G108" s="1">
        <v>1.37</v>
      </c>
    </row>
    <row r="109" spans="6:7">
      <c r="F109" s="1">
        <v>-2</v>
      </c>
      <c r="G109" s="1">
        <v>1.37</v>
      </c>
    </row>
    <row r="110" spans="6:7">
      <c r="F110" s="1">
        <v>-2</v>
      </c>
      <c r="G110" s="1">
        <v>1.37</v>
      </c>
    </row>
    <row r="111" spans="6:7">
      <c r="F111" s="1">
        <v>-2</v>
      </c>
      <c r="G111" s="1">
        <v>1.37</v>
      </c>
    </row>
    <row r="112" spans="6:7">
      <c r="F112" s="1">
        <v>-2</v>
      </c>
      <c r="G112" s="1">
        <v>1.37</v>
      </c>
    </row>
    <row r="113" spans="6:7">
      <c r="F113" s="1">
        <v>-2</v>
      </c>
      <c r="G113" s="1">
        <v>1.37</v>
      </c>
    </row>
    <row r="114" spans="6:7">
      <c r="F114" s="1">
        <v>-2</v>
      </c>
      <c r="G114" s="1">
        <v>1.37</v>
      </c>
    </row>
    <row r="115" spans="6:7">
      <c r="F115" s="1">
        <v>-2</v>
      </c>
      <c r="G115" s="1">
        <v>1.37</v>
      </c>
    </row>
    <row r="116" spans="6:7">
      <c r="F116" s="1">
        <v>-2</v>
      </c>
      <c r="G116" s="1">
        <v>1.37</v>
      </c>
    </row>
    <row r="117" spans="6:7">
      <c r="F117" s="1">
        <v>-2</v>
      </c>
      <c r="G117" s="1">
        <v>1.37</v>
      </c>
    </row>
    <row r="118" spans="6:7">
      <c r="F118" s="1">
        <v>-2</v>
      </c>
      <c r="G118" s="1">
        <v>1.37</v>
      </c>
    </row>
    <row r="119" spans="6:7">
      <c r="F119" s="1">
        <v>-2</v>
      </c>
      <c r="G119" s="1">
        <v>1.37</v>
      </c>
    </row>
    <row r="120" spans="6:7">
      <c r="F120" s="1">
        <v>-2</v>
      </c>
      <c r="G120" s="1">
        <v>1.37</v>
      </c>
    </row>
    <row r="121" spans="6:7">
      <c r="F121" s="1">
        <v>-2</v>
      </c>
      <c r="G121" s="1">
        <v>1.37</v>
      </c>
    </row>
    <row r="122" spans="6:7">
      <c r="F122" s="1">
        <v>-2</v>
      </c>
      <c r="G122" s="1">
        <v>1.37</v>
      </c>
    </row>
    <row r="123" spans="6:7">
      <c r="F123" s="1">
        <v>-2</v>
      </c>
      <c r="G123" s="1">
        <v>1.37</v>
      </c>
    </row>
    <row r="124" spans="6:7">
      <c r="F124" s="1">
        <v>-2</v>
      </c>
      <c r="G124" s="1">
        <v>1.37</v>
      </c>
    </row>
    <row r="125" spans="6:7">
      <c r="F125" s="1">
        <v>0</v>
      </c>
      <c r="G125" s="1">
        <v>1.77</v>
      </c>
    </row>
    <row r="126" spans="6:7">
      <c r="F126" s="1">
        <v>0</v>
      </c>
      <c r="G126" s="1">
        <v>1.77</v>
      </c>
    </row>
    <row r="127" spans="6:7">
      <c r="F127" s="1">
        <v>0</v>
      </c>
      <c r="G127" s="1">
        <v>1.77</v>
      </c>
    </row>
    <row r="128" spans="6:7">
      <c r="F128" s="1">
        <v>0</v>
      </c>
      <c r="G128" s="1">
        <v>1.77</v>
      </c>
    </row>
    <row r="129" spans="6:7">
      <c r="F129" s="1">
        <v>0</v>
      </c>
      <c r="G129" s="1">
        <v>1.77</v>
      </c>
    </row>
    <row r="130" spans="6:7">
      <c r="F130" s="1">
        <v>0</v>
      </c>
      <c r="G130" s="1">
        <v>1.77</v>
      </c>
    </row>
    <row r="131" spans="6:7">
      <c r="F131" s="1">
        <v>0</v>
      </c>
      <c r="G131" s="1">
        <v>1.77</v>
      </c>
    </row>
    <row r="132" spans="6:7">
      <c r="F132" s="1">
        <v>0</v>
      </c>
      <c r="G132" s="1">
        <v>1.77</v>
      </c>
    </row>
    <row r="133" spans="6:7">
      <c r="F133" s="1">
        <v>0</v>
      </c>
      <c r="G133" s="1">
        <v>1.77</v>
      </c>
    </row>
    <row r="134" spans="6:7">
      <c r="F134" s="1">
        <v>0</v>
      </c>
      <c r="G134" s="1">
        <v>1.77</v>
      </c>
    </row>
    <row r="135" spans="6:7">
      <c r="F135" s="1">
        <v>0</v>
      </c>
      <c r="G135" s="1">
        <v>1.77</v>
      </c>
    </row>
    <row r="136" spans="6:7">
      <c r="F136" s="1">
        <v>0</v>
      </c>
      <c r="G136" s="1">
        <v>1.77</v>
      </c>
    </row>
    <row r="137" spans="6:7">
      <c r="F137" s="1">
        <v>0</v>
      </c>
      <c r="G137" s="1">
        <v>1.77</v>
      </c>
    </row>
    <row r="138" spans="6:7">
      <c r="F138" s="1">
        <v>0</v>
      </c>
      <c r="G138" s="1">
        <v>1.77</v>
      </c>
    </row>
    <row r="139" spans="6:7">
      <c r="F139" s="1">
        <v>0</v>
      </c>
      <c r="G139" s="1">
        <v>1.77</v>
      </c>
    </row>
    <row r="140" spans="6:7">
      <c r="F140" s="1">
        <v>0</v>
      </c>
      <c r="G140" s="1">
        <v>1.77</v>
      </c>
    </row>
    <row r="141" spans="6:7">
      <c r="F141" s="1">
        <v>0</v>
      </c>
      <c r="G141" s="1">
        <v>1.77</v>
      </c>
    </row>
    <row r="142" spans="6:7">
      <c r="F142" s="1">
        <v>0</v>
      </c>
      <c r="G142" s="1">
        <v>1.77</v>
      </c>
    </row>
    <row r="143" spans="6:7">
      <c r="F143" s="1">
        <v>0</v>
      </c>
      <c r="G143" s="1">
        <v>1.77</v>
      </c>
    </row>
    <row r="144" spans="6:7">
      <c r="F144" s="1">
        <v>2</v>
      </c>
      <c r="G144" s="1">
        <v>1.1100000000000001</v>
      </c>
    </row>
    <row r="145" spans="6:7">
      <c r="F145" s="1">
        <v>2</v>
      </c>
      <c r="G145" s="1">
        <v>1.1100000000000001</v>
      </c>
    </row>
    <row r="146" spans="6:7">
      <c r="F146" s="1">
        <v>2</v>
      </c>
      <c r="G146" s="1">
        <v>1.1100000000000001</v>
      </c>
    </row>
    <row r="147" spans="6:7">
      <c r="F147" s="1">
        <v>2</v>
      </c>
      <c r="G147" s="1">
        <v>1.1100000000000001</v>
      </c>
    </row>
    <row r="148" spans="6:7">
      <c r="F148" s="1">
        <v>2</v>
      </c>
      <c r="G148" s="1">
        <v>1.1100000000000001</v>
      </c>
    </row>
    <row r="149" spans="6:7">
      <c r="F149" s="1">
        <v>2</v>
      </c>
      <c r="G149" s="1">
        <v>1.1100000000000001</v>
      </c>
    </row>
    <row r="150" spans="6:7">
      <c r="F150" s="1">
        <v>2</v>
      </c>
      <c r="G150" s="1">
        <v>1.1100000000000001</v>
      </c>
    </row>
    <row r="151" spans="6:7">
      <c r="F151" s="1">
        <v>2</v>
      </c>
      <c r="G151" s="1">
        <v>1.1100000000000001</v>
      </c>
    </row>
    <row r="152" spans="6:7">
      <c r="F152" s="1">
        <v>2</v>
      </c>
      <c r="G152" s="1">
        <v>1.1100000000000001</v>
      </c>
    </row>
    <row r="153" spans="6:7">
      <c r="F153" s="1">
        <v>2</v>
      </c>
      <c r="G153" s="1">
        <v>1.1100000000000001</v>
      </c>
    </row>
    <row r="154" spans="6:7">
      <c r="F154" s="1">
        <v>2</v>
      </c>
      <c r="G154" s="1">
        <v>1.1100000000000001</v>
      </c>
    </row>
    <row r="155" spans="6:7">
      <c r="F155" s="1">
        <v>2</v>
      </c>
      <c r="G155" s="1">
        <v>1.1100000000000001</v>
      </c>
    </row>
    <row r="156" spans="6:7">
      <c r="F156" s="1">
        <v>2</v>
      </c>
      <c r="G156" s="1">
        <v>1.1100000000000001</v>
      </c>
    </row>
    <row r="157" spans="6:7">
      <c r="F157" s="1">
        <v>2</v>
      </c>
      <c r="G157" s="1">
        <v>1.1100000000000001</v>
      </c>
    </row>
    <row r="158" spans="6:7">
      <c r="F158" s="1">
        <v>2</v>
      </c>
      <c r="G158" s="1">
        <v>1.1100000000000001</v>
      </c>
    </row>
    <row r="159" spans="6:7">
      <c r="F159" s="1">
        <v>2</v>
      </c>
      <c r="G159" s="1">
        <v>1.1100000000000001</v>
      </c>
    </row>
    <row r="160" spans="6:7">
      <c r="F160" s="1">
        <v>2</v>
      </c>
      <c r="G160" s="1">
        <v>1.1100000000000001</v>
      </c>
    </row>
    <row r="161" spans="6:7">
      <c r="F161" s="1">
        <v>2</v>
      </c>
      <c r="G161" s="1">
        <v>1.1100000000000001</v>
      </c>
    </row>
    <row r="162" spans="6:7">
      <c r="F162" s="1">
        <v>2</v>
      </c>
      <c r="G162" s="1">
        <v>1.1100000000000001</v>
      </c>
    </row>
    <row r="163" spans="6:7">
      <c r="F163" s="1">
        <v>4</v>
      </c>
      <c r="G163" s="1">
        <v>0.68</v>
      </c>
    </row>
    <row r="164" spans="6:7">
      <c r="F164" s="1">
        <v>4</v>
      </c>
      <c r="G164" s="1">
        <v>0.68</v>
      </c>
    </row>
    <row r="165" spans="6:7">
      <c r="F165" s="1">
        <v>4</v>
      </c>
      <c r="G165" s="1">
        <v>0.68</v>
      </c>
    </row>
    <row r="166" spans="6:7">
      <c r="F166" s="1">
        <v>4</v>
      </c>
      <c r="G166" s="1">
        <v>0.68</v>
      </c>
    </row>
    <row r="167" spans="6:7">
      <c r="F167" s="1">
        <v>4</v>
      </c>
      <c r="G167" s="1">
        <v>0.68</v>
      </c>
    </row>
    <row r="168" spans="6:7">
      <c r="F168" s="1">
        <v>4</v>
      </c>
      <c r="G168" s="1">
        <v>0.68</v>
      </c>
    </row>
    <row r="169" spans="6:7">
      <c r="F169" s="1">
        <v>4</v>
      </c>
      <c r="G169" s="1">
        <v>0.68</v>
      </c>
    </row>
    <row r="170" spans="6:7">
      <c r="F170" s="1">
        <v>4</v>
      </c>
      <c r="G170" s="1">
        <v>0.68</v>
      </c>
    </row>
    <row r="171" spans="6:7">
      <c r="F171" s="1">
        <v>4</v>
      </c>
      <c r="G171" s="1">
        <v>0.68</v>
      </c>
    </row>
    <row r="172" spans="6:7">
      <c r="F172" s="1">
        <v>4</v>
      </c>
      <c r="G172" s="1">
        <v>0.68</v>
      </c>
    </row>
    <row r="173" spans="6:7">
      <c r="F173" s="1">
        <v>4</v>
      </c>
      <c r="G173" s="1">
        <v>0.68</v>
      </c>
    </row>
    <row r="174" spans="6:7">
      <c r="F174" s="1">
        <v>4</v>
      </c>
      <c r="G174" s="1">
        <v>0.68</v>
      </c>
    </row>
    <row r="175" spans="6:7">
      <c r="F175" s="1">
        <v>4</v>
      </c>
      <c r="G175" s="1">
        <v>0.68</v>
      </c>
    </row>
    <row r="176" spans="6:7">
      <c r="F176" s="1">
        <v>4</v>
      </c>
      <c r="G176" s="1">
        <v>0.68</v>
      </c>
    </row>
    <row r="177" spans="6:7">
      <c r="F177" s="1">
        <v>4</v>
      </c>
      <c r="G177" s="1">
        <v>0.68</v>
      </c>
    </row>
    <row r="178" spans="6:7">
      <c r="F178" s="1">
        <v>4</v>
      </c>
      <c r="G178" s="1">
        <v>0.68</v>
      </c>
    </row>
    <row r="179" spans="6:7">
      <c r="F179" s="1">
        <v>4</v>
      </c>
      <c r="G179" s="1">
        <v>0.68</v>
      </c>
    </row>
    <row r="180" spans="6:7">
      <c r="F180" s="1">
        <v>4</v>
      </c>
      <c r="G180" s="1">
        <v>0.68</v>
      </c>
    </row>
    <row r="181" spans="6:7">
      <c r="F181" s="1">
        <v>4</v>
      </c>
      <c r="G181" s="1">
        <v>0.68</v>
      </c>
    </row>
    <row r="182" spans="6:7">
      <c r="F182" s="1">
        <v>6</v>
      </c>
      <c r="G182" s="1">
        <v>0.44500000000000001</v>
      </c>
    </row>
    <row r="183" spans="6:7">
      <c r="F183" s="1">
        <v>6</v>
      </c>
      <c r="G183" s="1">
        <v>0.44500000000000001</v>
      </c>
    </row>
    <row r="184" spans="6:7">
      <c r="F184" s="1">
        <v>6</v>
      </c>
      <c r="G184" s="1">
        <v>0.44500000000000001</v>
      </c>
    </row>
    <row r="185" spans="6:7">
      <c r="F185" s="1">
        <v>6</v>
      </c>
      <c r="G185" s="1">
        <v>0.44500000000000001</v>
      </c>
    </row>
    <row r="186" spans="6:7">
      <c r="F186" s="1">
        <v>6</v>
      </c>
      <c r="G186" s="1">
        <v>0.44500000000000001</v>
      </c>
    </row>
    <row r="187" spans="6:7">
      <c r="F187" s="1">
        <v>6</v>
      </c>
      <c r="G187" s="1">
        <v>0.44500000000000001</v>
      </c>
    </row>
    <row r="188" spans="6:7">
      <c r="F188" s="1">
        <v>6</v>
      </c>
      <c r="G188" s="1">
        <v>0.44500000000000001</v>
      </c>
    </row>
    <row r="189" spans="6:7">
      <c r="F189" s="1">
        <v>6</v>
      </c>
      <c r="G189" s="1">
        <v>0.44500000000000001</v>
      </c>
    </row>
    <row r="190" spans="6:7">
      <c r="F190" s="1">
        <v>6</v>
      </c>
      <c r="G190" s="1">
        <v>0.44500000000000001</v>
      </c>
    </row>
    <row r="191" spans="6:7">
      <c r="F191" s="1">
        <v>6</v>
      </c>
      <c r="G191" s="1">
        <v>0.44500000000000001</v>
      </c>
    </row>
    <row r="192" spans="6:7">
      <c r="F192" s="1">
        <v>6</v>
      </c>
      <c r="G192" s="1">
        <v>0.44500000000000001</v>
      </c>
    </row>
    <row r="193" spans="6:7">
      <c r="F193" s="1">
        <v>6</v>
      </c>
      <c r="G193" s="1">
        <v>0.44500000000000001</v>
      </c>
    </row>
    <row r="194" spans="6:7">
      <c r="F194" s="1">
        <v>6</v>
      </c>
      <c r="G194" s="1">
        <v>0.44500000000000001</v>
      </c>
    </row>
    <row r="195" spans="6:7">
      <c r="F195" s="1">
        <v>6</v>
      </c>
      <c r="G195" s="1">
        <v>0.44500000000000001</v>
      </c>
    </row>
    <row r="196" spans="6:7">
      <c r="F196" s="1">
        <v>8</v>
      </c>
      <c r="G196" s="1">
        <v>0.81</v>
      </c>
    </row>
    <row r="197" spans="6:7">
      <c r="F197" s="1">
        <v>8</v>
      </c>
      <c r="G197" s="1">
        <v>0.81</v>
      </c>
    </row>
    <row r="198" spans="6:7">
      <c r="F198" s="1">
        <v>8</v>
      </c>
      <c r="G198" s="1">
        <v>0.81</v>
      </c>
    </row>
    <row r="199" spans="6:7">
      <c r="F199" s="1">
        <v>8</v>
      </c>
      <c r="G199" s="1">
        <v>0.81</v>
      </c>
    </row>
    <row r="200" spans="6:7">
      <c r="F200" s="1">
        <v>8</v>
      </c>
      <c r="G200" s="1">
        <v>0.81</v>
      </c>
    </row>
    <row r="201" spans="6:7">
      <c r="F201" s="1">
        <v>8</v>
      </c>
      <c r="G201" s="1">
        <v>0.81</v>
      </c>
    </row>
    <row r="202" spans="6:7">
      <c r="F202" s="1">
        <v>8</v>
      </c>
      <c r="G202" s="1">
        <v>0.81</v>
      </c>
    </row>
    <row r="203" spans="6:7">
      <c r="F203" s="1">
        <v>8</v>
      </c>
      <c r="G203" s="1">
        <v>0.81</v>
      </c>
    </row>
    <row r="204" spans="6:7">
      <c r="F204" s="1">
        <v>8</v>
      </c>
      <c r="G204" s="1">
        <v>0.81</v>
      </c>
    </row>
    <row r="205" spans="6:7">
      <c r="F205" s="1">
        <v>8</v>
      </c>
      <c r="G205" s="1">
        <v>0.81</v>
      </c>
    </row>
    <row r="206" spans="6:7">
      <c r="F206" s="1">
        <v>8</v>
      </c>
      <c r="G206" s="1">
        <v>0.81</v>
      </c>
    </row>
    <row r="207" spans="6:7">
      <c r="F207" s="1">
        <v>8</v>
      </c>
      <c r="G207" s="1">
        <v>0.81</v>
      </c>
    </row>
    <row r="208" spans="6:7">
      <c r="F208" s="1">
        <v>8</v>
      </c>
      <c r="G208" s="1">
        <v>0.81</v>
      </c>
    </row>
    <row r="209" spans="6:8">
      <c r="F209" s="1">
        <v>10</v>
      </c>
      <c r="G209" s="1">
        <v>1.6400000000000001</v>
      </c>
    </row>
    <row r="210" spans="6:8">
      <c r="F210" s="1">
        <v>10</v>
      </c>
      <c r="G210" s="1">
        <v>1.6400000000000001</v>
      </c>
    </row>
    <row r="211" spans="6:8">
      <c r="F211" s="1">
        <v>10</v>
      </c>
      <c r="G211" s="1">
        <v>1.6400000000000001</v>
      </c>
    </row>
    <row r="212" spans="6:8">
      <c r="F212" s="1">
        <v>10</v>
      </c>
      <c r="G212" s="1">
        <v>1.6400000000000001</v>
      </c>
    </row>
    <row r="213" spans="6:8">
      <c r="F213" s="1">
        <v>10</v>
      </c>
      <c r="G213" s="1">
        <v>1.6400000000000001</v>
      </c>
    </row>
    <row r="214" spans="6:8">
      <c r="F214" s="1">
        <v>10</v>
      </c>
      <c r="G214" s="1">
        <v>1.6400000000000001</v>
      </c>
    </row>
    <row r="215" spans="6:8">
      <c r="F215" s="1">
        <v>10</v>
      </c>
      <c r="G215" s="1">
        <v>1.6400000000000001</v>
      </c>
    </row>
    <row r="216" spans="6:8">
      <c r="F216" s="1">
        <v>10</v>
      </c>
      <c r="G216" s="1">
        <v>1.6400000000000001</v>
      </c>
    </row>
    <row r="217" spans="6:8">
      <c r="F217" s="1">
        <v>10</v>
      </c>
      <c r="G217" s="1">
        <v>1.6400000000000001</v>
      </c>
    </row>
    <row r="218" spans="6:8">
      <c r="F218" s="1">
        <v>10</v>
      </c>
      <c r="G218" s="1">
        <v>1.6400000000000001</v>
      </c>
    </row>
    <row r="219" spans="6:8">
      <c r="F219" s="1">
        <v>12</v>
      </c>
      <c r="G219" s="1">
        <v>2.76</v>
      </c>
    </row>
    <row r="220" spans="6:8">
      <c r="F220" s="1">
        <v>12</v>
      </c>
      <c r="G220" s="1">
        <v>2.76</v>
      </c>
    </row>
    <row r="221" spans="6:8">
      <c r="F221" s="1">
        <v>12</v>
      </c>
      <c r="G221" s="1">
        <v>2.76</v>
      </c>
      <c r="H221">
        <v>30.506505732781768</v>
      </c>
    </row>
    <row r="222" spans="6:8">
      <c r="F222" s="1">
        <v>12</v>
      </c>
      <c r="G222" s="1">
        <v>2.76</v>
      </c>
      <c r="H222">
        <v>26.578346292146151</v>
      </c>
    </row>
    <row r="223" spans="6:8">
      <c r="F223" s="1">
        <v>12</v>
      </c>
      <c r="G223" s="1">
        <v>2.76</v>
      </c>
    </row>
    <row r="224" spans="6:8">
      <c r="F224" s="1">
        <v>12</v>
      </c>
      <c r="G224" s="1">
        <v>2.76</v>
      </c>
    </row>
    <row r="225" spans="6:7">
      <c r="F225" s="1">
        <v>12</v>
      </c>
      <c r="G225" s="1">
        <v>2.76</v>
      </c>
    </row>
    <row r="226" spans="6:7">
      <c r="F226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B427-1BC5-4C6A-89BD-EB1C9FB1DA24}">
  <dimension ref="G7:AG30"/>
  <sheetViews>
    <sheetView tabSelected="1" zoomScale="115" zoomScaleNormal="115" workbookViewId="0">
      <selection activeCell="O39" sqref="O39"/>
    </sheetView>
  </sheetViews>
  <sheetFormatPr defaultRowHeight="14.5"/>
  <cols>
    <col min="17" max="17" width="8.7265625" customWidth="1"/>
    <col min="20" max="20" width="50.1796875" bestFit="1" customWidth="1"/>
  </cols>
  <sheetData>
    <row r="7" spans="11:33">
      <c r="K7" t="s">
        <v>70</v>
      </c>
      <c r="L7" t="s">
        <v>71</v>
      </c>
    </row>
    <row r="8" spans="11:33">
      <c r="K8">
        <v>0.85215000000000174</v>
      </c>
      <c r="L8">
        <v>11.00384</v>
      </c>
      <c r="M8" s="8" t="s">
        <v>73</v>
      </c>
      <c r="N8">
        <v>22</v>
      </c>
      <c r="O8">
        <v>114.1</v>
      </c>
      <c r="T8" s="7" t="s">
        <v>69</v>
      </c>
    </row>
    <row r="9" spans="11:33">
      <c r="K9">
        <v>1.0152300000000001</v>
      </c>
      <c r="L9">
        <v>11.168200000000001</v>
      </c>
      <c r="M9" s="8" t="s">
        <v>73</v>
      </c>
      <c r="N9">
        <f>N8+(K9-K8)/2*0.25</f>
        <v>22.020385000000001</v>
      </c>
      <c r="O9">
        <f>O8+(L9-L8)/2*0.26</f>
        <v>114.12136679999999</v>
      </c>
    </row>
    <row r="10" spans="11:33">
      <c r="K10">
        <v>1.1884300000000001</v>
      </c>
      <c r="L10">
        <v>11.191700000000001</v>
      </c>
      <c r="M10" s="8" t="s">
        <v>73</v>
      </c>
      <c r="N10">
        <f>N8+(K10-K8)/2*0.25</f>
        <v>22.042034999999998</v>
      </c>
      <c r="O10">
        <f>O8+(L10-L8)/2*0.26</f>
        <v>114.12442179999999</v>
      </c>
    </row>
    <row r="11" spans="11:33">
      <c r="K11">
        <v>1.3270200000000001</v>
      </c>
      <c r="L11">
        <v>11.125500000000001</v>
      </c>
      <c r="M11" s="8" t="s">
        <v>73</v>
      </c>
      <c r="N11">
        <f>N9+(K11-K9)/2*0.25</f>
        <v>22.059358750000001</v>
      </c>
      <c r="O11">
        <f>O9+(L11-L9)/2*0.26</f>
        <v>114.11581579999999</v>
      </c>
    </row>
    <row r="16" spans="11:33">
      <c r="V16" t="s">
        <v>54</v>
      </c>
      <c r="W16">
        <v>2</v>
      </c>
      <c r="X16">
        <v>6</v>
      </c>
      <c r="Y16" t="s">
        <v>60</v>
      </c>
      <c r="Z16">
        <f>(W17-W16)/2</f>
        <v>9.4260750000000009</v>
      </c>
      <c r="AA16" t="s">
        <v>61</v>
      </c>
      <c r="AB16">
        <f>0.26*Z16</f>
        <v>2.4507795000000003</v>
      </c>
      <c r="AE16" t="s">
        <v>63</v>
      </c>
      <c r="AF16">
        <f>W16-20</f>
        <v>-18</v>
      </c>
      <c r="AG16">
        <f>X16-14</f>
        <v>-8</v>
      </c>
    </row>
    <row r="17" spans="7:33">
      <c r="G17" t="s">
        <v>54</v>
      </c>
      <c r="H17">
        <v>2</v>
      </c>
      <c r="I17">
        <v>6</v>
      </c>
      <c r="J17" t="s">
        <v>60</v>
      </c>
      <c r="K17">
        <f>(H18-H17)/2</f>
        <v>9.4260750000000009</v>
      </c>
      <c r="L17" t="s">
        <v>61</v>
      </c>
      <c r="M17">
        <f>0.26*K17</f>
        <v>2.4507795000000003</v>
      </c>
      <c r="P17" t="s">
        <v>63</v>
      </c>
      <c r="Q17">
        <f>H17-20</f>
        <v>-18</v>
      </c>
      <c r="R17">
        <f>I17-14</f>
        <v>-8</v>
      </c>
      <c r="V17" t="s">
        <v>55</v>
      </c>
      <c r="W17">
        <v>20.852150000000002</v>
      </c>
      <c r="X17">
        <v>25.00384</v>
      </c>
      <c r="Y17" t="s">
        <v>59</v>
      </c>
      <c r="Z17">
        <f>(X17-X16)/2</f>
        <v>9.5019200000000001</v>
      </c>
      <c r="AA17" t="s">
        <v>62</v>
      </c>
      <c r="AB17">
        <f>0.25*Z17</f>
        <v>2.37548</v>
      </c>
      <c r="AF17">
        <f>W17-20</f>
        <v>0.85215000000000174</v>
      </c>
      <c r="AG17">
        <f>X17-14</f>
        <v>11.00384</v>
      </c>
    </row>
    <row r="18" spans="7:33">
      <c r="G18" t="s">
        <v>55</v>
      </c>
      <c r="H18">
        <v>20.852150000000002</v>
      </c>
      <c r="I18">
        <v>25.00384</v>
      </c>
      <c r="J18" t="s">
        <v>59</v>
      </c>
      <c r="K18">
        <f>(I18-I17)/2</f>
        <v>9.5019200000000001</v>
      </c>
      <c r="L18" t="s">
        <v>62</v>
      </c>
      <c r="M18">
        <f>0.25*K18</f>
        <v>2.37548</v>
      </c>
      <c r="Q18">
        <f>H18-20</f>
        <v>0.85215000000000174</v>
      </c>
      <c r="R18">
        <f>I18-14</f>
        <v>11.00384</v>
      </c>
      <c r="W18">
        <f>(X17-X16)/(W17-W16)</f>
        <v>1.0080462971066959</v>
      </c>
      <c r="Z18">
        <f>SQRT(4*Z17*Z17+4*Z16*Z16)</f>
        <v>26.768442135621193</v>
      </c>
      <c r="AF18">
        <v>1.0152300000000001</v>
      </c>
      <c r="AG18">
        <v>11.168200000000001</v>
      </c>
    </row>
    <row r="19" spans="7:33">
      <c r="K19">
        <f>SQRT(4*K18*K18+4*K17*K17)</f>
        <v>26.768442135621193</v>
      </c>
      <c r="W19">
        <f>ATAN(W18)</f>
        <v>0.78940516963739193</v>
      </c>
      <c r="X19">
        <f>DEGREES(W19)</f>
        <v>45.229584546031354</v>
      </c>
      <c r="Y19">
        <f>90-X19</f>
        <v>44.770415453968646</v>
      </c>
      <c r="AF19">
        <f>(AG18-AG17)/(AF18-AF17)</f>
        <v>1.0078489085111721</v>
      </c>
    </row>
    <row r="21" spans="7:33">
      <c r="G21">
        <f>(I18-I17)/(H18-H17)</f>
        <v>1.0080462971066959</v>
      </c>
    </row>
    <row r="22" spans="7:33">
      <c r="G22">
        <f>DEGREES(ATAN(G21))</f>
        <v>45.229584546031354</v>
      </c>
      <c r="K22" t="s">
        <v>70</v>
      </c>
      <c r="L22" t="s">
        <v>71</v>
      </c>
      <c r="M22" t="s">
        <v>72</v>
      </c>
      <c r="N22" t="s">
        <v>72</v>
      </c>
    </row>
    <row r="23" spans="7:33">
      <c r="K23">
        <v>22.020385000000001</v>
      </c>
      <c r="L23">
        <v>114.12136679999999</v>
      </c>
      <c r="M23">
        <f>RADIANS(K23)</f>
        <v>0.38432822080677154</v>
      </c>
      <c r="N23">
        <f>RADIANS(L23)</f>
        <v>1.9917935975361449</v>
      </c>
      <c r="V23" t="s">
        <v>70</v>
      </c>
      <c r="W23" t="s">
        <v>71</v>
      </c>
      <c r="X23" t="s">
        <v>72</v>
      </c>
      <c r="Y23" t="s">
        <v>72</v>
      </c>
    </row>
    <row r="24" spans="7:33">
      <c r="G24" t="s">
        <v>56</v>
      </c>
      <c r="H24">
        <f>6*COS(RADIANS(G22))</f>
        <v>4.225606384821285</v>
      </c>
      <c r="K24">
        <v>22.059358750000001</v>
      </c>
      <c r="L24">
        <v>114.11581579999999</v>
      </c>
      <c r="M24">
        <f>RADIANS(K24)</f>
        <v>0.3850084410661207</v>
      </c>
      <c r="N24">
        <f>RADIANS(L24)</f>
        <v>1.9916967143093669</v>
      </c>
      <c r="P24" t="s">
        <v>66</v>
      </c>
      <c r="Q24">
        <v>1.60934</v>
      </c>
      <c r="V24">
        <v>19.649999999999999</v>
      </c>
      <c r="W24">
        <v>111.65</v>
      </c>
      <c r="X24">
        <f>RADIANS(V24)</f>
        <v>0.34295719801688573</v>
      </c>
      <c r="Y24">
        <f>RADIANS(W24)</f>
        <v>1.9486601098516689</v>
      </c>
    </row>
    <row r="25" spans="7:33">
      <c r="G25" t="s">
        <v>57</v>
      </c>
      <c r="H25">
        <f>6*SIN(RADIANS(G22))</f>
        <v>4.2596068692495077</v>
      </c>
      <c r="K25">
        <f>K24-K23</f>
        <v>3.8973750000000251E-2</v>
      </c>
      <c r="L25">
        <f>L24-L23</f>
        <v>-5.550999999996975E-3</v>
      </c>
      <c r="P25" t="s">
        <v>67</v>
      </c>
      <c r="Q25">
        <f>69 * Q24</f>
        <v>111.04446</v>
      </c>
      <c r="R25" t="s">
        <v>62</v>
      </c>
      <c r="V25">
        <v>22</v>
      </c>
      <c r="W25">
        <v>114.1</v>
      </c>
      <c r="X25">
        <f>RADIANS(V25)</f>
        <v>0.38397243543875248</v>
      </c>
      <c r="Y25">
        <f>RADIANS(W25)</f>
        <v>1.99142067652553</v>
      </c>
    </row>
    <row r="26" spans="7:33">
      <c r="G26" t="s">
        <v>58</v>
      </c>
      <c r="H26">
        <f>H25*H25+H24*H24</f>
        <v>36</v>
      </c>
      <c r="P26" t="s">
        <v>68</v>
      </c>
      <c r="Q26">
        <f>54.6*Q24</f>
        <v>87.869963999999996</v>
      </c>
      <c r="R26" t="s">
        <v>61</v>
      </c>
      <c r="V26">
        <f>V25-V24</f>
        <v>2.3500000000000014</v>
      </c>
      <c r="W26">
        <f>W25-W24</f>
        <v>2.4499999999999886</v>
      </c>
    </row>
    <row r="27" spans="7:33">
      <c r="J27">
        <f>12.2/1.44</f>
        <v>8.4722222222222214</v>
      </c>
      <c r="K27">
        <f>ACOS(SIN(M23)*SIN(M24)+COS(M23)*COS(M24)*COS(N24-N23))</f>
        <v>6.8612260653000412E-4</v>
      </c>
      <c r="P27">
        <f>Q25*M18</f>
        <v>263.78389384080003</v>
      </c>
    </row>
    <row r="28" spans="7:33">
      <c r="K28">
        <f>K27*1.852*180*60/PI()</f>
        <v>4.3683416152278971</v>
      </c>
      <c r="P28">
        <f>Q26*M18</f>
        <v>208.73334208271999</v>
      </c>
    </row>
    <row r="29" spans="7:33">
      <c r="P29">
        <f>P28*P28+P27*P27</f>
        <v>113151.55074683626</v>
      </c>
    </row>
    <row r="30" spans="7:33">
      <c r="P30">
        <f>SQRT(P29)</f>
        <v>336.38006889058732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Polynomial Analysis</vt:lpstr>
      <vt:lpstr>Linear Transform Model Analysis</vt:lpstr>
      <vt:lpstr>Residual Plot Transformation</vt:lpstr>
      <vt:lpstr>Residual Plot Original</vt:lpstr>
      <vt:lpstr>Residual Plot GRG</vt:lpstr>
      <vt:lpstr>Median Y Mag</vt:lpstr>
      <vt:lpstr>Median X Mag</vt:lpstr>
      <vt:lpstr>Boat Streamline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</dc:creator>
  <cp:lastModifiedBy>Benjamin Yan</cp:lastModifiedBy>
  <dcterms:created xsi:type="dcterms:W3CDTF">2023-09-09T14:57:29Z</dcterms:created>
  <dcterms:modified xsi:type="dcterms:W3CDTF">2024-02-28T11:46:09Z</dcterms:modified>
</cp:coreProperties>
</file>