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Ben\Downloads\Dashboard\"/>
    </mc:Choice>
  </mc:AlternateContent>
  <xr:revisionPtr revIDLastSave="0" documentId="13_ncr:1_{95CD5239-27FD-4A7B-A14E-A4A3DE873FEF}" xr6:coauthVersionLast="36" xr6:coauthVersionMax="36" xr10:uidLastSave="{00000000-0000-0000-0000-000000000000}"/>
  <bookViews>
    <workbookView xWindow="0" yWindow="0" windowWidth="23040" windowHeight="9060" tabRatio="748" firstSheet="7" activeTab="14" xr2:uid="{00000000-000D-0000-FFFF-FFFF00000000}"/>
  </bookViews>
  <sheets>
    <sheet name="overheadContribution" sheetId="12" r:id="rId1"/>
    <sheet name="valueInformation" sheetId="1" r:id="rId2"/>
    <sheet name="projectKPIs" sheetId="11" r:id="rId3"/>
    <sheet name="timeValue" sheetId="10" r:id="rId4"/>
    <sheet name="NewRecordOfLabour" sheetId="7" r:id="rId5"/>
    <sheet name="monthlyKPI" sheetId="6" r:id="rId6"/>
    <sheet name="progress" sheetId="2" r:id="rId7"/>
    <sheet name="financialData" sheetId="3" r:id="rId8"/>
    <sheet name="SubConFinData" sheetId="4" r:id="rId9"/>
    <sheet name="HSData" sheetId="5" r:id="rId10"/>
    <sheet name="TradeAccidents" sheetId="8" r:id="rId11"/>
    <sheet name="AccidentReport" sheetId="13" r:id="rId12"/>
    <sheet name="MaterialOrdersCategories" sheetId="15" r:id="rId13"/>
    <sheet name="MaterialOrdersType" sheetId="14" r:id="rId14"/>
    <sheet name="TypeAccidents" sheetId="9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12" l="1"/>
  <c r="O2" i="12"/>
  <c r="N2" i="12"/>
  <c r="M2" i="12"/>
  <c r="L2" i="12"/>
  <c r="K2" i="12"/>
  <c r="J2" i="12"/>
  <c r="I2" i="12"/>
  <c r="H2" i="12"/>
  <c r="E2" i="12"/>
  <c r="D2" i="12"/>
  <c r="C2" i="12"/>
  <c r="B2" i="12"/>
  <c r="A2" i="11"/>
  <c r="O2" i="11"/>
  <c r="N2" i="11"/>
  <c r="M2" i="11"/>
  <c r="K2" i="11"/>
  <c r="J2" i="11"/>
  <c r="I2" i="11"/>
  <c r="H2" i="11"/>
  <c r="D2" i="11"/>
  <c r="C2" i="11"/>
  <c r="A2" i="10"/>
  <c r="H2" i="10"/>
  <c r="I2" i="10" s="1"/>
  <c r="F2" i="10"/>
  <c r="G2" i="10" s="1"/>
  <c r="E2" i="10"/>
  <c r="D2" i="10"/>
  <c r="B2" i="10"/>
  <c r="M2" i="1" l="1"/>
  <c r="L2" i="1"/>
  <c r="K2" i="1"/>
  <c r="J2" i="1"/>
  <c r="I2" i="1"/>
  <c r="H2" i="1"/>
  <c r="G2" i="1"/>
  <c r="F2" i="1"/>
  <c r="E2" i="1"/>
  <c r="D2" i="1"/>
  <c r="C2" i="1"/>
  <c r="B2" i="1"/>
  <c r="AE2" i="1" l="1"/>
  <c r="AD2" i="1"/>
  <c r="E2" i="4" l="1"/>
  <c r="AP3" i="3" l="1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L3" i="3"/>
  <c r="M3" i="3"/>
  <c r="K3" i="3"/>
  <c r="J3" i="3"/>
  <c r="I3" i="3"/>
  <c r="H3" i="3"/>
  <c r="G3" i="3"/>
  <c r="F3" i="3"/>
  <c r="E3" i="3"/>
  <c r="D3" i="3"/>
  <c r="C3" i="3"/>
  <c r="AZ3" i="5" l="1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G51" i="4"/>
  <c r="F51" i="4"/>
  <c r="E51" i="4"/>
  <c r="D51" i="4"/>
  <c r="C51" i="4"/>
  <c r="B51" i="4"/>
  <c r="G50" i="4"/>
  <c r="F50" i="4"/>
  <c r="E50" i="4"/>
  <c r="D50" i="4"/>
  <c r="C50" i="4"/>
  <c r="B50" i="4"/>
  <c r="G49" i="4"/>
  <c r="F49" i="4"/>
  <c r="E49" i="4"/>
  <c r="D49" i="4"/>
  <c r="C49" i="4"/>
  <c r="B49" i="4"/>
  <c r="G48" i="4"/>
  <c r="F48" i="4"/>
  <c r="E48" i="4"/>
  <c r="D48" i="4"/>
  <c r="C48" i="4"/>
  <c r="B48" i="4"/>
  <c r="G47" i="4"/>
  <c r="F47" i="4"/>
  <c r="E47" i="4"/>
  <c r="D47" i="4"/>
  <c r="C47" i="4"/>
  <c r="B47" i="4"/>
  <c r="G46" i="4"/>
  <c r="F46" i="4"/>
  <c r="E46" i="4"/>
  <c r="D46" i="4"/>
  <c r="C46" i="4"/>
  <c r="B46" i="4"/>
  <c r="G45" i="4"/>
  <c r="F45" i="4"/>
  <c r="E45" i="4"/>
  <c r="D45" i="4"/>
  <c r="C45" i="4"/>
  <c r="B45" i="4"/>
  <c r="G44" i="4"/>
  <c r="F44" i="4"/>
  <c r="E44" i="4"/>
  <c r="D44" i="4"/>
  <c r="C44" i="4"/>
  <c r="B44" i="4"/>
  <c r="G43" i="4"/>
  <c r="F43" i="4"/>
  <c r="E43" i="4"/>
  <c r="D43" i="4"/>
  <c r="C43" i="4"/>
  <c r="B43" i="4"/>
  <c r="G42" i="4"/>
  <c r="F42" i="4"/>
  <c r="E42" i="4"/>
  <c r="D42" i="4"/>
  <c r="C42" i="4"/>
  <c r="B42" i="4"/>
  <c r="G41" i="4"/>
  <c r="F41" i="4"/>
  <c r="E41" i="4"/>
  <c r="D41" i="4"/>
  <c r="C41" i="4"/>
  <c r="B41" i="4"/>
  <c r="G40" i="4"/>
  <c r="F40" i="4"/>
  <c r="E40" i="4"/>
  <c r="D40" i="4"/>
  <c r="C40" i="4"/>
  <c r="B40" i="4"/>
  <c r="G39" i="4"/>
  <c r="F39" i="4"/>
  <c r="E39" i="4"/>
  <c r="D39" i="4"/>
  <c r="C39" i="4"/>
  <c r="B39" i="4"/>
  <c r="G38" i="4"/>
  <c r="F38" i="4"/>
  <c r="E38" i="4"/>
  <c r="D38" i="4"/>
  <c r="C38" i="4"/>
  <c r="B38" i="4"/>
  <c r="G37" i="4"/>
  <c r="F37" i="4"/>
  <c r="E37" i="4"/>
  <c r="D37" i="4"/>
  <c r="C37" i="4"/>
  <c r="B37" i="4"/>
  <c r="G36" i="4"/>
  <c r="F36" i="4"/>
  <c r="E36" i="4"/>
  <c r="D36" i="4"/>
  <c r="C36" i="4"/>
  <c r="B36" i="4"/>
  <c r="G35" i="4"/>
  <c r="F35" i="4"/>
  <c r="E35" i="4"/>
  <c r="D35" i="4"/>
  <c r="C35" i="4"/>
  <c r="B35" i="4"/>
  <c r="G34" i="4"/>
  <c r="F34" i="4"/>
  <c r="E34" i="4"/>
  <c r="D34" i="4"/>
  <c r="C34" i="4"/>
  <c r="B34" i="4"/>
  <c r="G33" i="4"/>
  <c r="F33" i="4"/>
  <c r="E33" i="4"/>
  <c r="D33" i="4"/>
  <c r="C33" i="4"/>
  <c r="B33" i="4"/>
  <c r="G32" i="4"/>
  <c r="F32" i="4"/>
  <c r="E32" i="4"/>
  <c r="D32" i="4"/>
  <c r="C32" i="4"/>
  <c r="B32" i="4"/>
  <c r="G31" i="4"/>
  <c r="F31" i="4"/>
  <c r="E31" i="4"/>
  <c r="D31" i="4"/>
  <c r="C31" i="4"/>
  <c r="B31" i="4"/>
  <c r="G30" i="4"/>
  <c r="F30" i="4"/>
  <c r="E30" i="4"/>
  <c r="D30" i="4"/>
  <c r="C30" i="4"/>
  <c r="B30" i="4"/>
  <c r="G29" i="4"/>
  <c r="F29" i="4"/>
  <c r="E29" i="4"/>
  <c r="D29" i="4"/>
  <c r="C29" i="4"/>
  <c r="B29" i="4"/>
  <c r="G28" i="4"/>
  <c r="F28" i="4"/>
  <c r="E28" i="4"/>
  <c r="D28" i="4"/>
  <c r="C28" i="4"/>
  <c r="B28" i="4"/>
  <c r="G27" i="4"/>
  <c r="F27" i="4"/>
  <c r="E27" i="4"/>
  <c r="D27" i="4"/>
  <c r="C27" i="4"/>
  <c r="B27" i="4"/>
  <c r="G26" i="4"/>
  <c r="F26" i="4"/>
  <c r="E26" i="4"/>
  <c r="D26" i="4"/>
  <c r="C26" i="4"/>
  <c r="B26" i="4"/>
  <c r="G25" i="4"/>
  <c r="F25" i="4"/>
  <c r="E25" i="4"/>
  <c r="D25" i="4"/>
  <c r="C25" i="4"/>
  <c r="B25" i="4"/>
  <c r="G24" i="4"/>
  <c r="F24" i="4"/>
  <c r="E24" i="4"/>
  <c r="D24" i="4"/>
  <c r="C24" i="4"/>
  <c r="B24" i="4"/>
  <c r="G23" i="4"/>
  <c r="F23" i="4"/>
  <c r="E23" i="4"/>
  <c r="D23" i="4"/>
  <c r="C23" i="4"/>
  <c r="B23" i="4"/>
  <c r="G22" i="4"/>
  <c r="F22" i="4"/>
  <c r="E22" i="4"/>
  <c r="D22" i="4"/>
  <c r="C22" i="4"/>
  <c r="B22" i="4"/>
  <c r="G21" i="4"/>
  <c r="F21" i="4"/>
  <c r="E21" i="4"/>
  <c r="D21" i="4"/>
  <c r="C21" i="4"/>
  <c r="B21" i="4"/>
  <c r="G20" i="4"/>
  <c r="F20" i="4"/>
  <c r="E20" i="4"/>
  <c r="D20" i="4"/>
  <c r="C20" i="4"/>
  <c r="B20" i="4"/>
  <c r="G19" i="4"/>
  <c r="F19" i="4"/>
  <c r="E19" i="4"/>
  <c r="D19" i="4"/>
  <c r="C19" i="4"/>
  <c r="B19" i="4"/>
  <c r="G18" i="4"/>
  <c r="F18" i="4"/>
  <c r="E18" i="4"/>
  <c r="D18" i="4"/>
  <c r="C18" i="4"/>
  <c r="B18" i="4"/>
  <c r="G17" i="4"/>
  <c r="F17" i="4"/>
  <c r="E17" i="4"/>
  <c r="D17" i="4"/>
  <c r="C17" i="4"/>
  <c r="B17" i="4"/>
  <c r="G16" i="4"/>
  <c r="F16" i="4"/>
  <c r="E16" i="4"/>
  <c r="D16" i="4"/>
  <c r="C16" i="4"/>
  <c r="B16" i="4"/>
  <c r="G15" i="4"/>
  <c r="F15" i="4"/>
  <c r="E15" i="4"/>
  <c r="D15" i="4"/>
  <c r="C15" i="4"/>
  <c r="B15" i="4"/>
  <c r="G14" i="4"/>
  <c r="F14" i="4"/>
  <c r="E14" i="4"/>
  <c r="D14" i="4"/>
  <c r="C14" i="4"/>
  <c r="B14" i="4"/>
  <c r="G13" i="4"/>
  <c r="F13" i="4"/>
  <c r="E13" i="4"/>
  <c r="D13" i="4"/>
  <c r="C13" i="4"/>
  <c r="B13" i="4"/>
  <c r="G12" i="4"/>
  <c r="F12" i="4"/>
  <c r="E12" i="4"/>
  <c r="D12" i="4"/>
  <c r="C12" i="4"/>
  <c r="B12" i="4"/>
  <c r="G11" i="4"/>
  <c r="F11" i="4"/>
  <c r="E11" i="4"/>
  <c r="D11" i="4"/>
  <c r="C11" i="4"/>
  <c r="B11" i="4"/>
  <c r="G10" i="4"/>
  <c r="F10" i="4"/>
  <c r="E10" i="4"/>
  <c r="D10" i="4"/>
  <c r="C10" i="4"/>
  <c r="B10" i="4"/>
  <c r="G9" i="4"/>
  <c r="F9" i="4"/>
  <c r="E9" i="4"/>
  <c r="D9" i="4"/>
  <c r="C9" i="4"/>
  <c r="B9" i="4"/>
  <c r="G8" i="4"/>
  <c r="F8" i="4"/>
  <c r="E8" i="4"/>
  <c r="D8" i="4"/>
  <c r="C8" i="4"/>
  <c r="B8" i="4"/>
  <c r="G7" i="4"/>
  <c r="F7" i="4"/>
  <c r="E7" i="4"/>
  <c r="D7" i="4"/>
  <c r="C7" i="4"/>
  <c r="B7" i="4"/>
  <c r="G6" i="4"/>
  <c r="F6" i="4"/>
  <c r="E6" i="4"/>
  <c r="D6" i="4"/>
  <c r="C6" i="4"/>
  <c r="B6" i="4"/>
  <c r="G5" i="4"/>
  <c r="F5" i="4"/>
  <c r="E5" i="4"/>
  <c r="D5" i="4"/>
  <c r="C5" i="4"/>
  <c r="B5" i="4"/>
  <c r="G4" i="4"/>
  <c r="F4" i="4"/>
  <c r="E4" i="4"/>
  <c r="D4" i="4"/>
  <c r="C4" i="4"/>
  <c r="B4" i="4"/>
  <c r="G3" i="4"/>
  <c r="F3" i="4"/>
  <c r="E3" i="4"/>
  <c r="D3" i="4"/>
  <c r="C3" i="4"/>
  <c r="B3" i="4"/>
  <c r="G2" i="4"/>
  <c r="F2" i="4"/>
  <c r="D2" i="4"/>
  <c r="C2" i="4"/>
  <c r="B2" i="4"/>
  <c r="C2" i="3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L7" i="6"/>
  <c r="K7" i="6"/>
  <c r="L6" i="6"/>
  <c r="K6" i="6"/>
  <c r="L5" i="6"/>
  <c r="K5" i="6"/>
  <c r="L4" i="6"/>
  <c r="K4" i="6"/>
  <c r="L3" i="6"/>
  <c r="K3" i="6"/>
  <c r="L2" i="6"/>
  <c r="K2" i="6"/>
  <c r="A2" i="1"/>
  <c r="G2" i="12" l="1"/>
  <c r="Q2" i="12" s="1"/>
  <c r="F2" i="12"/>
  <c r="P2" i="12" s="1"/>
</calcChain>
</file>

<file path=xl/sharedStrings.xml><?xml version="1.0" encoding="utf-8"?>
<sst xmlns="http://schemas.openxmlformats.org/spreadsheetml/2006/main" count="405" uniqueCount="178">
  <si>
    <t>ContractNumber</t>
  </si>
  <si>
    <t>CumulativeValueGross</t>
  </si>
  <si>
    <t>CumulativeProfitGross</t>
  </si>
  <si>
    <t>MonthlyValue</t>
  </si>
  <si>
    <t>MonthlyProfit</t>
  </si>
  <si>
    <t>QtrProfCumActual</t>
  </si>
  <si>
    <t>PercentageCompleteTime</t>
  </si>
  <si>
    <t>PercentageCompleteValue</t>
  </si>
  <si>
    <t>QtrProfMonthForeCast</t>
  </si>
  <si>
    <t>QtrTurnOverMonthForeCast</t>
  </si>
  <si>
    <t>QtrTurnOverCumActual</t>
  </si>
  <si>
    <t>QtrTurnOverCumForeCast</t>
  </si>
  <si>
    <t>C2356</t>
  </si>
  <si>
    <t>WeeksCompleted</t>
  </si>
  <si>
    <t>WeeksContracted</t>
  </si>
  <si>
    <t>TimeCompleted</t>
  </si>
  <si>
    <t>TimeRemaining</t>
  </si>
  <si>
    <t>ValueCompleted</t>
  </si>
  <si>
    <t>ValueRemaining</t>
  </si>
  <si>
    <t>AdherenceTarget</t>
  </si>
  <si>
    <t>AdherenceActual</t>
  </si>
  <si>
    <t>SubContractorName</t>
  </si>
  <si>
    <t>DesignDevelopment</t>
  </si>
  <si>
    <t>Package</t>
  </si>
  <si>
    <t>Site</t>
  </si>
  <si>
    <t>RecoverableVariations</t>
  </si>
  <si>
    <t>SubContractNettOrderValue</t>
  </si>
  <si>
    <t>MovementMaterials</t>
  </si>
  <si>
    <t>GrossMaterials</t>
  </si>
  <si>
    <t>GrossConsultants</t>
  </si>
  <si>
    <t>MovementConsultants</t>
  </si>
  <si>
    <t>GrossStats</t>
  </si>
  <si>
    <t>MovementStats</t>
  </si>
  <si>
    <t>GrossPreliminaries</t>
  </si>
  <si>
    <t>MovementPreliminaries</t>
  </si>
  <si>
    <t>GrossOthers</t>
  </si>
  <si>
    <t>MovementOthers</t>
  </si>
  <si>
    <t>GrossTotal</t>
  </si>
  <si>
    <t>MovementTotal</t>
  </si>
  <si>
    <t>GrossSubContractors</t>
  </si>
  <si>
    <t>MovementSubContractors</t>
  </si>
  <si>
    <t>GrossOHP</t>
  </si>
  <si>
    <t>MovementOHP</t>
  </si>
  <si>
    <t>NonRecoverableWorks</t>
  </si>
  <si>
    <t>PredOfProgramme</t>
  </si>
  <si>
    <t>QtrProfCumForecast</t>
  </si>
  <si>
    <t>All Skip waste m3</t>
  </si>
  <si>
    <t>All cart away waste m3</t>
  </si>
  <si>
    <t>% Skip Waste recycled</t>
  </si>
  <si>
    <t>Water m3</t>
  </si>
  <si>
    <t>Emissions from Diesel kgCO2</t>
  </si>
  <si>
    <t>Emissions from Electricty kgCO2</t>
  </si>
  <si>
    <t>Total Emissions kgCO2</t>
  </si>
  <si>
    <t>Waste per £100k m3</t>
  </si>
  <si>
    <t>Emissions from Energy kgCO2 per £100k</t>
  </si>
  <si>
    <t>Water m3 per £100k</t>
  </si>
  <si>
    <t>Actual T.O</t>
  </si>
  <si>
    <t>No. Of Skips</t>
  </si>
  <si>
    <t>No of Yds</t>
  </si>
  <si>
    <t>M3</t>
  </si>
  <si>
    <t>Tonnes</t>
  </si>
  <si>
    <t>Recycled %</t>
  </si>
  <si>
    <t>M3 Waste Diverted</t>
  </si>
  <si>
    <t>Waste to Landfill</t>
  </si>
  <si>
    <t>Waste Carrier</t>
  </si>
  <si>
    <t>WaterM3</t>
  </si>
  <si>
    <t>TtlEmitkgCO2</t>
  </si>
  <si>
    <t>Wstper100kM3</t>
  </si>
  <si>
    <t>emitFromEnergyKgCo2Per100k</t>
  </si>
  <si>
    <t>waterM3Per100k</t>
  </si>
  <si>
    <t>ActualTO</t>
  </si>
  <si>
    <t>Date</t>
  </si>
  <si>
    <t>PctRecycledWasteTgt</t>
  </si>
  <si>
    <t>HAuditScoreTgtPct</t>
  </si>
  <si>
    <t>AdherenceTgtPct</t>
  </si>
  <si>
    <t>PctRecycledWasteAct</t>
  </si>
  <si>
    <t>MonthlyCashFlowPredTgtPct</t>
  </si>
  <si>
    <t>QtrCashFlowPredTgtPct</t>
  </si>
  <si>
    <t>NonRecWorksTgtPct</t>
  </si>
  <si>
    <t>HSAuditScotAct</t>
  </si>
  <si>
    <t>HSAccidentIncidentRateActPct</t>
  </si>
  <si>
    <t>NonRecWorksActPct</t>
  </si>
  <si>
    <t>HSAccidentIncidentRateTgtPct</t>
  </si>
  <si>
    <t>TtlSkipWasteM3</t>
  </si>
  <si>
    <t>TtlCartAwayWasteM3</t>
  </si>
  <si>
    <t>SkipWasteRecycled</t>
  </si>
  <si>
    <t>emitFromDieselKgCo2</t>
  </si>
  <si>
    <t>EmitFromElectrictyKgCo2</t>
  </si>
  <si>
    <t>PredOfProgrammeAct</t>
  </si>
  <si>
    <t>WeekNum</t>
  </si>
  <si>
    <t>CurrentCumTO</t>
  </si>
  <si>
    <t>AcutalCumTO</t>
  </si>
  <si>
    <t>OriginalCumTO</t>
  </si>
  <si>
    <t>Column</t>
  </si>
  <si>
    <t>ActualCumCostflow</t>
  </si>
  <si>
    <t>Asbestos</t>
  </si>
  <si>
    <t>Brickwork</t>
  </si>
  <si>
    <t>Carpenty</t>
  </si>
  <si>
    <t>Cladding</t>
  </si>
  <si>
    <t>Cleaning</t>
  </si>
  <si>
    <t>Demolition</t>
  </si>
  <si>
    <t>Electrical</t>
  </si>
  <si>
    <t>Fencing</t>
  </si>
  <si>
    <t>Flooring</t>
  </si>
  <si>
    <t>Forklift</t>
  </si>
  <si>
    <t>Frame</t>
  </si>
  <si>
    <t>Glazing</t>
  </si>
  <si>
    <t>Groundwork</t>
  </si>
  <si>
    <t>Insulation</t>
  </si>
  <si>
    <t>Labourer</t>
  </si>
  <si>
    <t>Landscaping</t>
  </si>
  <si>
    <t>Lifts</t>
  </si>
  <si>
    <t>LightningProtection</t>
  </si>
  <si>
    <t>Management</t>
  </si>
  <si>
    <t>Mastic</t>
  </si>
  <si>
    <t>Mechanical</t>
  </si>
  <si>
    <t>MetalWork</t>
  </si>
  <si>
    <t>PestControl</t>
  </si>
  <si>
    <t>PaintingDec</t>
  </si>
  <si>
    <t>Piling</t>
  </si>
  <si>
    <t>Plastering</t>
  </si>
  <si>
    <t>Plumbing</t>
  </si>
  <si>
    <t>Render</t>
  </si>
  <si>
    <t>Roofing</t>
  </si>
  <si>
    <t>Scaffolding</t>
  </si>
  <si>
    <t>Steelwork</t>
  </si>
  <si>
    <t>Tiling</t>
  </si>
  <si>
    <t>TreeSurgery</t>
  </si>
  <si>
    <t>WaterProofing</t>
  </si>
  <si>
    <t>Windows</t>
  </si>
  <si>
    <t>Abdomen</t>
  </si>
  <si>
    <t>Arms</t>
  </si>
  <si>
    <t>Back</t>
  </si>
  <si>
    <t>Burns</t>
  </si>
  <si>
    <t>Chest</t>
  </si>
  <si>
    <t>Eyes</t>
  </si>
  <si>
    <t>Face</t>
  </si>
  <si>
    <t>Feet</t>
  </si>
  <si>
    <t>Hands</t>
  </si>
  <si>
    <t>Jaw</t>
  </si>
  <si>
    <t>Legs</t>
  </si>
  <si>
    <t>Muscular</t>
  </si>
  <si>
    <t>Neck</t>
  </si>
  <si>
    <t>Pelvis</t>
  </si>
  <si>
    <t>Penis</t>
  </si>
  <si>
    <t>Shoulder</t>
  </si>
  <si>
    <t>Skeletal</t>
  </si>
  <si>
    <t>Head</t>
  </si>
  <si>
    <t>EstCompDate</t>
  </si>
  <si>
    <t>ConCompDate</t>
  </si>
  <si>
    <t>12.02.16</t>
  </si>
  <si>
    <t>Foot</t>
  </si>
  <si>
    <t>26.07.16</t>
  </si>
  <si>
    <t>Scaffolder</t>
  </si>
  <si>
    <t>Hand</t>
  </si>
  <si>
    <t>22.09.16</t>
  </si>
  <si>
    <t>Eye</t>
  </si>
  <si>
    <t>16.09.16</t>
  </si>
  <si>
    <t>Ankle</t>
  </si>
  <si>
    <t>23.09.16</t>
  </si>
  <si>
    <t>Trade</t>
  </si>
  <si>
    <t>Type</t>
  </si>
  <si>
    <t>Riddor</t>
  </si>
  <si>
    <t>LostDays</t>
  </si>
  <si>
    <t>Monday</t>
  </si>
  <si>
    <t>Tuesday</t>
  </si>
  <si>
    <t>Wednesday</t>
  </si>
  <si>
    <t>Thursday</t>
  </si>
  <si>
    <t>Friday</t>
  </si>
  <si>
    <t>Saturday</t>
  </si>
  <si>
    <t>Sunday</t>
  </si>
  <si>
    <t>clientChange</t>
  </si>
  <si>
    <t>theft</t>
  </si>
  <si>
    <t>waste</t>
  </si>
  <si>
    <t>garage</t>
  </si>
  <si>
    <t>partSite</t>
  </si>
  <si>
    <t>wholeSite</t>
  </si>
  <si>
    <t>replacement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</si>
</sst>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myy"/>
    <numFmt numFmtId="165" formatCode="&quot;£&quot;#,##0.00"/>
    <numFmt numFmtId="166" formatCode="&quot;£&quot;#,##0"/>
    <numFmt numFmtId="167" formatCode="#,##0_ ;\-#,##0\ "/>
    <numFmt numFmtId="168" formatCode="0.000"/>
    <numFmt numFmtId="169" formatCode="[$-809]dd\ mmmm\ 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37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4" fontId="0" fillId="0" borderId="0" xfId="0" applyNumberFormat="1"/>
    <xf numFmtId="164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167" fontId="0" fillId="0" borderId="0" xfId="0" applyNumberFormat="1"/>
    <xf numFmtId="2" fontId="4" fillId="0" borderId="0" xfId="0" applyNumberFormat="1" applyFont="1" applyFill="1" applyBorder="1" applyAlignment="1">
      <alignment horizontal="center" vertical="center" wrapText="1"/>
    </xf>
    <xf numFmtId="166" fontId="5" fillId="0" borderId="0" xfId="0" applyNumberFormat="1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/>
    <xf numFmtId="0" fontId="0" fillId="0" borderId="0" xfId="0" applyNumberFormat="1"/>
    <xf numFmtId="2" fontId="0" fillId="0" borderId="0" xfId="0" applyNumberFormat="1"/>
    <xf numFmtId="1" fontId="6" fillId="0" borderId="0" xfId="0" applyNumberFormat="1" applyFont="1" applyBorder="1" applyAlignment="1">
      <alignment horizontal="center"/>
    </xf>
    <xf numFmtId="1" fontId="0" fillId="0" borderId="0" xfId="0" applyNumberFormat="1" applyBorder="1"/>
    <xf numFmtId="168" fontId="0" fillId="0" borderId="0" xfId="0" applyNumberFormat="1"/>
    <xf numFmtId="164" fontId="1" fillId="0" borderId="0" xfId="0" applyNumberFormat="1" applyFont="1" applyFill="1" applyBorder="1"/>
    <xf numFmtId="164" fontId="4" fillId="0" borderId="0" xfId="0" applyNumberFormat="1" applyFont="1" applyBorder="1" applyAlignment="1">
      <alignment horizontal="center"/>
    </xf>
    <xf numFmtId="164" fontId="0" fillId="0" borderId="0" xfId="0" applyNumberFormat="1" applyBorder="1"/>
    <xf numFmtId="166" fontId="0" fillId="0" borderId="0" xfId="0" applyNumberFormat="1"/>
    <xf numFmtId="169" fontId="0" fillId="0" borderId="0" xfId="0" applyNumberFormat="1"/>
    <xf numFmtId="15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newton/Desktop/COSdata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Newvc1\Data\C235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15\Higgins%20Construction\Surveying\Newvc1\Data\COSdat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preadsheet%20Source%20Downloads/All%20Sites%20Data%20-%20KPI'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15\Higgins%20Construction\Surveying\Newvc1\Data\C235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preadsheet%20Source%20Downloads/Monthly_Progress_Registe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235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preadsheet%20Source%20Downloads/Health%20And%20Safety%20Monthly%20Audit%20Sco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C1Data"/>
      <sheetName val="EWN"/>
    </sheetNames>
    <sheetDataSet>
      <sheetData sheetId="0">
        <row r="3">
          <cell r="A3" t="str">
            <v>C2347</v>
          </cell>
        </row>
        <row r="19">
          <cell r="A19" t="str">
            <v>C2356</v>
          </cell>
        </row>
        <row r="21">
          <cell r="I21">
            <v>0.77811541707613141</v>
          </cell>
          <cell r="J21">
            <v>0.82208588957055218</v>
          </cell>
          <cell r="M21">
            <v>35526000</v>
          </cell>
          <cell r="O21">
            <v>953999.07613943657</v>
          </cell>
          <cell r="X21">
            <v>1931124</v>
          </cell>
          <cell r="Z21">
            <v>102493.65916630439</v>
          </cell>
          <cell r="AQ21">
            <v>1614193.16</v>
          </cell>
          <cell r="AR21">
            <v>1614193.16</v>
          </cell>
          <cell r="AS21">
            <v>1931124</v>
          </cell>
          <cell r="AT21">
            <v>60000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CT"/>
      <sheetName val="CTCT Vars"/>
      <sheetName val="Prelims Analysis"/>
      <sheetName val="VC1"/>
      <sheetName val="P2C SignOff"/>
      <sheetName val="Contract Info"/>
      <sheetName val="CTCD Vars"/>
      <sheetName val="Prelims to Complete"/>
      <sheetName val="CTCD"/>
      <sheetName val="CTCD_Null"/>
      <sheetName val="CTCD_Balance"/>
      <sheetName val="SOP"/>
      <sheetName val="VC1Hist"/>
      <sheetName val="Past VC1s"/>
      <sheetName val="C2356"/>
    </sheetNames>
    <definedNames>
      <definedName name="CumGross" refersTo="='VC1'!$E$8"/>
    </definedNames>
    <sheetDataSet>
      <sheetData sheetId="0"/>
      <sheetData sheetId="1"/>
      <sheetData sheetId="2"/>
      <sheetData sheetId="3">
        <row r="8">
          <cell r="E8">
            <v>24623600</v>
          </cell>
        </row>
      </sheetData>
      <sheetData sheetId="4"/>
      <sheetData sheetId="5">
        <row r="7">
          <cell r="N7" t="str">
            <v>Month</v>
          </cell>
        </row>
      </sheetData>
      <sheetData sheetId="6"/>
      <sheetData sheetId="7"/>
      <sheetData sheetId="8">
        <row r="9">
          <cell r="O9">
            <v>-1476036.0500000007</v>
          </cell>
          <cell r="Q9">
            <v>-343006</v>
          </cell>
        </row>
        <row r="27">
          <cell r="E27">
            <v>4611596</v>
          </cell>
          <cell r="N27">
            <v>4843199.75</v>
          </cell>
        </row>
        <row r="53">
          <cell r="I53">
            <v>477228</v>
          </cell>
        </row>
        <row r="59">
          <cell r="A59" t="str">
            <v>TRADE</v>
          </cell>
          <cell r="B59" t="str">
            <v>BUYING</v>
          </cell>
          <cell r="C59" t="str">
            <v>DESIGN</v>
          </cell>
          <cell r="D59" t="str">
            <v>EMPLOYERS INSTRUCTIONS</v>
          </cell>
          <cell r="E59" t="str">
            <v>REVISED</v>
          </cell>
          <cell r="H59" t="str">
            <v>SUB-CONTRACT</v>
          </cell>
          <cell r="I59" t="str">
            <v>NON RECOVERABLE</v>
          </cell>
          <cell r="J59" t="str">
            <v>DESIGN</v>
          </cell>
          <cell r="M59" t="str">
            <v>RECOVERABLE</v>
          </cell>
          <cell r="N59" t="str">
            <v>ESTIMATED</v>
          </cell>
          <cell r="O59" t="str">
            <v>PROFIT</v>
          </cell>
          <cell r="Q59" t="str">
            <v>VARIANCE</v>
          </cell>
          <cell r="S59" t="str">
            <v>LAST</v>
          </cell>
        </row>
        <row r="60">
          <cell r="B60" t="str">
            <v>TARGET</v>
          </cell>
          <cell r="C60" t="str">
            <v>CHANGES</v>
          </cell>
          <cell r="E60" t="str">
            <v>VALUE</v>
          </cell>
          <cell r="H60" t="str">
            <v xml:space="preserve"> NETT ORDER  VALUE</v>
          </cell>
          <cell r="I60" t="str">
            <v>VARIATIONS</v>
          </cell>
          <cell r="J60" t="str">
            <v>DEVELOPMENT</v>
          </cell>
          <cell r="K60" t="str">
            <v>PACKAGE</v>
          </cell>
          <cell r="L60" t="str">
            <v>SITE</v>
          </cell>
          <cell r="M60" t="str">
            <v>VARIATIONS</v>
          </cell>
          <cell r="N60" t="str">
            <v>FINAL  VALUE</v>
          </cell>
          <cell r="O60" t="str">
            <v>LOSS</v>
          </cell>
          <cell r="Q60" t="str">
            <v>THIS PERIOD</v>
          </cell>
          <cell r="S60" t="str">
            <v>PERIOD</v>
          </cell>
        </row>
        <row r="61">
          <cell r="A61" t="str">
            <v>SUBCONTRACTORS</v>
          </cell>
          <cell r="P61">
            <v>1</v>
          </cell>
          <cell r="Q61">
            <v>1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1</v>
          </cell>
          <cell r="Q62">
            <v>0</v>
          </cell>
          <cell r="S62">
            <v>0</v>
          </cell>
        </row>
        <row r="63">
          <cell r="A63" t="str">
            <v>Scaffolding (Seabro)</v>
          </cell>
          <cell r="B63">
            <v>1088836</v>
          </cell>
          <cell r="C63">
            <v>0</v>
          </cell>
          <cell r="D63">
            <v>0</v>
          </cell>
          <cell r="E63">
            <v>1088836</v>
          </cell>
          <cell r="G63" t="str">
            <v>B</v>
          </cell>
          <cell r="H63">
            <v>1052880</v>
          </cell>
          <cell r="I63">
            <v>210000</v>
          </cell>
          <cell r="J63">
            <v>0</v>
          </cell>
          <cell r="K63">
            <v>-8000</v>
          </cell>
          <cell r="L63">
            <v>218000</v>
          </cell>
          <cell r="M63">
            <v>0</v>
          </cell>
          <cell r="N63">
            <v>1207880</v>
          </cell>
          <cell r="O63">
            <v>-174044</v>
          </cell>
          <cell r="P63">
            <v>1</v>
          </cell>
          <cell r="Q63">
            <v>-31000</v>
          </cell>
          <cell r="S63">
            <v>-143044</v>
          </cell>
        </row>
        <row r="64">
          <cell r="A64" t="str">
            <v>Pile attendance &amp; Piling Mats (Erith)</v>
          </cell>
          <cell r="B64">
            <v>348024</v>
          </cell>
          <cell r="C64">
            <v>-305014</v>
          </cell>
          <cell r="D64">
            <v>0</v>
          </cell>
          <cell r="E64">
            <v>43010</v>
          </cell>
          <cell r="G64" t="str">
            <v>FA</v>
          </cell>
          <cell r="H64">
            <v>50010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50010</v>
          </cell>
          <cell r="O64">
            <v>-7000</v>
          </cell>
          <cell r="P64">
            <v>1</v>
          </cell>
          <cell r="Q64">
            <v>0</v>
          </cell>
          <cell r="S64">
            <v>-7000</v>
          </cell>
        </row>
        <row r="65">
          <cell r="A65" t="str">
            <v>Demolition (Erith)</v>
          </cell>
          <cell r="B65">
            <v>818001</v>
          </cell>
          <cell r="C65">
            <v>211346</v>
          </cell>
          <cell r="D65">
            <v>261939</v>
          </cell>
          <cell r="E65">
            <v>1291286</v>
          </cell>
          <cell r="G65" t="str">
            <v>FA</v>
          </cell>
          <cell r="H65">
            <v>800000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473285</v>
          </cell>
          <cell r="N65">
            <v>1273285</v>
          </cell>
          <cell r="O65">
            <v>18001</v>
          </cell>
          <cell r="P65">
            <v>1</v>
          </cell>
          <cell r="Q65">
            <v>0</v>
          </cell>
          <cell r="S65">
            <v>18001</v>
          </cell>
        </row>
        <row r="66">
          <cell r="A66" t="str">
            <v>Groundworks &amp; Frame (GCL)</v>
          </cell>
          <cell r="B66">
            <v>9581177.9499999993</v>
          </cell>
          <cell r="C66">
            <v>336024</v>
          </cell>
          <cell r="D66">
            <v>74489</v>
          </cell>
          <cell r="E66">
            <v>9991690.9499999993</v>
          </cell>
          <cell r="G66" t="str">
            <v>O</v>
          </cell>
          <cell r="H66">
            <v>10098927</v>
          </cell>
          <cell r="I66">
            <v>296458</v>
          </cell>
          <cell r="J66">
            <v>222572</v>
          </cell>
          <cell r="K66">
            <v>-12813</v>
          </cell>
          <cell r="L66">
            <v>86699</v>
          </cell>
          <cell r="M66">
            <v>124128</v>
          </cell>
          <cell r="N66">
            <v>10519513</v>
          </cell>
          <cell r="O66">
            <v>-527822.05000000075</v>
          </cell>
          <cell r="P66">
            <v>1</v>
          </cell>
          <cell r="Q66">
            <v>0</v>
          </cell>
          <cell r="S66">
            <v>-527822.05000000075</v>
          </cell>
        </row>
        <row r="67">
          <cell r="A67" t="str">
            <v>CFA Piling (Rock &amp; Alluvium)</v>
          </cell>
          <cell r="B67">
            <v>379024</v>
          </cell>
          <cell r="C67">
            <v>22000</v>
          </cell>
          <cell r="D67">
            <v>0</v>
          </cell>
          <cell r="E67">
            <v>401024</v>
          </cell>
          <cell r="G67" t="str">
            <v>O</v>
          </cell>
          <cell r="H67">
            <v>356067</v>
          </cell>
          <cell r="I67">
            <v>10028</v>
          </cell>
          <cell r="J67">
            <v>10028</v>
          </cell>
          <cell r="K67">
            <v>0</v>
          </cell>
          <cell r="L67">
            <v>0</v>
          </cell>
          <cell r="M67">
            <v>10015</v>
          </cell>
          <cell r="N67">
            <v>376110</v>
          </cell>
          <cell r="O67">
            <v>24914</v>
          </cell>
          <cell r="P67">
            <v>1</v>
          </cell>
          <cell r="Q67">
            <v>0</v>
          </cell>
          <cell r="S67">
            <v>24914</v>
          </cell>
        </row>
        <row r="68">
          <cell r="A68" t="str">
            <v>PCC Floors &amp; stairs</v>
          </cell>
          <cell r="B68">
            <v>97448</v>
          </cell>
          <cell r="C68">
            <v>-97448</v>
          </cell>
          <cell r="D68">
            <v>0</v>
          </cell>
          <cell r="E68">
            <v>0</v>
          </cell>
          <cell r="G68" t="str">
            <v>O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1</v>
          </cell>
          <cell r="Q68">
            <v>0</v>
          </cell>
          <cell r="S68">
            <v>0</v>
          </cell>
        </row>
        <row r="69">
          <cell r="A69" t="str">
            <v>Brickwork (Regents Brkwk)</v>
          </cell>
          <cell r="B69">
            <v>1379716</v>
          </cell>
          <cell r="C69">
            <v>0</v>
          </cell>
          <cell r="D69">
            <v>0</v>
          </cell>
          <cell r="E69">
            <v>1379716</v>
          </cell>
          <cell r="G69" t="str">
            <v>O</v>
          </cell>
          <cell r="H69">
            <v>1337500</v>
          </cell>
          <cell r="I69">
            <v>55750</v>
          </cell>
          <cell r="J69">
            <v>1000</v>
          </cell>
          <cell r="K69">
            <v>0</v>
          </cell>
          <cell r="L69">
            <v>54750</v>
          </cell>
          <cell r="M69">
            <v>1500</v>
          </cell>
          <cell r="N69">
            <v>1394750</v>
          </cell>
          <cell r="O69">
            <v>-15034</v>
          </cell>
          <cell r="P69">
            <v>1</v>
          </cell>
          <cell r="Q69">
            <v>0</v>
          </cell>
          <cell r="S69">
            <v>-15034</v>
          </cell>
        </row>
        <row r="70">
          <cell r="A70" t="str">
            <v>Winter Gardens (Elite)</v>
          </cell>
          <cell r="B70">
            <v>461838</v>
          </cell>
          <cell r="C70">
            <v>200642</v>
          </cell>
          <cell r="D70">
            <v>9561</v>
          </cell>
          <cell r="E70">
            <v>672041</v>
          </cell>
          <cell r="G70" t="str">
            <v>O</v>
          </cell>
          <cell r="H70">
            <v>702696</v>
          </cell>
          <cell r="I70">
            <v>389183</v>
          </cell>
          <cell r="J70">
            <v>82991</v>
          </cell>
          <cell r="K70">
            <v>306192</v>
          </cell>
          <cell r="L70">
            <v>0</v>
          </cell>
          <cell r="M70">
            <v>0</v>
          </cell>
          <cell r="N70">
            <v>1091879</v>
          </cell>
          <cell r="O70">
            <v>-419838</v>
          </cell>
          <cell r="P70">
            <v>1</v>
          </cell>
          <cell r="Q70">
            <v>-245000</v>
          </cell>
          <cell r="S70">
            <v>-174838</v>
          </cell>
        </row>
        <row r="71">
          <cell r="A71" t="str">
            <v>Metal Cladding GF A1/ramp (MBM)</v>
          </cell>
          <cell r="B71">
            <v>374054</v>
          </cell>
          <cell r="C71">
            <v>-333290</v>
          </cell>
          <cell r="D71">
            <v>35010</v>
          </cell>
          <cell r="E71">
            <v>75774</v>
          </cell>
          <cell r="G71" t="str">
            <v>B</v>
          </cell>
          <cell r="H71">
            <v>119501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119501</v>
          </cell>
          <cell r="O71">
            <v>-43727</v>
          </cell>
          <cell r="P71">
            <v>1</v>
          </cell>
          <cell r="Q71">
            <v>0</v>
          </cell>
          <cell r="S71">
            <v>-43727</v>
          </cell>
        </row>
        <row r="72">
          <cell r="A72" t="str">
            <v>Ali Rainwaters/Porch Soffits</v>
          </cell>
          <cell r="B72">
            <v>48372</v>
          </cell>
          <cell r="C72">
            <v>13800</v>
          </cell>
          <cell r="D72">
            <v>0</v>
          </cell>
          <cell r="E72">
            <v>62172</v>
          </cell>
          <cell r="G72" t="str">
            <v>B</v>
          </cell>
          <cell r="H72">
            <v>62172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62172</v>
          </cell>
          <cell r="O72">
            <v>0</v>
          </cell>
          <cell r="P72">
            <v>1</v>
          </cell>
          <cell r="Q72">
            <v>0</v>
          </cell>
          <cell r="S72">
            <v>0</v>
          </cell>
        </row>
        <row r="73">
          <cell r="A73" t="str">
            <v>Metalwork Balconies (Sapphire/McKeans)</v>
          </cell>
          <cell r="B73">
            <v>780086</v>
          </cell>
          <cell r="C73">
            <v>122498</v>
          </cell>
          <cell r="D73">
            <v>0</v>
          </cell>
          <cell r="E73">
            <v>902584</v>
          </cell>
          <cell r="G73" t="str">
            <v>E</v>
          </cell>
          <cell r="H73">
            <v>903414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903414</v>
          </cell>
          <cell r="O73">
            <v>-830</v>
          </cell>
          <cell r="P73">
            <v>1</v>
          </cell>
          <cell r="Q73">
            <v>0</v>
          </cell>
          <cell r="S73">
            <v>-830</v>
          </cell>
        </row>
        <row r="74">
          <cell r="A74" t="str">
            <v>Blinds (Waverley Blinds)</v>
          </cell>
          <cell r="B74">
            <v>103215</v>
          </cell>
          <cell r="C74">
            <v>0</v>
          </cell>
          <cell r="D74">
            <v>0</v>
          </cell>
          <cell r="E74">
            <v>103215</v>
          </cell>
          <cell r="G74" t="str">
            <v>B</v>
          </cell>
          <cell r="H74">
            <v>75000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75000</v>
          </cell>
          <cell r="O74">
            <v>28215</v>
          </cell>
          <cell r="P74">
            <v>1</v>
          </cell>
          <cell r="Q74">
            <v>0</v>
          </cell>
          <cell r="S74">
            <v>28215</v>
          </cell>
        </row>
        <row r="75">
          <cell r="A75" t="str">
            <v>Roofing (Accurate)</v>
          </cell>
          <cell r="B75">
            <v>729483</v>
          </cell>
          <cell r="C75">
            <v>49992</v>
          </cell>
          <cell r="D75">
            <v>0</v>
          </cell>
          <cell r="E75">
            <v>779475</v>
          </cell>
          <cell r="G75" t="str">
            <v>B</v>
          </cell>
          <cell r="H75">
            <v>926636</v>
          </cell>
          <cell r="I75">
            <v>37500</v>
          </cell>
          <cell r="J75">
            <v>0</v>
          </cell>
          <cell r="K75">
            <v>14000</v>
          </cell>
          <cell r="L75">
            <v>23500</v>
          </cell>
          <cell r="M75">
            <v>72381</v>
          </cell>
          <cell r="N75">
            <v>1036517</v>
          </cell>
          <cell r="O75">
            <v>-257042</v>
          </cell>
          <cell r="P75">
            <v>1</v>
          </cell>
          <cell r="Q75">
            <v>-1500</v>
          </cell>
          <cell r="S75">
            <v>-255542</v>
          </cell>
        </row>
        <row r="76">
          <cell r="A76" t="str">
            <v>Windows Fit only (APW)</v>
          </cell>
          <cell r="B76">
            <v>309476</v>
          </cell>
          <cell r="C76">
            <v>36834</v>
          </cell>
          <cell r="D76">
            <v>0</v>
          </cell>
          <cell r="E76">
            <v>346310</v>
          </cell>
          <cell r="G76" t="str">
            <v>E</v>
          </cell>
          <cell r="H76">
            <v>294476</v>
          </cell>
          <cell r="I76">
            <v>12200</v>
          </cell>
          <cell r="J76">
            <v>0</v>
          </cell>
          <cell r="K76">
            <v>0</v>
          </cell>
          <cell r="L76">
            <v>12200</v>
          </cell>
          <cell r="M76">
            <v>36834</v>
          </cell>
          <cell r="N76">
            <v>343510</v>
          </cell>
          <cell r="O76">
            <v>2800</v>
          </cell>
          <cell r="P76">
            <v>1</v>
          </cell>
          <cell r="Q76">
            <v>-1000</v>
          </cell>
          <cell r="S76">
            <v>3800</v>
          </cell>
        </row>
        <row r="77">
          <cell r="A77" t="str">
            <v>Lift (Kone)</v>
          </cell>
          <cell r="B77">
            <v>564156</v>
          </cell>
          <cell r="C77">
            <v>0</v>
          </cell>
          <cell r="D77">
            <v>18720</v>
          </cell>
          <cell r="E77">
            <v>582876</v>
          </cell>
          <cell r="G77" t="str">
            <v>O</v>
          </cell>
          <cell r="H77">
            <v>557868</v>
          </cell>
          <cell r="I77">
            <v>10200</v>
          </cell>
          <cell r="J77">
            <v>0</v>
          </cell>
          <cell r="K77">
            <v>10200</v>
          </cell>
          <cell r="L77">
            <v>0</v>
          </cell>
          <cell r="M77">
            <v>3600</v>
          </cell>
          <cell r="N77">
            <v>571668</v>
          </cell>
          <cell r="O77">
            <v>11208</v>
          </cell>
          <cell r="P77">
            <v>1</v>
          </cell>
          <cell r="Q77">
            <v>0</v>
          </cell>
          <cell r="S77">
            <v>11208</v>
          </cell>
        </row>
        <row r="78">
          <cell r="A78" t="str">
            <v>Mechanical (I-Mex)</v>
          </cell>
          <cell r="B78">
            <v>4559305</v>
          </cell>
          <cell r="C78">
            <v>578644</v>
          </cell>
          <cell r="D78">
            <v>-405085</v>
          </cell>
          <cell r="E78">
            <v>4732864</v>
          </cell>
          <cell r="G78" t="str">
            <v>O</v>
          </cell>
          <cell r="H78">
            <v>4770000</v>
          </cell>
          <cell r="I78">
            <v>60100</v>
          </cell>
          <cell r="J78">
            <v>51000</v>
          </cell>
          <cell r="K78">
            <v>6000</v>
          </cell>
          <cell r="L78">
            <v>3100</v>
          </cell>
          <cell r="M78">
            <v>66790</v>
          </cell>
          <cell r="N78">
            <v>4896890</v>
          </cell>
          <cell r="O78">
            <v>-164026</v>
          </cell>
          <cell r="P78">
            <v>1</v>
          </cell>
          <cell r="Q78">
            <v>-600</v>
          </cell>
          <cell r="S78">
            <v>-163426</v>
          </cell>
        </row>
        <row r="79">
          <cell r="A79" t="str">
            <v>Electrical (East Electrical)</v>
          </cell>
          <cell r="B79">
            <v>2134536</v>
          </cell>
          <cell r="C79">
            <v>25000</v>
          </cell>
          <cell r="D79">
            <v>171240</v>
          </cell>
          <cell r="E79">
            <v>2330776</v>
          </cell>
          <cell r="G79" t="str">
            <v>O</v>
          </cell>
          <cell r="H79">
            <v>2159536</v>
          </cell>
          <cell r="I79">
            <v>44204</v>
          </cell>
          <cell r="J79">
            <v>19654</v>
          </cell>
          <cell r="K79">
            <v>23000</v>
          </cell>
          <cell r="L79">
            <v>1550</v>
          </cell>
          <cell r="M79">
            <v>134534</v>
          </cell>
          <cell r="N79">
            <v>2338274</v>
          </cell>
          <cell r="O79">
            <v>-7498</v>
          </cell>
          <cell r="P79">
            <v>1</v>
          </cell>
          <cell r="Q79">
            <v>-800</v>
          </cell>
          <cell r="S79">
            <v>-6698</v>
          </cell>
        </row>
        <row r="80">
          <cell r="A80" t="str">
            <v>BWIC (Gideaward/Kilnbridge)</v>
          </cell>
          <cell r="B80">
            <v>201587</v>
          </cell>
          <cell r="C80">
            <v>-163639</v>
          </cell>
          <cell r="D80">
            <v>0</v>
          </cell>
          <cell r="E80">
            <v>37948</v>
          </cell>
          <cell r="G80" t="str">
            <v>B</v>
          </cell>
          <cell r="H80">
            <v>42026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42026</v>
          </cell>
          <cell r="O80">
            <v>-4078</v>
          </cell>
          <cell r="P80">
            <v>1</v>
          </cell>
          <cell r="Q80">
            <v>-4078</v>
          </cell>
          <cell r="S80">
            <v>0</v>
          </cell>
        </row>
        <row r="81">
          <cell r="A81" t="str">
            <v>Curtain Wallling (Syte Arch)</v>
          </cell>
          <cell r="B81">
            <v>134481</v>
          </cell>
          <cell r="C81">
            <v>-59000</v>
          </cell>
          <cell r="D81">
            <v>0</v>
          </cell>
          <cell r="E81">
            <v>75481</v>
          </cell>
          <cell r="G81" t="str">
            <v>O</v>
          </cell>
          <cell r="H81">
            <v>72970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72970</v>
          </cell>
          <cell r="O81">
            <v>2511</v>
          </cell>
          <cell r="P81">
            <v>1</v>
          </cell>
          <cell r="Q81">
            <v>0</v>
          </cell>
          <cell r="S81">
            <v>2511</v>
          </cell>
        </row>
        <row r="82">
          <cell r="A82" t="str">
            <v>Carpentry (Kingsland)</v>
          </cell>
          <cell r="B82">
            <v>537160</v>
          </cell>
          <cell r="C82">
            <v>47000</v>
          </cell>
          <cell r="D82">
            <v>0</v>
          </cell>
          <cell r="E82">
            <v>584160</v>
          </cell>
          <cell r="G82" t="str">
            <v>O</v>
          </cell>
          <cell r="H82">
            <v>560395</v>
          </cell>
          <cell r="I82">
            <v>36900</v>
          </cell>
          <cell r="J82">
            <v>24500</v>
          </cell>
          <cell r="K82">
            <v>10000</v>
          </cell>
          <cell r="L82">
            <v>2400</v>
          </cell>
          <cell r="M82">
            <v>12500</v>
          </cell>
          <cell r="N82">
            <v>609795</v>
          </cell>
          <cell r="O82">
            <v>-25635</v>
          </cell>
          <cell r="P82">
            <v>1</v>
          </cell>
          <cell r="Q82">
            <v>-13000</v>
          </cell>
          <cell r="S82">
            <v>-12635</v>
          </cell>
        </row>
        <row r="83">
          <cell r="A83" t="str">
            <v>Landscaping (Fletchers)</v>
          </cell>
          <cell r="B83">
            <v>291943</v>
          </cell>
          <cell r="C83">
            <v>-153693</v>
          </cell>
          <cell r="D83">
            <v>0</v>
          </cell>
          <cell r="E83">
            <v>138250</v>
          </cell>
          <cell r="G83" t="str">
            <v>B</v>
          </cell>
          <cell r="H83">
            <v>89185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89185</v>
          </cell>
          <cell r="O83">
            <v>49065</v>
          </cell>
          <cell r="P83">
            <v>1</v>
          </cell>
          <cell r="Q83">
            <v>0</v>
          </cell>
          <cell r="S83">
            <v>49065</v>
          </cell>
        </row>
        <row r="84">
          <cell r="A84" t="str">
            <v>Plastering (Screedforce)</v>
          </cell>
          <cell r="B84">
            <v>2622322</v>
          </cell>
          <cell r="C84">
            <v>56756</v>
          </cell>
          <cell r="D84">
            <v>0</v>
          </cell>
          <cell r="E84">
            <v>2679078</v>
          </cell>
          <cell r="G84" t="str">
            <v>O</v>
          </cell>
          <cell r="H84">
            <v>2964209</v>
          </cell>
          <cell r="I84">
            <v>58750</v>
          </cell>
          <cell r="J84">
            <v>31250</v>
          </cell>
          <cell r="K84">
            <v>15000</v>
          </cell>
          <cell r="L84">
            <v>12500</v>
          </cell>
          <cell r="M84">
            <v>44000</v>
          </cell>
          <cell r="N84">
            <v>3066959</v>
          </cell>
          <cell r="O84">
            <v>-387881</v>
          </cell>
          <cell r="P84">
            <v>1</v>
          </cell>
          <cell r="Q84">
            <v>-2000</v>
          </cell>
          <cell r="S84">
            <v>-385881</v>
          </cell>
        </row>
        <row r="85">
          <cell r="A85" t="str">
            <v>Painting (A &amp; B)</v>
          </cell>
          <cell r="B85">
            <v>477323</v>
          </cell>
          <cell r="C85">
            <v>0</v>
          </cell>
          <cell r="D85">
            <v>0</v>
          </cell>
          <cell r="E85">
            <v>477323</v>
          </cell>
          <cell r="G85" t="str">
            <v>B</v>
          </cell>
          <cell r="H85">
            <v>438170</v>
          </cell>
          <cell r="I85">
            <v>15750</v>
          </cell>
          <cell r="J85">
            <v>0</v>
          </cell>
          <cell r="K85">
            <v>15750</v>
          </cell>
          <cell r="L85">
            <v>0</v>
          </cell>
          <cell r="M85">
            <v>0</v>
          </cell>
          <cell r="N85">
            <v>453920</v>
          </cell>
          <cell r="O85">
            <v>23403</v>
          </cell>
          <cell r="P85">
            <v>1</v>
          </cell>
          <cell r="Q85">
            <v>0</v>
          </cell>
          <cell r="S85">
            <v>23403</v>
          </cell>
        </row>
        <row r="86">
          <cell r="A86" t="str">
            <v>Flooring (GCN)</v>
          </cell>
          <cell r="B86">
            <v>950383</v>
          </cell>
          <cell r="C86">
            <v>-367327</v>
          </cell>
          <cell r="D86">
            <v>0</v>
          </cell>
          <cell r="E86">
            <v>583056</v>
          </cell>
          <cell r="G86" t="str">
            <v>B</v>
          </cell>
          <cell r="H86">
            <v>728220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728220</v>
          </cell>
          <cell r="O86">
            <v>-145164</v>
          </cell>
          <cell r="P86">
            <v>1</v>
          </cell>
          <cell r="Q86">
            <v>0</v>
          </cell>
          <cell r="S86">
            <v>-145164</v>
          </cell>
        </row>
        <row r="87">
          <cell r="A87" t="str">
            <v>Basement Cages (Billericay Fencing)</v>
          </cell>
          <cell r="B87">
            <v>414453</v>
          </cell>
          <cell r="C87">
            <v>0</v>
          </cell>
          <cell r="D87">
            <v>0</v>
          </cell>
          <cell r="E87">
            <v>414453</v>
          </cell>
          <cell r="G87" t="str">
            <v>B</v>
          </cell>
          <cell r="H87">
            <v>167639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167639</v>
          </cell>
          <cell r="O87">
            <v>246814</v>
          </cell>
          <cell r="P87">
            <v>1</v>
          </cell>
          <cell r="Q87">
            <v>0</v>
          </cell>
          <cell r="S87">
            <v>246814</v>
          </cell>
        </row>
        <row r="88">
          <cell r="A88" t="str">
            <v>Timber Fencing</v>
          </cell>
          <cell r="B88">
            <v>10548</v>
          </cell>
          <cell r="C88">
            <v>0</v>
          </cell>
          <cell r="D88">
            <v>0</v>
          </cell>
          <cell r="E88">
            <v>10548</v>
          </cell>
          <cell r="G88" t="str">
            <v>B</v>
          </cell>
          <cell r="H88">
            <v>10548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10548</v>
          </cell>
          <cell r="O88">
            <v>0</v>
          </cell>
          <cell r="P88">
            <v>1</v>
          </cell>
          <cell r="Q88">
            <v>0</v>
          </cell>
          <cell r="S88">
            <v>0</v>
          </cell>
        </row>
        <row r="89">
          <cell r="A89" t="str">
            <v>Car Park Barrier</v>
          </cell>
          <cell r="B89">
            <v>17641</v>
          </cell>
          <cell r="C89">
            <v>-12000</v>
          </cell>
          <cell r="D89">
            <v>0</v>
          </cell>
          <cell r="E89">
            <v>5641</v>
          </cell>
          <cell r="G89" t="str">
            <v>B</v>
          </cell>
          <cell r="H89">
            <v>5641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5641</v>
          </cell>
          <cell r="O89">
            <v>0</v>
          </cell>
          <cell r="P89">
            <v>1</v>
          </cell>
          <cell r="Q89">
            <v>0</v>
          </cell>
          <cell r="S89">
            <v>0</v>
          </cell>
        </row>
        <row r="90">
          <cell r="A90" t="str">
            <v>Lightning Protection (KG Young/Redpath B)</v>
          </cell>
          <cell r="B90">
            <v>25697</v>
          </cell>
          <cell r="C90">
            <v>0</v>
          </cell>
          <cell r="D90">
            <v>0</v>
          </cell>
          <cell r="E90">
            <v>25697</v>
          </cell>
          <cell r="G90" t="str">
            <v>O</v>
          </cell>
          <cell r="H90">
            <v>28788</v>
          </cell>
          <cell r="I90">
            <v>4458</v>
          </cell>
          <cell r="J90">
            <v>4458</v>
          </cell>
          <cell r="K90">
            <v>0</v>
          </cell>
          <cell r="L90">
            <v>0</v>
          </cell>
          <cell r="M90">
            <v>0</v>
          </cell>
          <cell r="N90">
            <v>33246</v>
          </cell>
          <cell r="O90">
            <v>-7549</v>
          </cell>
          <cell r="P90">
            <v>1</v>
          </cell>
          <cell r="Q90">
            <v>0</v>
          </cell>
          <cell r="S90">
            <v>-7549</v>
          </cell>
        </row>
        <row r="91">
          <cell r="A91" t="str">
            <v>White Goods (DBD)</v>
          </cell>
          <cell r="B91">
            <v>0</v>
          </cell>
          <cell r="C91">
            <v>418603</v>
          </cell>
          <cell r="D91">
            <v>0</v>
          </cell>
          <cell r="E91">
            <v>418603</v>
          </cell>
          <cell r="G91" t="str">
            <v>E</v>
          </cell>
          <cell r="H91">
            <v>396113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396113</v>
          </cell>
          <cell r="O91">
            <v>22490</v>
          </cell>
          <cell r="P91">
            <v>1</v>
          </cell>
          <cell r="Q91">
            <v>0</v>
          </cell>
          <cell r="S91">
            <v>22490</v>
          </cell>
        </row>
        <row r="92">
          <cell r="A92" t="str">
            <v>Wheelchair Kitchens/white goods</v>
          </cell>
          <cell r="B92">
            <v>0</v>
          </cell>
          <cell r="C92">
            <v>55547</v>
          </cell>
          <cell r="D92">
            <v>0</v>
          </cell>
          <cell r="E92">
            <v>55547</v>
          </cell>
          <cell r="G92" t="str">
            <v>B</v>
          </cell>
          <cell r="H92">
            <v>33000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33000</v>
          </cell>
          <cell r="O92">
            <v>22547</v>
          </cell>
          <cell r="P92">
            <v>1</v>
          </cell>
          <cell r="Q92">
            <v>0</v>
          </cell>
          <cell r="S92">
            <v>22547</v>
          </cell>
        </row>
        <row r="93">
          <cell r="A93" t="str">
            <v>Lightweight Flooring</v>
          </cell>
          <cell r="B93">
            <v>83725</v>
          </cell>
          <cell r="C93">
            <v>-83725</v>
          </cell>
          <cell r="D93">
            <v>0</v>
          </cell>
          <cell r="E93">
            <v>0</v>
          </cell>
          <cell r="G93" t="str">
            <v>B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1</v>
          </cell>
          <cell r="Q93">
            <v>0</v>
          </cell>
          <cell r="S93">
            <v>0</v>
          </cell>
        </row>
        <row r="94">
          <cell r="A94" t="str">
            <v>Splashbacks</v>
          </cell>
          <cell r="B94">
            <v>31154</v>
          </cell>
          <cell r="C94">
            <v>-31154</v>
          </cell>
          <cell r="D94">
            <v>0</v>
          </cell>
          <cell r="E94">
            <v>0</v>
          </cell>
          <cell r="G94" t="str">
            <v>B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1</v>
          </cell>
          <cell r="Q94">
            <v>0</v>
          </cell>
          <cell r="S94">
            <v>0</v>
          </cell>
        </row>
        <row r="95">
          <cell r="A95" t="str">
            <v>Kitchens (Commodore)</v>
          </cell>
          <cell r="B95">
            <v>1298888</v>
          </cell>
          <cell r="C95">
            <v>-465449</v>
          </cell>
          <cell r="D95">
            <v>10055</v>
          </cell>
          <cell r="E95">
            <v>843494</v>
          </cell>
          <cell r="G95" t="str">
            <v>E</v>
          </cell>
          <cell r="H95">
            <v>769666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8000</v>
          </cell>
          <cell r="N95">
            <v>777666</v>
          </cell>
          <cell r="O95">
            <v>65828</v>
          </cell>
          <cell r="P95">
            <v>1</v>
          </cell>
          <cell r="Q95">
            <v>0</v>
          </cell>
          <cell r="S95">
            <v>65828</v>
          </cell>
        </row>
        <row r="96">
          <cell r="A96" t="str">
            <v>Play Equipment/Safe Play (Timber Play/RTC)</v>
          </cell>
          <cell r="B96">
            <v>104400</v>
          </cell>
          <cell r="C96">
            <v>-28735</v>
          </cell>
          <cell r="D96">
            <v>0</v>
          </cell>
          <cell r="E96">
            <v>75665</v>
          </cell>
          <cell r="G96" t="str">
            <v>B</v>
          </cell>
          <cell r="H96">
            <v>56554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56554</v>
          </cell>
          <cell r="O96">
            <v>19111</v>
          </cell>
          <cell r="P96">
            <v>1</v>
          </cell>
          <cell r="Q96">
            <v>0</v>
          </cell>
          <cell r="S96">
            <v>19111</v>
          </cell>
        </row>
        <row r="97">
          <cell r="A97" t="str">
            <v>Inground pipework District Heating (Burgins)</v>
          </cell>
          <cell r="B97">
            <v>0</v>
          </cell>
          <cell r="C97">
            <v>37119</v>
          </cell>
          <cell r="D97">
            <v>0</v>
          </cell>
          <cell r="E97">
            <v>37119</v>
          </cell>
          <cell r="G97" t="str">
            <v>O</v>
          </cell>
          <cell r="H97">
            <v>8586</v>
          </cell>
          <cell r="I97">
            <v>-1300</v>
          </cell>
          <cell r="J97">
            <v>0</v>
          </cell>
          <cell r="K97">
            <v>0</v>
          </cell>
          <cell r="L97">
            <v>-1300</v>
          </cell>
          <cell r="M97">
            <v>0</v>
          </cell>
          <cell r="N97">
            <v>7286</v>
          </cell>
          <cell r="O97">
            <v>29833</v>
          </cell>
          <cell r="P97">
            <v>1</v>
          </cell>
          <cell r="Q97">
            <v>0</v>
          </cell>
          <cell r="S97">
            <v>29833</v>
          </cell>
        </row>
        <row r="98">
          <cell r="A98" t="str">
            <v>Metsec (Screedforce)</v>
          </cell>
          <cell r="B98">
            <v>794323</v>
          </cell>
          <cell r="C98">
            <v>596643</v>
          </cell>
          <cell r="D98">
            <v>0</v>
          </cell>
          <cell r="E98">
            <v>1390966</v>
          </cell>
          <cell r="G98" t="str">
            <v>E</v>
          </cell>
          <cell r="H98">
            <v>1566566</v>
          </cell>
          <cell r="I98">
            <v>42700</v>
          </cell>
          <cell r="J98">
            <v>19300</v>
          </cell>
          <cell r="K98">
            <v>0</v>
          </cell>
          <cell r="L98">
            <v>23400</v>
          </cell>
          <cell r="M98">
            <v>2500</v>
          </cell>
          <cell r="N98">
            <v>1611766</v>
          </cell>
          <cell r="O98">
            <v>-220800</v>
          </cell>
          <cell r="P98">
            <v>1</v>
          </cell>
          <cell r="Q98">
            <v>0</v>
          </cell>
          <cell r="S98">
            <v>-220800</v>
          </cell>
        </row>
        <row r="99">
          <cell r="A99" t="str">
            <v>Mastic Pointing (Specialist Sealants)</v>
          </cell>
          <cell r="B99">
            <v>53902</v>
          </cell>
          <cell r="C99">
            <v>0</v>
          </cell>
          <cell r="D99">
            <v>0</v>
          </cell>
          <cell r="E99">
            <v>53902</v>
          </cell>
          <cell r="G99" t="str">
            <v>B</v>
          </cell>
          <cell r="H99">
            <v>45000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45000</v>
          </cell>
          <cell r="O99">
            <v>8902</v>
          </cell>
          <cell r="P99">
            <v>1</v>
          </cell>
          <cell r="Q99">
            <v>0</v>
          </cell>
          <cell r="S99">
            <v>8902</v>
          </cell>
        </row>
        <row r="100">
          <cell r="A100" t="str">
            <v>Metal Doors (KRM)/(Sunray)</v>
          </cell>
          <cell r="B100">
            <v>58660</v>
          </cell>
          <cell r="C100">
            <v>12500</v>
          </cell>
          <cell r="D100">
            <v>0</v>
          </cell>
          <cell r="E100">
            <v>71160</v>
          </cell>
          <cell r="G100" t="str">
            <v>B</v>
          </cell>
          <cell r="H100">
            <v>103160</v>
          </cell>
          <cell r="I100">
            <v>9003</v>
          </cell>
          <cell r="J100">
            <v>9003</v>
          </cell>
          <cell r="K100">
            <v>0</v>
          </cell>
          <cell r="L100">
            <v>0</v>
          </cell>
          <cell r="M100">
            <v>0</v>
          </cell>
          <cell r="N100">
            <v>112163</v>
          </cell>
          <cell r="O100">
            <v>-41003</v>
          </cell>
          <cell r="P100">
            <v>1</v>
          </cell>
          <cell r="Q100">
            <v>-36003</v>
          </cell>
          <cell r="S100">
            <v>-5000</v>
          </cell>
        </row>
        <row r="101">
          <cell r="A101" t="str">
            <v>Disabled Lifts (Terry Lifts)</v>
          </cell>
          <cell r="B101">
            <v>28521</v>
          </cell>
          <cell r="C101">
            <v>0</v>
          </cell>
          <cell r="D101">
            <v>0</v>
          </cell>
          <cell r="E101">
            <v>28521</v>
          </cell>
          <cell r="G101" t="str">
            <v>O</v>
          </cell>
          <cell r="H101">
            <v>26000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26000</v>
          </cell>
          <cell r="O101">
            <v>2521</v>
          </cell>
          <cell r="P101">
            <v>1</v>
          </cell>
          <cell r="Q101">
            <v>0</v>
          </cell>
          <cell r="S101">
            <v>2521</v>
          </cell>
        </row>
        <row r="102">
          <cell r="A102" t="str">
            <v>Structural Screeds (SAK)</v>
          </cell>
          <cell r="B102">
            <v>0</v>
          </cell>
          <cell r="C102">
            <v>33000</v>
          </cell>
          <cell r="D102">
            <v>0</v>
          </cell>
          <cell r="E102">
            <v>33000</v>
          </cell>
          <cell r="G102" t="str">
            <v>B</v>
          </cell>
          <cell r="H102">
            <v>33000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33000</v>
          </cell>
          <cell r="O102">
            <v>0</v>
          </cell>
          <cell r="P102">
            <v>1</v>
          </cell>
          <cell r="Q102">
            <v>0</v>
          </cell>
          <cell r="S102">
            <v>0</v>
          </cell>
        </row>
        <row r="103">
          <cell r="A103" t="str">
            <v>Podium build up/External S106 works</v>
          </cell>
          <cell r="B103">
            <v>490781</v>
          </cell>
          <cell r="C103">
            <v>-417827</v>
          </cell>
          <cell r="D103">
            <v>-16154</v>
          </cell>
          <cell r="E103">
            <v>56800</v>
          </cell>
          <cell r="G103" t="str">
            <v>B</v>
          </cell>
          <cell r="H103">
            <v>56800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56800</v>
          </cell>
          <cell r="O103">
            <v>0</v>
          </cell>
          <cell r="P103">
            <v>1</v>
          </cell>
          <cell r="Q103">
            <v>0</v>
          </cell>
          <cell r="S103">
            <v>0</v>
          </cell>
        </row>
        <row r="104">
          <cell r="A104" t="str">
            <v>Basement floor paint</v>
          </cell>
          <cell r="B104">
            <v>53361</v>
          </cell>
          <cell r="C104">
            <v>0</v>
          </cell>
          <cell r="D104">
            <v>0</v>
          </cell>
          <cell r="E104">
            <v>53361</v>
          </cell>
          <cell r="G104" t="str">
            <v>B</v>
          </cell>
          <cell r="H104">
            <v>53361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53361</v>
          </cell>
          <cell r="O104">
            <v>0</v>
          </cell>
          <cell r="P104">
            <v>1</v>
          </cell>
          <cell r="Q104">
            <v>0</v>
          </cell>
          <cell r="S104">
            <v>0</v>
          </cell>
        </row>
        <row r="105">
          <cell r="A105" t="str">
            <v>Ceramics (LLA Brown)</v>
          </cell>
          <cell r="B105">
            <v>0</v>
          </cell>
          <cell r="C105">
            <v>367327</v>
          </cell>
          <cell r="D105">
            <v>0</v>
          </cell>
          <cell r="E105">
            <v>367327</v>
          </cell>
          <cell r="G105" t="str">
            <v>FA</v>
          </cell>
          <cell r="H105">
            <v>382953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382953</v>
          </cell>
          <cell r="O105">
            <v>-15626</v>
          </cell>
          <cell r="P105">
            <v>1</v>
          </cell>
          <cell r="Q105">
            <v>0</v>
          </cell>
          <cell r="S105">
            <v>-15626</v>
          </cell>
        </row>
        <row r="106">
          <cell r="A106" t="str">
            <v>Site Enabling Works (Corbyn/Dwyer/AD Bly)</v>
          </cell>
          <cell r="B106">
            <v>18000</v>
          </cell>
          <cell r="C106">
            <v>8680</v>
          </cell>
          <cell r="D106">
            <v>0</v>
          </cell>
          <cell r="E106">
            <v>26680</v>
          </cell>
          <cell r="G106" t="str">
            <v>FA</v>
          </cell>
          <cell r="H106">
            <v>27240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30000</v>
          </cell>
          <cell r="N106">
            <v>57240</v>
          </cell>
          <cell r="O106">
            <v>-30560</v>
          </cell>
          <cell r="P106">
            <v>1</v>
          </cell>
          <cell r="Q106">
            <v>0</v>
          </cell>
          <cell r="S106">
            <v>-30560</v>
          </cell>
        </row>
        <row r="107">
          <cell r="A107" t="str">
            <v>Tree Surgery (DF Clarke)</v>
          </cell>
          <cell r="B107">
            <v>17840</v>
          </cell>
          <cell r="C107">
            <v>0</v>
          </cell>
          <cell r="D107">
            <v>0</v>
          </cell>
          <cell r="E107">
            <v>17840</v>
          </cell>
          <cell r="G107" t="str">
            <v>O</v>
          </cell>
          <cell r="H107">
            <v>19260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19260</v>
          </cell>
          <cell r="O107">
            <v>-1420</v>
          </cell>
          <cell r="P107">
            <v>1</v>
          </cell>
          <cell r="Q107">
            <v>0</v>
          </cell>
          <cell r="S107">
            <v>-1420</v>
          </cell>
        </row>
        <row r="108">
          <cell r="A108" t="str">
            <v>Sheet piling (Fussey)</v>
          </cell>
          <cell r="B108">
            <v>480275</v>
          </cell>
          <cell r="C108">
            <v>-116035</v>
          </cell>
          <cell r="D108">
            <v>0</v>
          </cell>
          <cell r="E108">
            <v>364240</v>
          </cell>
          <cell r="G108" t="str">
            <v>O</v>
          </cell>
          <cell r="H108">
            <v>334240</v>
          </cell>
          <cell r="I108">
            <v>-81794</v>
          </cell>
          <cell r="J108">
            <v>0</v>
          </cell>
          <cell r="K108">
            <v>-81794</v>
          </cell>
          <cell r="L108">
            <v>0</v>
          </cell>
          <cell r="M108">
            <v>68598</v>
          </cell>
          <cell r="N108">
            <v>321044</v>
          </cell>
          <cell r="O108">
            <v>43196</v>
          </cell>
          <cell r="P108">
            <v>1</v>
          </cell>
          <cell r="Q108">
            <v>0</v>
          </cell>
          <cell r="S108">
            <v>43196</v>
          </cell>
        </row>
        <row r="109">
          <cell r="A109" t="str">
            <v>Photovoltaics (Eco Team)</v>
          </cell>
          <cell r="B109">
            <v>31273</v>
          </cell>
          <cell r="C109">
            <v>0</v>
          </cell>
          <cell r="D109">
            <v>0</v>
          </cell>
          <cell r="E109">
            <v>31273</v>
          </cell>
          <cell r="G109" t="str">
            <v>B</v>
          </cell>
          <cell r="H109">
            <v>32400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32400</v>
          </cell>
          <cell r="O109">
            <v>-1127</v>
          </cell>
          <cell r="P109">
            <v>1</v>
          </cell>
          <cell r="Q109">
            <v>0</v>
          </cell>
          <cell r="S109">
            <v>-1127</v>
          </cell>
        </row>
        <row r="110">
          <cell r="A110" t="str">
            <v>GW risk</v>
          </cell>
          <cell r="B110">
            <v>0</v>
          </cell>
          <cell r="C110">
            <v>0</v>
          </cell>
          <cell r="D110">
            <v>500594</v>
          </cell>
          <cell r="E110">
            <v>500594</v>
          </cell>
          <cell r="G110" t="str">
            <v>E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500594</v>
          </cell>
          <cell r="P110">
            <v>1</v>
          </cell>
          <cell r="Q110">
            <v>0</v>
          </cell>
          <cell r="S110">
            <v>500594</v>
          </cell>
        </row>
        <row r="111">
          <cell r="A111" t="str">
            <v>Waterproofing to Slabs (Southern Mastics)</v>
          </cell>
          <cell r="B111">
            <v>0</v>
          </cell>
          <cell r="C111">
            <v>62238</v>
          </cell>
          <cell r="D111">
            <v>0</v>
          </cell>
          <cell r="E111">
            <v>62238</v>
          </cell>
          <cell r="G111" t="str">
            <v>E</v>
          </cell>
          <cell r="H111">
            <v>137238</v>
          </cell>
          <cell r="I111">
            <v>3000</v>
          </cell>
          <cell r="J111">
            <v>3000</v>
          </cell>
          <cell r="K111">
            <v>0</v>
          </cell>
          <cell r="L111">
            <v>0</v>
          </cell>
          <cell r="M111">
            <v>0</v>
          </cell>
          <cell r="N111">
            <v>140238</v>
          </cell>
          <cell r="O111">
            <v>-78000</v>
          </cell>
          <cell r="P111">
            <v>1</v>
          </cell>
          <cell r="Q111">
            <v>0</v>
          </cell>
          <cell r="S111">
            <v>-78000</v>
          </cell>
        </row>
        <row r="112">
          <cell r="A112" t="str">
            <v>Metalwork (TAD)</v>
          </cell>
          <cell r="B112">
            <v>285758</v>
          </cell>
          <cell r="C112">
            <v>94982</v>
          </cell>
          <cell r="D112">
            <v>0</v>
          </cell>
          <cell r="E112">
            <v>380740</v>
          </cell>
          <cell r="G112" t="str">
            <v>B</v>
          </cell>
          <cell r="H112">
            <v>395000</v>
          </cell>
          <cell r="I112">
            <v>8025</v>
          </cell>
          <cell r="J112">
            <v>8025</v>
          </cell>
          <cell r="K112">
            <v>0</v>
          </cell>
          <cell r="L112">
            <v>0</v>
          </cell>
          <cell r="M112">
            <v>0</v>
          </cell>
          <cell r="N112">
            <v>403025</v>
          </cell>
          <cell r="O112">
            <v>-22285</v>
          </cell>
          <cell r="P112">
            <v>1</v>
          </cell>
          <cell r="Q112">
            <v>-8025</v>
          </cell>
          <cell r="S112">
            <v>-14260</v>
          </cell>
        </row>
        <row r="113">
          <cell r="A113" t="str">
            <v>Page   Total      £</v>
          </cell>
          <cell r="B113">
            <v>33271146.949999999</v>
          </cell>
          <cell r="C113">
            <v>752839</v>
          </cell>
          <cell r="D113">
            <v>660369</v>
          </cell>
          <cell r="E113">
            <v>34684354.950000003</v>
          </cell>
          <cell r="H113">
            <v>33850611</v>
          </cell>
          <cell r="I113">
            <v>1221115</v>
          </cell>
          <cell r="J113">
            <v>486781</v>
          </cell>
          <cell r="K113">
            <v>297535</v>
          </cell>
          <cell r="L113">
            <v>436799</v>
          </cell>
          <cell r="M113">
            <v>1088665</v>
          </cell>
          <cell r="N113">
            <v>36160391</v>
          </cell>
          <cell r="O113">
            <v>-1476036.0500000007</v>
          </cell>
          <cell r="Q113">
            <v>-343006</v>
          </cell>
          <cell r="S113">
            <v>-1133030.0500000007</v>
          </cell>
        </row>
        <row r="114">
          <cell r="A114" t="str">
            <v>Total     b/fwd    £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Q114">
            <v>0</v>
          </cell>
          <cell r="S114">
            <v>0</v>
          </cell>
        </row>
        <row r="115">
          <cell r="A115" t="str">
            <v>Total     c/fwd    £</v>
          </cell>
          <cell r="B115">
            <v>33271146.949999999</v>
          </cell>
          <cell r="C115">
            <v>752839</v>
          </cell>
          <cell r="D115">
            <v>660369</v>
          </cell>
          <cell r="E115">
            <v>34684354.950000003</v>
          </cell>
          <cell r="H115">
            <v>33850611</v>
          </cell>
          <cell r="I115">
            <v>1221115</v>
          </cell>
          <cell r="J115">
            <v>486781</v>
          </cell>
          <cell r="K115">
            <v>297535</v>
          </cell>
          <cell r="L115">
            <v>436799</v>
          </cell>
          <cell r="M115">
            <v>1088665</v>
          </cell>
          <cell r="N115">
            <v>36160391</v>
          </cell>
          <cell r="O115">
            <v>-1476036.0500000007</v>
          </cell>
          <cell r="Q115">
            <v>-343006</v>
          </cell>
          <cell r="S115">
            <v>-1133030.0500000007</v>
          </cell>
        </row>
        <row r="116">
          <cell r="A116" t="str">
            <v>Higgins Construction PLC</v>
          </cell>
        </row>
        <row r="117">
          <cell r="A117" t="str">
            <v>C2356 Ocean Estate</v>
          </cell>
        </row>
        <row r="118">
          <cell r="A118" t="str">
            <v>Cost To Complete</v>
          </cell>
          <cell r="B118" t="str">
            <v>Summary</v>
          </cell>
          <cell r="O118" t="str">
            <v>PAGE 3</v>
          </cell>
        </row>
        <row r="120">
          <cell r="A120" t="str">
            <v>TRADE</v>
          </cell>
          <cell r="B120" t="str">
            <v>BUYING</v>
          </cell>
          <cell r="C120" t="str">
            <v>DESIGN</v>
          </cell>
          <cell r="D120" t="str">
            <v>EMPLOYERS INSTRUCTIONS</v>
          </cell>
          <cell r="E120" t="str">
            <v>REVISED</v>
          </cell>
          <cell r="H120" t="str">
            <v>SUB-CONTRACT</v>
          </cell>
          <cell r="I120" t="str">
            <v>NON RECOVERABLE</v>
          </cell>
          <cell r="J120" t="str">
            <v>DESIGN</v>
          </cell>
          <cell r="M120" t="str">
            <v>RECOVERABLE</v>
          </cell>
          <cell r="N120" t="str">
            <v>ESTIMATED</v>
          </cell>
          <cell r="O120" t="str">
            <v>PROFIT</v>
          </cell>
          <cell r="Q120" t="str">
            <v>VARIANCE</v>
          </cell>
          <cell r="S120" t="str">
            <v>LAST</v>
          </cell>
        </row>
        <row r="121">
          <cell r="B121" t="str">
            <v>TARGET</v>
          </cell>
          <cell r="C121" t="str">
            <v>CHANGES</v>
          </cell>
          <cell r="E121" t="str">
            <v>VALUE</v>
          </cell>
          <cell r="H121" t="str">
            <v xml:space="preserve"> NETT ORDER  VALUE</v>
          </cell>
          <cell r="I121" t="str">
            <v>VARIATIONS</v>
          </cell>
          <cell r="J121" t="str">
            <v>DEVELOPMENT</v>
          </cell>
          <cell r="K121" t="str">
            <v>PACKAGE</v>
          </cell>
          <cell r="L121" t="str">
            <v>SITE</v>
          </cell>
          <cell r="M121" t="str">
            <v>VARIATIONS</v>
          </cell>
          <cell r="N121" t="str">
            <v>FINAL  VALUE</v>
          </cell>
          <cell r="O121" t="str">
            <v>LOSS</v>
          </cell>
          <cell r="Q121" t="str">
            <v>THIS PERIOD</v>
          </cell>
          <cell r="S121" t="str">
            <v>PERIOD</v>
          </cell>
        </row>
        <row r="123">
          <cell r="A123" t="str">
            <v>BRICKWORK MATERIALS</v>
          </cell>
          <cell r="P123">
            <v>1</v>
          </cell>
          <cell r="Q123">
            <v>1</v>
          </cell>
        </row>
        <row r="124">
          <cell r="A124" t="str">
            <v>Facing Brick Supers (Taylor Maxwell)</v>
          </cell>
          <cell r="B124">
            <v>423593</v>
          </cell>
          <cell r="C124">
            <v>-14952</v>
          </cell>
          <cell r="D124">
            <v>0</v>
          </cell>
          <cell r="E124">
            <v>408641</v>
          </cell>
          <cell r="G124" t="str">
            <v>O</v>
          </cell>
          <cell r="H124">
            <v>526644</v>
          </cell>
          <cell r="I124">
            <v>30859</v>
          </cell>
          <cell r="J124">
            <v>0</v>
          </cell>
          <cell r="K124">
            <v>0</v>
          </cell>
          <cell r="L124">
            <v>30859</v>
          </cell>
          <cell r="M124">
            <v>0</v>
          </cell>
          <cell r="N124">
            <v>557503</v>
          </cell>
          <cell r="O124">
            <v>-148862</v>
          </cell>
          <cell r="P124">
            <v>1</v>
          </cell>
          <cell r="Q124">
            <v>-1096</v>
          </cell>
          <cell r="S124">
            <v>-147766</v>
          </cell>
        </row>
        <row r="125">
          <cell r="A125" t="str">
            <v>Facing Brick Externals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G125" t="str">
            <v>O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1</v>
          </cell>
          <cell r="Q125">
            <v>0</v>
          </cell>
          <cell r="S125">
            <v>0</v>
          </cell>
        </row>
        <row r="126">
          <cell r="A126" t="str">
            <v>Class B Engineering Bricks</v>
          </cell>
          <cell r="B126">
            <v>5295</v>
          </cell>
          <cell r="C126">
            <v>0</v>
          </cell>
          <cell r="D126">
            <v>0</v>
          </cell>
          <cell r="E126">
            <v>5295</v>
          </cell>
          <cell r="G126" t="str">
            <v>B</v>
          </cell>
          <cell r="H126">
            <v>6989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6989</v>
          </cell>
          <cell r="O126">
            <v>-1694</v>
          </cell>
          <cell r="P126">
            <v>1</v>
          </cell>
          <cell r="Q126">
            <v>0</v>
          </cell>
          <cell r="S126">
            <v>-1694</v>
          </cell>
        </row>
        <row r="127">
          <cell r="A127" t="str">
            <v>Blockwork (insulated)</v>
          </cell>
          <cell r="B127">
            <v>10468</v>
          </cell>
          <cell r="C127">
            <v>0</v>
          </cell>
          <cell r="D127">
            <v>0</v>
          </cell>
          <cell r="E127">
            <v>10468</v>
          </cell>
          <cell r="G127" t="str">
            <v>B</v>
          </cell>
          <cell r="H127">
            <v>28274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28274</v>
          </cell>
          <cell r="O127">
            <v>-17806</v>
          </cell>
          <cell r="P127">
            <v>1</v>
          </cell>
          <cell r="Q127">
            <v>0</v>
          </cell>
          <cell r="S127">
            <v>-17806</v>
          </cell>
        </row>
        <row r="128">
          <cell r="A128" t="str">
            <v>Blockwork 100mm/140mm (Hendricks Lovell)</v>
          </cell>
          <cell r="B128">
            <v>37353</v>
          </cell>
          <cell r="C128">
            <v>6608</v>
          </cell>
          <cell r="D128">
            <v>0</v>
          </cell>
          <cell r="E128">
            <v>43961</v>
          </cell>
          <cell r="G128" t="str">
            <v>B</v>
          </cell>
          <cell r="H128">
            <v>24655</v>
          </cell>
          <cell r="I128">
            <v>13253</v>
          </cell>
          <cell r="J128">
            <v>0</v>
          </cell>
          <cell r="K128">
            <v>0</v>
          </cell>
          <cell r="L128">
            <v>13253</v>
          </cell>
          <cell r="M128">
            <v>0</v>
          </cell>
          <cell r="N128">
            <v>37908</v>
          </cell>
          <cell r="O128">
            <v>6053</v>
          </cell>
          <cell r="P128">
            <v>1</v>
          </cell>
          <cell r="Q128">
            <v>0</v>
          </cell>
          <cell r="S128">
            <v>6053</v>
          </cell>
        </row>
        <row r="129">
          <cell r="A129" t="str">
            <v>DPM</v>
          </cell>
          <cell r="B129">
            <v>26873</v>
          </cell>
          <cell r="C129">
            <v>-20845</v>
          </cell>
          <cell r="D129">
            <v>0</v>
          </cell>
          <cell r="E129">
            <v>6028</v>
          </cell>
          <cell r="G129" t="str">
            <v>B</v>
          </cell>
          <cell r="H129">
            <v>5907</v>
          </cell>
          <cell r="I129">
            <v>10827</v>
          </cell>
          <cell r="J129">
            <v>10827</v>
          </cell>
          <cell r="K129">
            <v>0</v>
          </cell>
          <cell r="L129">
            <v>0</v>
          </cell>
          <cell r="M129">
            <v>0</v>
          </cell>
          <cell r="N129">
            <v>16734</v>
          </cell>
          <cell r="O129">
            <v>-10706</v>
          </cell>
          <cell r="P129">
            <v>1</v>
          </cell>
          <cell r="Q129">
            <v>-42</v>
          </cell>
          <cell r="S129">
            <v>-10664</v>
          </cell>
        </row>
        <row r="130">
          <cell r="A130" t="str">
            <v>insulation below dpc (Encon)</v>
          </cell>
          <cell r="B130">
            <v>190297</v>
          </cell>
          <cell r="C130">
            <v>-184748</v>
          </cell>
          <cell r="D130">
            <v>0</v>
          </cell>
          <cell r="E130">
            <v>5549</v>
          </cell>
          <cell r="G130" t="str">
            <v>B</v>
          </cell>
          <cell r="H130">
            <v>13015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13015</v>
          </cell>
          <cell r="O130">
            <v>-7466</v>
          </cell>
          <cell r="P130">
            <v>1</v>
          </cell>
          <cell r="Q130">
            <v>0</v>
          </cell>
          <cell r="S130">
            <v>-7466</v>
          </cell>
        </row>
        <row r="131">
          <cell r="A131" t="str">
            <v>PCC Lintols</v>
          </cell>
          <cell r="B131">
            <v>6172</v>
          </cell>
          <cell r="C131">
            <v>-500</v>
          </cell>
          <cell r="D131">
            <v>0</v>
          </cell>
          <cell r="E131">
            <v>5672</v>
          </cell>
          <cell r="G131" t="str">
            <v>B</v>
          </cell>
          <cell r="H131">
            <v>1256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1256</v>
          </cell>
          <cell r="O131">
            <v>4416</v>
          </cell>
          <cell r="P131">
            <v>1</v>
          </cell>
          <cell r="Q131">
            <v>0</v>
          </cell>
          <cell r="S131">
            <v>4416</v>
          </cell>
        </row>
        <row r="132">
          <cell r="A132" t="str">
            <v>Mortar</v>
          </cell>
          <cell r="B132">
            <v>63758</v>
          </cell>
          <cell r="C132">
            <v>37000</v>
          </cell>
          <cell r="D132">
            <v>0</v>
          </cell>
          <cell r="E132">
            <v>100758</v>
          </cell>
          <cell r="G132" t="str">
            <v>B</v>
          </cell>
          <cell r="H132">
            <v>102205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102205</v>
          </cell>
          <cell r="O132">
            <v>-1447</v>
          </cell>
          <cell r="P132">
            <v>1</v>
          </cell>
          <cell r="Q132">
            <v>-150</v>
          </cell>
          <cell r="S132">
            <v>-1297</v>
          </cell>
        </row>
        <row r="133">
          <cell r="A133" t="str">
            <v>Wall Ties (SIG)</v>
          </cell>
          <cell r="B133">
            <v>48906</v>
          </cell>
          <cell r="C133">
            <v>7598</v>
          </cell>
          <cell r="D133">
            <v>0</v>
          </cell>
          <cell r="E133">
            <v>56504</v>
          </cell>
          <cell r="G133" t="str">
            <v>B</v>
          </cell>
          <cell r="H133">
            <v>51917</v>
          </cell>
          <cell r="I133">
            <v>5148</v>
          </cell>
          <cell r="J133">
            <v>0</v>
          </cell>
          <cell r="K133">
            <v>0</v>
          </cell>
          <cell r="L133">
            <v>5148</v>
          </cell>
          <cell r="M133">
            <v>0</v>
          </cell>
          <cell r="N133">
            <v>57065</v>
          </cell>
          <cell r="O133">
            <v>-561</v>
          </cell>
          <cell r="P133">
            <v>1</v>
          </cell>
          <cell r="Q133">
            <v>-621</v>
          </cell>
          <cell r="S133">
            <v>60</v>
          </cell>
        </row>
        <row r="134">
          <cell r="A134" t="str">
            <v>Angle supports (Ancon)</v>
          </cell>
          <cell r="B134">
            <v>176297</v>
          </cell>
          <cell r="C134">
            <v>-9538</v>
          </cell>
          <cell r="D134">
            <v>0</v>
          </cell>
          <cell r="E134">
            <v>166759</v>
          </cell>
          <cell r="G134" t="str">
            <v>B</v>
          </cell>
          <cell r="H134">
            <v>177774</v>
          </cell>
          <cell r="I134">
            <v>9809</v>
          </cell>
          <cell r="J134">
            <v>9809</v>
          </cell>
          <cell r="K134">
            <v>0</v>
          </cell>
          <cell r="L134">
            <v>0</v>
          </cell>
          <cell r="M134">
            <v>0</v>
          </cell>
          <cell r="N134">
            <v>187583</v>
          </cell>
          <cell r="O134">
            <v>-20824</v>
          </cell>
          <cell r="P134">
            <v>1</v>
          </cell>
          <cell r="Q134">
            <v>0</v>
          </cell>
          <cell r="S134">
            <v>-20824</v>
          </cell>
        </row>
        <row r="135">
          <cell r="A135" t="str">
            <v>Pistol Bricks (Taylor Maxwell)</v>
          </cell>
          <cell r="B135">
            <v>12593</v>
          </cell>
          <cell r="C135">
            <v>24952</v>
          </cell>
          <cell r="D135">
            <v>0</v>
          </cell>
          <cell r="E135">
            <v>37545</v>
          </cell>
          <cell r="G135" t="str">
            <v>B</v>
          </cell>
          <cell r="H135">
            <v>85890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85890</v>
          </cell>
          <cell r="O135">
            <v>-48345</v>
          </cell>
          <cell r="P135">
            <v>1</v>
          </cell>
          <cell r="Q135">
            <v>0</v>
          </cell>
          <cell r="S135">
            <v>-48345</v>
          </cell>
        </row>
        <row r="136">
          <cell r="A136" t="str">
            <v>Metal Lintels</v>
          </cell>
          <cell r="B136">
            <v>60485</v>
          </cell>
          <cell r="C136">
            <v>781</v>
          </cell>
          <cell r="D136">
            <v>0</v>
          </cell>
          <cell r="E136">
            <v>61266</v>
          </cell>
          <cell r="G136" t="str">
            <v>B</v>
          </cell>
          <cell r="H136">
            <v>80714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80714</v>
          </cell>
          <cell r="O136">
            <v>-19448</v>
          </cell>
          <cell r="P136">
            <v>1</v>
          </cell>
          <cell r="Q136">
            <v>0</v>
          </cell>
          <cell r="S136">
            <v>-19448</v>
          </cell>
        </row>
        <row r="137">
          <cell r="A137" t="str">
            <v>Movement Joints</v>
          </cell>
          <cell r="B137">
            <v>14297</v>
          </cell>
          <cell r="C137">
            <v>0</v>
          </cell>
          <cell r="D137">
            <v>0</v>
          </cell>
          <cell r="E137">
            <v>14297</v>
          </cell>
          <cell r="G137" t="str">
            <v>B</v>
          </cell>
          <cell r="H137">
            <v>11500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11500</v>
          </cell>
          <cell r="O137">
            <v>2797</v>
          </cell>
          <cell r="P137">
            <v>1</v>
          </cell>
          <cell r="Q137">
            <v>0</v>
          </cell>
          <cell r="S137">
            <v>2797</v>
          </cell>
        </row>
        <row r="138">
          <cell r="A138" t="str">
            <v>Weepholes</v>
          </cell>
          <cell r="B138">
            <v>624</v>
          </cell>
          <cell r="C138">
            <v>0</v>
          </cell>
          <cell r="D138">
            <v>0</v>
          </cell>
          <cell r="E138">
            <v>624</v>
          </cell>
          <cell r="G138" t="str">
            <v>B</v>
          </cell>
          <cell r="H138">
            <v>624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624</v>
          </cell>
          <cell r="O138">
            <v>0</v>
          </cell>
          <cell r="P138">
            <v>1</v>
          </cell>
          <cell r="Q138">
            <v>0</v>
          </cell>
          <cell r="S138">
            <v>0</v>
          </cell>
        </row>
        <row r="139">
          <cell r="A139" t="str">
            <v>Cavity Closers</v>
          </cell>
          <cell r="B139">
            <v>53837</v>
          </cell>
          <cell r="C139">
            <v>-32680</v>
          </cell>
          <cell r="D139">
            <v>0</v>
          </cell>
          <cell r="E139">
            <v>21157</v>
          </cell>
          <cell r="G139" t="str">
            <v>B</v>
          </cell>
          <cell r="H139">
            <v>19099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19099</v>
          </cell>
          <cell r="O139">
            <v>2058</v>
          </cell>
          <cell r="P139">
            <v>1</v>
          </cell>
          <cell r="Q139">
            <v>0</v>
          </cell>
          <cell r="S139">
            <v>2058</v>
          </cell>
        </row>
        <row r="140">
          <cell r="A140" t="str">
            <v>Sundries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G140" t="str">
            <v>B</v>
          </cell>
          <cell r="H140">
            <v>210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210</v>
          </cell>
          <cell r="O140">
            <v>-210</v>
          </cell>
          <cell r="P140">
            <v>1</v>
          </cell>
          <cell r="Q140">
            <v>0</v>
          </cell>
          <cell r="S140">
            <v>-210</v>
          </cell>
        </row>
        <row r="141">
          <cell r="A141" t="str">
            <v>Add ancon supports Prov</v>
          </cell>
          <cell r="B141">
            <v>8415</v>
          </cell>
          <cell r="C141">
            <v>31585</v>
          </cell>
          <cell r="D141">
            <v>0</v>
          </cell>
          <cell r="E141">
            <v>40000</v>
          </cell>
          <cell r="G141" t="str">
            <v>B</v>
          </cell>
          <cell r="H141">
            <v>40000</v>
          </cell>
          <cell r="I141">
            <v>13476</v>
          </cell>
          <cell r="J141">
            <v>13476</v>
          </cell>
          <cell r="K141">
            <v>0</v>
          </cell>
          <cell r="L141">
            <v>0</v>
          </cell>
          <cell r="M141">
            <v>0</v>
          </cell>
          <cell r="N141">
            <v>53476</v>
          </cell>
          <cell r="O141">
            <v>-13476</v>
          </cell>
          <cell r="P141">
            <v>1</v>
          </cell>
          <cell r="Q141">
            <v>-13476</v>
          </cell>
          <cell r="S141">
            <v>0</v>
          </cell>
        </row>
        <row r="142">
          <cell r="A142" t="str">
            <v>Basement Firestop (SIG)</v>
          </cell>
          <cell r="B142">
            <v>0</v>
          </cell>
          <cell r="C142">
            <v>1198</v>
          </cell>
          <cell r="D142">
            <v>0</v>
          </cell>
          <cell r="E142">
            <v>1198</v>
          </cell>
          <cell r="H142">
            <v>1423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1423</v>
          </cell>
          <cell r="O142">
            <v>-225</v>
          </cell>
          <cell r="P142">
            <v>1</v>
          </cell>
          <cell r="Q142">
            <v>0</v>
          </cell>
          <cell r="S142">
            <v>-225</v>
          </cell>
        </row>
        <row r="143">
          <cell r="A143" t="str">
            <v>Meter boxes</v>
          </cell>
          <cell r="B143">
            <v>0</v>
          </cell>
          <cell r="C143">
            <v>1091</v>
          </cell>
          <cell r="D143">
            <v>0</v>
          </cell>
          <cell r="E143">
            <v>1091</v>
          </cell>
          <cell r="H143">
            <v>1091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1091</v>
          </cell>
          <cell r="O143">
            <v>0</v>
          </cell>
          <cell r="P143">
            <v>1</v>
          </cell>
          <cell r="Q143">
            <v>0</v>
          </cell>
          <cell r="S143">
            <v>0</v>
          </cell>
        </row>
        <row r="144">
          <cell r="A144" t="str">
            <v>Ceiling louvres</v>
          </cell>
          <cell r="B144">
            <v>0</v>
          </cell>
          <cell r="C144">
            <v>0</v>
          </cell>
          <cell r="D144">
            <v>11956</v>
          </cell>
          <cell r="E144">
            <v>11956</v>
          </cell>
          <cell r="H144">
            <v>11956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11956</v>
          </cell>
          <cell r="O144">
            <v>0</v>
          </cell>
          <cell r="P144">
            <v>1</v>
          </cell>
          <cell r="Q144">
            <v>0</v>
          </cell>
          <cell r="S144">
            <v>0</v>
          </cell>
        </row>
        <row r="145">
          <cell r="A145" t="str">
            <v>Bird boxes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H145">
            <v>1040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1040</v>
          </cell>
          <cell r="O145">
            <v>-1040</v>
          </cell>
          <cell r="P145">
            <v>1</v>
          </cell>
          <cell r="Q145">
            <v>0</v>
          </cell>
          <cell r="S145">
            <v>-1040</v>
          </cell>
        </row>
        <row r="146">
          <cell r="A146" t="str">
            <v xml:space="preserve">BKWK MATERIALS                     TOTAL   </v>
          </cell>
          <cell r="B146">
            <v>1139263</v>
          </cell>
          <cell r="C146">
            <v>-152450</v>
          </cell>
          <cell r="D146">
            <v>11956</v>
          </cell>
          <cell r="E146">
            <v>998769</v>
          </cell>
          <cell r="H146">
            <v>1192183</v>
          </cell>
          <cell r="I146">
            <v>83372</v>
          </cell>
          <cell r="J146">
            <v>34112</v>
          </cell>
          <cell r="K146">
            <v>0</v>
          </cell>
          <cell r="L146">
            <v>49260</v>
          </cell>
          <cell r="M146">
            <v>0</v>
          </cell>
          <cell r="N146">
            <v>1275555</v>
          </cell>
          <cell r="O146">
            <v>-276786</v>
          </cell>
          <cell r="Q146">
            <v>-15385</v>
          </cell>
          <cell r="S146">
            <v>-261401</v>
          </cell>
        </row>
        <row r="148">
          <cell r="A148" t="str">
            <v>CARPENTRY MATERIALS</v>
          </cell>
          <cell r="P148">
            <v>1</v>
          </cell>
          <cell r="Q148">
            <v>1</v>
          </cell>
        </row>
        <row r="149">
          <cell r="A149" t="str">
            <v>San'yware (exc shower screens)/bath panels</v>
          </cell>
          <cell r="B149">
            <v>336353</v>
          </cell>
          <cell r="C149">
            <v>-312866</v>
          </cell>
          <cell r="D149">
            <v>0</v>
          </cell>
          <cell r="E149">
            <v>23487</v>
          </cell>
          <cell r="G149" t="str">
            <v>B</v>
          </cell>
          <cell r="H149">
            <v>23487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23487</v>
          </cell>
          <cell r="O149">
            <v>0</v>
          </cell>
          <cell r="P149">
            <v>1</v>
          </cell>
          <cell r="Q149">
            <v>0</v>
          </cell>
          <cell r="S149">
            <v>0</v>
          </cell>
        </row>
        <row r="150">
          <cell r="A150" t="str">
            <v>Broxap</v>
          </cell>
          <cell r="B150">
            <v>82334</v>
          </cell>
          <cell r="C150">
            <v>-10000</v>
          </cell>
          <cell r="D150">
            <v>0</v>
          </cell>
          <cell r="E150">
            <v>72334</v>
          </cell>
          <cell r="G150" t="str">
            <v>B</v>
          </cell>
          <cell r="H150">
            <v>72334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72334</v>
          </cell>
          <cell r="O150">
            <v>0</v>
          </cell>
          <cell r="P150">
            <v>1</v>
          </cell>
          <cell r="Q150">
            <v>0</v>
          </cell>
          <cell r="S150">
            <v>0</v>
          </cell>
        </row>
        <row r="151">
          <cell r="A151" t="str">
            <v>Ply Parapet/risers</v>
          </cell>
          <cell r="B151">
            <v>31739</v>
          </cell>
          <cell r="C151">
            <v>-24124</v>
          </cell>
          <cell r="D151">
            <v>0</v>
          </cell>
          <cell r="E151">
            <v>7615</v>
          </cell>
          <cell r="G151" t="str">
            <v>B</v>
          </cell>
          <cell r="H151">
            <v>13316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13316</v>
          </cell>
          <cell r="O151">
            <v>-5701</v>
          </cell>
          <cell r="P151">
            <v>1</v>
          </cell>
          <cell r="Q151">
            <v>-374</v>
          </cell>
          <cell r="S151">
            <v>-5327</v>
          </cell>
        </row>
        <row r="152">
          <cell r="A152" t="str">
            <v>Int doors/linings</v>
          </cell>
          <cell r="B152">
            <v>373282</v>
          </cell>
          <cell r="C152">
            <v>-8000</v>
          </cell>
          <cell r="D152">
            <v>0</v>
          </cell>
          <cell r="E152">
            <v>365282</v>
          </cell>
          <cell r="G152" t="str">
            <v>B</v>
          </cell>
          <cell r="H152">
            <v>356912</v>
          </cell>
          <cell r="I152">
            <v>15359</v>
          </cell>
          <cell r="J152">
            <v>15359</v>
          </cell>
          <cell r="K152">
            <v>0</v>
          </cell>
          <cell r="L152">
            <v>0</v>
          </cell>
          <cell r="M152">
            <v>0</v>
          </cell>
          <cell r="N152">
            <v>372271</v>
          </cell>
          <cell r="O152">
            <v>-6989</v>
          </cell>
          <cell r="P152">
            <v>1</v>
          </cell>
          <cell r="Q152">
            <v>-15359</v>
          </cell>
          <cell r="S152">
            <v>8370</v>
          </cell>
        </row>
        <row r="153">
          <cell r="A153" t="str">
            <v>Int dr screens</v>
          </cell>
          <cell r="B153">
            <v>22725</v>
          </cell>
          <cell r="C153">
            <v>0</v>
          </cell>
          <cell r="D153">
            <v>0</v>
          </cell>
          <cell r="E153">
            <v>22725</v>
          </cell>
          <cell r="G153" t="str">
            <v>B</v>
          </cell>
          <cell r="H153">
            <v>22725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22725</v>
          </cell>
          <cell r="O153">
            <v>0</v>
          </cell>
          <cell r="P153">
            <v>1</v>
          </cell>
          <cell r="Q153">
            <v>0</v>
          </cell>
          <cell r="S153">
            <v>0</v>
          </cell>
        </row>
        <row r="154">
          <cell r="A154" t="str">
            <v>Architrave/sktg/c batten etc</v>
          </cell>
          <cell r="B154">
            <v>27602</v>
          </cell>
          <cell r="C154">
            <v>23272</v>
          </cell>
          <cell r="D154">
            <v>0</v>
          </cell>
          <cell r="E154">
            <v>50874</v>
          </cell>
          <cell r="G154" t="str">
            <v>B</v>
          </cell>
          <cell r="H154">
            <v>30471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30471</v>
          </cell>
          <cell r="O154">
            <v>20403</v>
          </cell>
          <cell r="P154">
            <v>1</v>
          </cell>
          <cell r="Q154">
            <v>0</v>
          </cell>
          <cell r="S154">
            <v>20403</v>
          </cell>
        </row>
        <row r="155">
          <cell r="A155" t="str">
            <v>Softwood Handrails</v>
          </cell>
          <cell r="B155">
            <v>53868</v>
          </cell>
          <cell r="C155">
            <v>-45112</v>
          </cell>
          <cell r="D155">
            <v>0</v>
          </cell>
          <cell r="E155">
            <v>8756</v>
          </cell>
          <cell r="G155" t="str">
            <v>B</v>
          </cell>
          <cell r="H155">
            <v>8756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8756</v>
          </cell>
          <cell r="O155">
            <v>0</v>
          </cell>
          <cell r="P155">
            <v>1</v>
          </cell>
          <cell r="Q155">
            <v>0</v>
          </cell>
          <cell r="S155">
            <v>0</v>
          </cell>
        </row>
        <row r="156">
          <cell r="A156" t="str">
            <v>Ironmongery</v>
          </cell>
          <cell r="B156">
            <v>90350</v>
          </cell>
          <cell r="C156">
            <v>-32442</v>
          </cell>
          <cell r="D156">
            <v>0</v>
          </cell>
          <cell r="E156">
            <v>57908</v>
          </cell>
          <cell r="G156" t="str">
            <v>B</v>
          </cell>
          <cell r="H156">
            <v>57908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57908</v>
          </cell>
          <cell r="O156">
            <v>0</v>
          </cell>
          <cell r="P156">
            <v>1</v>
          </cell>
          <cell r="Q156">
            <v>0</v>
          </cell>
          <cell r="S156">
            <v>0</v>
          </cell>
        </row>
        <row r="157">
          <cell r="A157" t="str">
            <v>Others</v>
          </cell>
          <cell r="B157">
            <v>31054</v>
          </cell>
          <cell r="C157">
            <v>-31054</v>
          </cell>
          <cell r="D157">
            <v>0</v>
          </cell>
          <cell r="E157">
            <v>0</v>
          </cell>
          <cell r="G157" t="str">
            <v>B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1</v>
          </cell>
          <cell r="Q157">
            <v>0</v>
          </cell>
          <cell r="S157">
            <v>0</v>
          </cell>
        </row>
        <row r="158">
          <cell r="A158" t="str">
            <v>Skirtings</v>
          </cell>
          <cell r="B158">
            <v>21090</v>
          </cell>
          <cell r="C158">
            <v>-21090</v>
          </cell>
          <cell r="D158">
            <v>0</v>
          </cell>
          <cell r="E158">
            <v>0</v>
          </cell>
          <cell r="G158" t="str">
            <v>B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1</v>
          </cell>
          <cell r="Q158">
            <v>0</v>
          </cell>
          <cell r="S158">
            <v>0</v>
          </cell>
        </row>
        <row r="159">
          <cell r="A159" t="str">
            <v>Timber stairs</v>
          </cell>
          <cell r="B159">
            <v>13764</v>
          </cell>
          <cell r="C159">
            <v>0</v>
          </cell>
          <cell r="D159">
            <v>0</v>
          </cell>
          <cell r="E159">
            <v>13764</v>
          </cell>
          <cell r="G159" t="str">
            <v>B</v>
          </cell>
          <cell r="H159">
            <v>13400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13400</v>
          </cell>
          <cell r="O159">
            <v>364</v>
          </cell>
          <cell r="P159">
            <v>1</v>
          </cell>
          <cell r="Q159">
            <v>0</v>
          </cell>
          <cell r="S159">
            <v>364</v>
          </cell>
        </row>
        <row r="160">
          <cell r="A160" t="str">
            <v>AOV hatches wi integral ladders</v>
          </cell>
          <cell r="B160">
            <v>13552</v>
          </cell>
          <cell r="C160">
            <v>-13552</v>
          </cell>
          <cell r="D160">
            <v>0</v>
          </cell>
          <cell r="E160">
            <v>0</v>
          </cell>
          <cell r="G160" t="str">
            <v>B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1</v>
          </cell>
          <cell r="Q160">
            <v>0</v>
          </cell>
          <cell r="S160">
            <v>0</v>
          </cell>
        </row>
        <row r="161">
          <cell r="A161" t="str">
            <v>wdw bds</v>
          </cell>
          <cell r="B161">
            <v>8738</v>
          </cell>
          <cell r="C161">
            <v>-1000</v>
          </cell>
          <cell r="D161">
            <v>0</v>
          </cell>
          <cell r="E161">
            <v>7738</v>
          </cell>
          <cell r="G161" t="str">
            <v>B</v>
          </cell>
          <cell r="H161">
            <v>5320</v>
          </cell>
          <cell r="I161">
            <v>11407</v>
          </cell>
          <cell r="J161">
            <v>0</v>
          </cell>
          <cell r="K161">
            <v>0</v>
          </cell>
          <cell r="L161">
            <v>11407</v>
          </cell>
          <cell r="M161">
            <v>0</v>
          </cell>
          <cell r="N161">
            <v>16727</v>
          </cell>
          <cell r="O161">
            <v>-8989</v>
          </cell>
          <cell r="P161">
            <v>1</v>
          </cell>
          <cell r="Q161">
            <v>-11407</v>
          </cell>
          <cell r="S161">
            <v>2418</v>
          </cell>
        </row>
        <row r="162">
          <cell r="A162" t="str">
            <v>FE Doors (John Russell)</v>
          </cell>
          <cell r="B162">
            <v>83235</v>
          </cell>
          <cell r="C162">
            <v>38167</v>
          </cell>
          <cell r="D162">
            <v>0</v>
          </cell>
          <cell r="E162">
            <v>121402</v>
          </cell>
          <cell r="G162" t="str">
            <v>B</v>
          </cell>
          <cell r="H162">
            <v>148780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148780</v>
          </cell>
          <cell r="O162">
            <v>-27378</v>
          </cell>
          <cell r="P162">
            <v>1</v>
          </cell>
          <cell r="Q162">
            <v>0</v>
          </cell>
          <cell r="S162">
            <v>-27378</v>
          </cell>
        </row>
        <row r="163">
          <cell r="A163" t="str">
            <v>Others/Carcassing etc</v>
          </cell>
          <cell r="B163">
            <v>16616</v>
          </cell>
          <cell r="C163">
            <v>-10512</v>
          </cell>
          <cell r="D163">
            <v>0</v>
          </cell>
          <cell r="E163">
            <v>6104</v>
          </cell>
          <cell r="G163" t="str">
            <v>B</v>
          </cell>
          <cell r="H163">
            <v>8445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8445</v>
          </cell>
          <cell r="O163">
            <v>-2341</v>
          </cell>
          <cell r="P163">
            <v>1</v>
          </cell>
          <cell r="Q163">
            <v>-121</v>
          </cell>
          <cell r="S163">
            <v>-2220</v>
          </cell>
        </row>
        <row r="164">
          <cell r="A164" t="str">
            <v>Decking</v>
          </cell>
          <cell r="B164">
            <v>0</v>
          </cell>
          <cell r="C164">
            <v>25000</v>
          </cell>
          <cell r="D164">
            <v>0</v>
          </cell>
          <cell r="E164">
            <v>25000</v>
          </cell>
          <cell r="G164" t="str">
            <v>B</v>
          </cell>
          <cell r="H164">
            <v>25000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25000</v>
          </cell>
          <cell r="O164">
            <v>0</v>
          </cell>
          <cell r="P164">
            <v>1</v>
          </cell>
          <cell r="Q164">
            <v>0</v>
          </cell>
          <cell r="S164">
            <v>0</v>
          </cell>
        </row>
        <row r="165">
          <cell r="A165" t="str">
            <v>Bathroom Wall cabinet (Satoplast)</v>
          </cell>
          <cell r="B165">
            <v>328719</v>
          </cell>
          <cell r="C165">
            <v>-283094</v>
          </cell>
          <cell r="D165">
            <v>0</v>
          </cell>
          <cell r="E165">
            <v>45625</v>
          </cell>
          <cell r="G165" t="str">
            <v>B</v>
          </cell>
          <cell r="H165">
            <v>71482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71482</v>
          </cell>
          <cell r="O165">
            <v>-25857</v>
          </cell>
          <cell r="P165">
            <v>1</v>
          </cell>
          <cell r="Q165">
            <v>0</v>
          </cell>
          <cell r="S165">
            <v>-25857</v>
          </cell>
        </row>
        <row r="166">
          <cell r="A166" t="str">
            <v>Vanity units (Armarii, Chiltern, BG, Kingsland)</v>
          </cell>
          <cell r="B166">
            <v>118130</v>
          </cell>
          <cell r="C166">
            <v>98106</v>
          </cell>
          <cell r="D166">
            <v>0</v>
          </cell>
          <cell r="E166">
            <v>216236</v>
          </cell>
          <cell r="G166" t="str">
            <v>B</v>
          </cell>
          <cell r="H166">
            <v>291547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291547</v>
          </cell>
          <cell r="O166">
            <v>-75311</v>
          </cell>
          <cell r="P166">
            <v>1</v>
          </cell>
          <cell r="Q166">
            <v>0</v>
          </cell>
          <cell r="S166">
            <v>-75311</v>
          </cell>
        </row>
        <row r="167">
          <cell r="A167" t="str">
            <v>Reception desk/Tea Point/Signeage</v>
          </cell>
          <cell r="B167">
            <v>7388</v>
          </cell>
          <cell r="C167">
            <v>0</v>
          </cell>
          <cell r="D167">
            <v>0</v>
          </cell>
          <cell r="E167">
            <v>7388</v>
          </cell>
          <cell r="G167" t="str">
            <v>B</v>
          </cell>
          <cell r="H167">
            <v>7388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7388</v>
          </cell>
          <cell r="O167">
            <v>0</v>
          </cell>
          <cell r="P167">
            <v>1</v>
          </cell>
          <cell r="Q167">
            <v>0</v>
          </cell>
          <cell r="S167">
            <v>0</v>
          </cell>
        </row>
        <row r="168">
          <cell r="A168" t="str">
            <v>Mdf Strings</v>
          </cell>
          <cell r="B168">
            <v>7182</v>
          </cell>
          <cell r="C168">
            <v>-2182</v>
          </cell>
          <cell r="D168">
            <v>0</v>
          </cell>
          <cell r="E168">
            <v>5000</v>
          </cell>
          <cell r="G168" t="str">
            <v>B</v>
          </cell>
          <cell r="H168">
            <v>5000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5000</v>
          </cell>
          <cell r="O168">
            <v>0</v>
          </cell>
          <cell r="P168">
            <v>1</v>
          </cell>
          <cell r="Q168">
            <v>0</v>
          </cell>
          <cell r="S168">
            <v>0</v>
          </cell>
        </row>
        <row r="169">
          <cell r="A169" t="str">
            <v>Wardrobes (Portico)</v>
          </cell>
          <cell r="B169">
            <v>132857</v>
          </cell>
          <cell r="C169">
            <v>0</v>
          </cell>
          <cell r="D169">
            <v>0</v>
          </cell>
          <cell r="E169">
            <v>132857</v>
          </cell>
          <cell r="G169" t="str">
            <v>B</v>
          </cell>
          <cell r="H169">
            <v>140200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140200</v>
          </cell>
          <cell r="O169">
            <v>-7343</v>
          </cell>
          <cell r="P169">
            <v>1</v>
          </cell>
          <cell r="Q169">
            <v>0</v>
          </cell>
          <cell r="S169">
            <v>-7343</v>
          </cell>
        </row>
        <row r="170">
          <cell r="A170" t="str">
            <v>Windows (Velfac)</v>
          </cell>
          <cell r="B170">
            <v>793926</v>
          </cell>
          <cell r="C170">
            <v>0</v>
          </cell>
          <cell r="D170">
            <v>0</v>
          </cell>
          <cell r="E170">
            <v>793926</v>
          </cell>
          <cell r="G170" t="str">
            <v>B</v>
          </cell>
          <cell r="H170">
            <v>730220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730220</v>
          </cell>
          <cell r="O170">
            <v>63706</v>
          </cell>
          <cell r="P170">
            <v>1</v>
          </cell>
          <cell r="Q170">
            <v>0</v>
          </cell>
          <cell r="S170">
            <v>63706</v>
          </cell>
        </row>
        <row r="171">
          <cell r="A171" t="str">
            <v>Letterboxes (Safety Letter bx)</v>
          </cell>
          <cell r="B171">
            <v>14073</v>
          </cell>
          <cell r="C171">
            <v>0</v>
          </cell>
          <cell r="D171">
            <v>0</v>
          </cell>
          <cell r="E171">
            <v>14073</v>
          </cell>
          <cell r="G171" t="str">
            <v>B</v>
          </cell>
          <cell r="H171">
            <v>12974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12974</v>
          </cell>
          <cell r="O171">
            <v>1099</v>
          </cell>
          <cell r="P171">
            <v>1</v>
          </cell>
          <cell r="Q171">
            <v>0</v>
          </cell>
          <cell r="S171">
            <v>1099</v>
          </cell>
        </row>
        <row r="172">
          <cell r="A172" t="str">
            <v>Timber cycle/bi stores/benches</v>
          </cell>
          <cell r="B172">
            <v>31590</v>
          </cell>
          <cell r="C172">
            <v>-5000</v>
          </cell>
          <cell r="D172">
            <v>0</v>
          </cell>
          <cell r="E172">
            <v>26590</v>
          </cell>
          <cell r="G172" t="str">
            <v>B</v>
          </cell>
          <cell r="H172">
            <v>26590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26590</v>
          </cell>
          <cell r="O172">
            <v>0</v>
          </cell>
          <cell r="P172">
            <v>1</v>
          </cell>
          <cell r="Q172">
            <v>0</v>
          </cell>
          <cell r="S172">
            <v>0</v>
          </cell>
        </row>
        <row r="173">
          <cell r="A173" t="str">
            <v>CARP MATERIALS                       TOTAL</v>
          </cell>
          <cell r="B173">
            <v>2640167</v>
          </cell>
          <cell r="C173">
            <v>-615483</v>
          </cell>
          <cell r="D173">
            <v>0</v>
          </cell>
          <cell r="E173">
            <v>2024684</v>
          </cell>
          <cell r="H173">
            <v>2072255</v>
          </cell>
          <cell r="I173">
            <v>26766</v>
          </cell>
          <cell r="J173">
            <v>15359</v>
          </cell>
          <cell r="K173">
            <v>0</v>
          </cell>
          <cell r="L173">
            <v>11407</v>
          </cell>
          <cell r="M173">
            <v>0</v>
          </cell>
          <cell r="N173">
            <v>2099021</v>
          </cell>
          <cell r="O173">
            <v>-74337</v>
          </cell>
          <cell r="Q173">
            <v>-27261</v>
          </cell>
          <cell r="S173">
            <v>-47076</v>
          </cell>
        </row>
        <row r="174">
          <cell r="A174" t="str">
            <v>Page   Total      £</v>
          </cell>
          <cell r="B174">
            <v>3779430</v>
          </cell>
          <cell r="C174">
            <v>-767933</v>
          </cell>
          <cell r="D174">
            <v>11956</v>
          </cell>
          <cell r="E174">
            <v>3023453</v>
          </cell>
          <cell r="H174">
            <v>3264438</v>
          </cell>
          <cell r="I174">
            <v>110138</v>
          </cell>
          <cell r="J174">
            <v>49471</v>
          </cell>
          <cell r="K174">
            <v>0</v>
          </cell>
          <cell r="L174">
            <v>60667</v>
          </cell>
          <cell r="M174">
            <v>0</v>
          </cell>
          <cell r="N174">
            <v>3374576</v>
          </cell>
          <cell r="O174">
            <v>-351123</v>
          </cell>
          <cell r="Q174">
            <v>-42646</v>
          </cell>
          <cell r="S174">
            <v>-308477</v>
          </cell>
        </row>
        <row r="175">
          <cell r="A175" t="str">
            <v>Total     b/fwd    £</v>
          </cell>
          <cell r="B175">
            <v>33271146.949999999</v>
          </cell>
          <cell r="C175">
            <v>752839</v>
          </cell>
          <cell r="D175">
            <v>660369</v>
          </cell>
          <cell r="E175">
            <v>34684354.950000003</v>
          </cell>
          <cell r="H175">
            <v>33850611</v>
          </cell>
          <cell r="I175">
            <v>1221115</v>
          </cell>
          <cell r="J175">
            <v>486781</v>
          </cell>
          <cell r="K175">
            <v>297535</v>
          </cell>
          <cell r="L175">
            <v>436799</v>
          </cell>
          <cell r="M175">
            <v>1088665</v>
          </cell>
          <cell r="N175">
            <v>36160391</v>
          </cell>
          <cell r="O175">
            <v>-1476036.0500000007</v>
          </cell>
          <cell r="Q175">
            <v>-343006</v>
          </cell>
          <cell r="S175">
            <v>-1133030.0500000007</v>
          </cell>
        </row>
        <row r="176">
          <cell r="A176" t="str">
            <v>Total     c/fwd    £</v>
          </cell>
          <cell r="B176">
            <v>37050576.950000003</v>
          </cell>
          <cell r="C176">
            <v>-15094</v>
          </cell>
          <cell r="D176">
            <v>672325</v>
          </cell>
          <cell r="E176">
            <v>37707807.950000003</v>
          </cell>
          <cell r="H176">
            <v>37115049</v>
          </cell>
          <cell r="I176">
            <v>1331253</v>
          </cell>
          <cell r="J176">
            <v>536252</v>
          </cell>
          <cell r="K176">
            <v>297535</v>
          </cell>
          <cell r="L176">
            <v>497466</v>
          </cell>
          <cell r="M176">
            <v>1088665</v>
          </cell>
          <cell r="N176">
            <v>39534967</v>
          </cell>
          <cell r="O176">
            <v>-1827159.0500000007</v>
          </cell>
          <cell r="Q176">
            <v>-385652</v>
          </cell>
          <cell r="S176">
            <v>-1441507.0500000007</v>
          </cell>
        </row>
        <row r="177">
          <cell r="A177" t="str">
            <v>Higgins Construction PLC</v>
          </cell>
        </row>
        <row r="178">
          <cell r="A178" t="str">
            <v>C2356 Ocean Estate</v>
          </cell>
        </row>
        <row r="179">
          <cell r="A179" t="str">
            <v>Cost To Complete</v>
          </cell>
          <cell r="B179" t="str">
            <v>Summary</v>
          </cell>
          <cell r="O179" t="str">
            <v>PAGE 4</v>
          </cell>
        </row>
        <row r="181">
          <cell r="A181" t="str">
            <v>TRADE</v>
          </cell>
          <cell r="B181" t="str">
            <v>BUYING</v>
          </cell>
          <cell r="C181" t="str">
            <v>DESIGN</v>
          </cell>
          <cell r="D181" t="str">
            <v>EMPLOYERS INSTRUCTIONS</v>
          </cell>
          <cell r="E181" t="str">
            <v>REVISED</v>
          </cell>
          <cell r="H181" t="str">
            <v>SUB-CONTRACT</v>
          </cell>
          <cell r="I181" t="str">
            <v>NON RECOVERABLE</v>
          </cell>
          <cell r="J181" t="str">
            <v>DESIGN</v>
          </cell>
          <cell r="M181" t="str">
            <v>RECOVERABLE</v>
          </cell>
          <cell r="N181" t="str">
            <v>ESTIMATED</v>
          </cell>
          <cell r="O181" t="str">
            <v>PROFIT</v>
          </cell>
          <cell r="Q181" t="str">
            <v>VARIANCE</v>
          </cell>
          <cell r="S181" t="str">
            <v>LAST</v>
          </cell>
        </row>
        <row r="182">
          <cell r="B182" t="str">
            <v>TARGET</v>
          </cell>
          <cell r="C182" t="str">
            <v>CHANGES</v>
          </cell>
          <cell r="E182" t="str">
            <v>VALUE</v>
          </cell>
          <cell r="H182" t="str">
            <v xml:space="preserve"> NETT ORDER  VALUE</v>
          </cell>
          <cell r="I182" t="str">
            <v>VARIATIONS</v>
          </cell>
          <cell r="J182" t="str">
            <v>DEVELOPMENT</v>
          </cell>
          <cell r="K182" t="str">
            <v>PACKAGE</v>
          </cell>
          <cell r="L182" t="str">
            <v>SITE</v>
          </cell>
          <cell r="M182" t="str">
            <v>VARIATIONS</v>
          </cell>
          <cell r="N182" t="str">
            <v>FINAL  VALUE</v>
          </cell>
          <cell r="O182" t="str">
            <v>LOSS</v>
          </cell>
          <cell r="Q182" t="str">
            <v>THIS PERIOD</v>
          </cell>
          <cell r="S182" t="str">
            <v>PERIOD</v>
          </cell>
        </row>
        <row r="184">
          <cell r="A184" t="str">
            <v>DESIGN FEES</v>
          </cell>
          <cell r="P184">
            <v>1</v>
          </cell>
          <cell r="Q184">
            <v>1</v>
          </cell>
        </row>
        <row r="185">
          <cell r="A185" t="str">
            <v>6.5.1/Bond</v>
          </cell>
          <cell r="B185">
            <v>109775</v>
          </cell>
          <cell r="C185">
            <v>0</v>
          </cell>
          <cell r="D185">
            <v>0</v>
          </cell>
          <cell r="E185">
            <v>109775</v>
          </cell>
          <cell r="G185" t="str">
            <v>O</v>
          </cell>
          <cell r="H185">
            <v>98055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98055</v>
          </cell>
          <cell r="O185">
            <v>11720</v>
          </cell>
          <cell r="P185">
            <v>1</v>
          </cell>
          <cell r="Q185">
            <v>0</v>
          </cell>
          <cell r="S185">
            <v>11720</v>
          </cell>
        </row>
        <row r="186">
          <cell r="A186" t="str">
            <v>Architect</v>
          </cell>
          <cell r="B186">
            <v>800000</v>
          </cell>
          <cell r="C186">
            <v>0</v>
          </cell>
          <cell r="D186">
            <v>2400</v>
          </cell>
          <cell r="E186">
            <v>802400</v>
          </cell>
          <cell r="G186" t="str">
            <v>O</v>
          </cell>
          <cell r="H186">
            <v>800000</v>
          </cell>
          <cell r="I186">
            <v>21246</v>
          </cell>
          <cell r="J186">
            <v>21246</v>
          </cell>
          <cell r="K186">
            <v>0</v>
          </cell>
          <cell r="L186">
            <v>0</v>
          </cell>
          <cell r="M186">
            <v>2400</v>
          </cell>
          <cell r="N186">
            <v>823646</v>
          </cell>
          <cell r="O186">
            <v>-21246</v>
          </cell>
          <cell r="P186">
            <v>1</v>
          </cell>
          <cell r="Q186">
            <v>0</v>
          </cell>
          <cell r="S186">
            <v>-21246</v>
          </cell>
        </row>
        <row r="187">
          <cell r="A187" t="str">
            <v>Architect Planning</v>
          </cell>
          <cell r="B187">
            <v>7500</v>
          </cell>
          <cell r="C187">
            <v>0</v>
          </cell>
          <cell r="D187">
            <v>0</v>
          </cell>
          <cell r="E187">
            <v>7500</v>
          </cell>
          <cell r="G187" t="str">
            <v>B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7500</v>
          </cell>
          <cell r="P187">
            <v>1</v>
          </cell>
          <cell r="Q187">
            <v>0</v>
          </cell>
          <cell r="S187">
            <v>7500</v>
          </cell>
        </row>
        <row r="188">
          <cell r="A188" t="str">
            <v>Landscape Arch</v>
          </cell>
          <cell r="B188">
            <v>42290</v>
          </cell>
          <cell r="C188">
            <v>0</v>
          </cell>
          <cell r="D188">
            <v>0</v>
          </cell>
          <cell r="E188">
            <v>42290</v>
          </cell>
          <cell r="G188" t="str">
            <v>O</v>
          </cell>
          <cell r="H188">
            <v>42000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42000</v>
          </cell>
          <cell r="O188">
            <v>290</v>
          </cell>
          <cell r="P188">
            <v>1</v>
          </cell>
          <cell r="Q188">
            <v>0</v>
          </cell>
          <cell r="S188">
            <v>290</v>
          </cell>
        </row>
        <row r="189">
          <cell r="A189" t="str">
            <v>Struc Eng</v>
          </cell>
          <cell r="B189">
            <v>500000</v>
          </cell>
          <cell r="C189">
            <v>2935</v>
          </cell>
          <cell r="D189">
            <v>0</v>
          </cell>
          <cell r="E189">
            <v>502935</v>
          </cell>
          <cell r="G189" t="str">
            <v>O</v>
          </cell>
          <cell r="H189">
            <v>477000</v>
          </cell>
          <cell r="I189">
            <v>-2081</v>
          </cell>
          <cell r="J189">
            <v>-2081</v>
          </cell>
          <cell r="K189">
            <v>0</v>
          </cell>
          <cell r="L189">
            <v>0</v>
          </cell>
          <cell r="M189">
            <v>0</v>
          </cell>
          <cell r="N189">
            <v>474919</v>
          </cell>
          <cell r="O189">
            <v>28016</v>
          </cell>
          <cell r="P189">
            <v>1</v>
          </cell>
          <cell r="Q189">
            <v>0</v>
          </cell>
          <cell r="S189">
            <v>28016</v>
          </cell>
        </row>
        <row r="190">
          <cell r="A190" t="str">
            <v>Services Eng</v>
          </cell>
          <cell r="B190">
            <v>250000</v>
          </cell>
          <cell r="C190">
            <v>0</v>
          </cell>
          <cell r="D190">
            <v>0</v>
          </cell>
          <cell r="E190">
            <v>250000</v>
          </cell>
          <cell r="G190" t="str">
            <v>O</v>
          </cell>
          <cell r="H190">
            <v>230000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-5000</v>
          </cell>
          <cell r="N190">
            <v>225000</v>
          </cell>
          <cell r="O190">
            <v>25000</v>
          </cell>
          <cell r="P190">
            <v>1</v>
          </cell>
          <cell r="Q190">
            <v>0</v>
          </cell>
          <cell r="S190">
            <v>25000</v>
          </cell>
        </row>
        <row r="191">
          <cell r="A191" t="str">
            <v>QS/PQS</v>
          </cell>
          <cell r="B191">
            <v>13850</v>
          </cell>
          <cell r="C191">
            <v>9000</v>
          </cell>
          <cell r="D191">
            <v>0</v>
          </cell>
          <cell r="E191">
            <v>22850</v>
          </cell>
          <cell r="G191" t="str">
            <v>O</v>
          </cell>
          <cell r="H191">
            <v>22850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22850</v>
          </cell>
          <cell r="O191">
            <v>0</v>
          </cell>
          <cell r="P191">
            <v>1</v>
          </cell>
          <cell r="Q191">
            <v>0</v>
          </cell>
          <cell r="S191">
            <v>0</v>
          </cell>
        </row>
        <row r="192">
          <cell r="A192" t="str">
            <v>Fire</v>
          </cell>
          <cell r="B192">
            <v>5850</v>
          </cell>
          <cell r="C192">
            <v>0</v>
          </cell>
          <cell r="D192">
            <v>0</v>
          </cell>
          <cell r="E192">
            <v>5850</v>
          </cell>
          <cell r="G192" t="str">
            <v>O</v>
          </cell>
          <cell r="H192">
            <v>5850</v>
          </cell>
          <cell r="I192">
            <v>2400</v>
          </cell>
          <cell r="J192">
            <v>2400</v>
          </cell>
          <cell r="K192">
            <v>0</v>
          </cell>
          <cell r="L192">
            <v>0</v>
          </cell>
          <cell r="M192">
            <v>0</v>
          </cell>
          <cell r="N192">
            <v>8250</v>
          </cell>
          <cell r="O192">
            <v>-2400</v>
          </cell>
          <cell r="P192">
            <v>1</v>
          </cell>
          <cell r="Q192">
            <v>0</v>
          </cell>
          <cell r="S192">
            <v>-2400</v>
          </cell>
        </row>
        <row r="193">
          <cell r="A193" t="str">
            <v>Acoustic Eng/testing</v>
          </cell>
          <cell r="B193">
            <v>18000</v>
          </cell>
          <cell r="C193">
            <v>-18000</v>
          </cell>
          <cell r="D193">
            <v>0</v>
          </cell>
          <cell r="E193">
            <v>0</v>
          </cell>
          <cell r="G193" t="str">
            <v>B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1</v>
          </cell>
          <cell r="Q193">
            <v>0</v>
          </cell>
          <cell r="S193">
            <v>0</v>
          </cell>
        </row>
        <row r="194">
          <cell r="A194" t="str">
            <v>Temp Struc works/Buildover</v>
          </cell>
          <cell r="B194">
            <v>7500</v>
          </cell>
          <cell r="C194">
            <v>0</v>
          </cell>
          <cell r="D194">
            <v>0</v>
          </cell>
          <cell r="E194">
            <v>7500</v>
          </cell>
          <cell r="G194" t="str">
            <v>B</v>
          </cell>
          <cell r="H194">
            <v>1989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1989</v>
          </cell>
          <cell r="O194">
            <v>5511</v>
          </cell>
          <cell r="P194">
            <v>1</v>
          </cell>
          <cell r="Q194">
            <v>0</v>
          </cell>
          <cell r="S194">
            <v>5511</v>
          </cell>
        </row>
        <row r="195">
          <cell r="A195" t="str">
            <v>Enviro</v>
          </cell>
          <cell r="B195">
            <v>7800</v>
          </cell>
          <cell r="C195">
            <v>0</v>
          </cell>
          <cell r="D195">
            <v>0</v>
          </cell>
          <cell r="E195">
            <v>7800</v>
          </cell>
          <cell r="G195" t="str">
            <v>B</v>
          </cell>
          <cell r="H195">
            <v>7800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7800</v>
          </cell>
          <cell r="O195">
            <v>0</v>
          </cell>
          <cell r="P195">
            <v>1</v>
          </cell>
          <cell r="Q195">
            <v>0</v>
          </cell>
          <cell r="S195">
            <v>0</v>
          </cell>
        </row>
        <row r="196">
          <cell r="A196" t="str">
            <v>Underground</v>
          </cell>
          <cell r="B196">
            <v>2500</v>
          </cell>
          <cell r="C196">
            <v>0</v>
          </cell>
          <cell r="D196">
            <v>0</v>
          </cell>
          <cell r="E196">
            <v>2500</v>
          </cell>
          <cell r="G196" t="str">
            <v>O</v>
          </cell>
          <cell r="H196">
            <v>2500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2500</v>
          </cell>
          <cell r="O196">
            <v>0</v>
          </cell>
          <cell r="P196">
            <v>1</v>
          </cell>
          <cell r="Q196">
            <v>0</v>
          </cell>
          <cell r="S196">
            <v>0</v>
          </cell>
        </row>
        <row r="197">
          <cell r="A197" t="str">
            <v>CCTV/UXO/Crossovers</v>
          </cell>
          <cell r="B197">
            <v>1735</v>
          </cell>
          <cell r="C197">
            <v>0</v>
          </cell>
          <cell r="D197">
            <v>43943</v>
          </cell>
          <cell r="E197">
            <v>45678</v>
          </cell>
          <cell r="G197" t="str">
            <v>O</v>
          </cell>
          <cell r="H197">
            <v>1535</v>
          </cell>
          <cell r="I197">
            <v>46790</v>
          </cell>
          <cell r="J197">
            <v>46790</v>
          </cell>
          <cell r="K197">
            <v>0</v>
          </cell>
          <cell r="L197">
            <v>0</v>
          </cell>
          <cell r="M197">
            <v>19884</v>
          </cell>
          <cell r="N197">
            <v>68209</v>
          </cell>
          <cell r="O197">
            <v>-22531</v>
          </cell>
          <cell r="P197">
            <v>1</v>
          </cell>
          <cell r="Q197">
            <v>0</v>
          </cell>
          <cell r="S197">
            <v>-22531</v>
          </cell>
        </row>
        <row r="198">
          <cell r="A198" t="str">
            <v>Asbestos Survey</v>
          </cell>
          <cell r="B198">
            <v>13972</v>
          </cell>
          <cell r="C198">
            <v>0</v>
          </cell>
          <cell r="D198">
            <v>0</v>
          </cell>
          <cell r="E198">
            <v>13972</v>
          </cell>
          <cell r="G198" t="str">
            <v>O</v>
          </cell>
          <cell r="H198">
            <v>13972</v>
          </cell>
          <cell r="I198">
            <v>674</v>
          </cell>
          <cell r="J198">
            <v>674</v>
          </cell>
          <cell r="K198">
            <v>0</v>
          </cell>
          <cell r="L198">
            <v>0</v>
          </cell>
          <cell r="M198">
            <v>0</v>
          </cell>
          <cell r="N198">
            <v>14646</v>
          </cell>
          <cell r="O198">
            <v>-674</v>
          </cell>
          <cell r="P198">
            <v>1</v>
          </cell>
          <cell r="Q198">
            <v>0</v>
          </cell>
          <cell r="S198">
            <v>-674</v>
          </cell>
        </row>
        <row r="199">
          <cell r="A199" t="str">
            <v>Eco</v>
          </cell>
          <cell r="B199">
            <v>595</v>
          </cell>
          <cell r="C199">
            <v>0</v>
          </cell>
          <cell r="D199">
            <v>0</v>
          </cell>
          <cell r="E199">
            <v>595</v>
          </cell>
          <cell r="G199" t="str">
            <v>O</v>
          </cell>
          <cell r="H199">
            <v>595</v>
          </cell>
          <cell r="I199">
            <v>685</v>
          </cell>
          <cell r="J199">
            <v>685</v>
          </cell>
          <cell r="K199">
            <v>0</v>
          </cell>
          <cell r="L199">
            <v>0</v>
          </cell>
          <cell r="M199">
            <v>0</v>
          </cell>
          <cell r="N199">
            <v>1280</v>
          </cell>
          <cell r="O199">
            <v>-685</v>
          </cell>
          <cell r="P199">
            <v>1</v>
          </cell>
          <cell r="Q199">
            <v>0</v>
          </cell>
          <cell r="S199">
            <v>-685</v>
          </cell>
        </row>
        <row r="200">
          <cell r="A200" t="str">
            <v>PI Insurance</v>
          </cell>
          <cell r="B200">
            <v>21200</v>
          </cell>
          <cell r="C200">
            <v>0</v>
          </cell>
          <cell r="D200">
            <v>0</v>
          </cell>
          <cell r="E200">
            <v>21200</v>
          </cell>
          <cell r="G200" t="str">
            <v>B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21200</v>
          </cell>
          <cell r="P200">
            <v>1</v>
          </cell>
          <cell r="Q200">
            <v>0</v>
          </cell>
          <cell r="S200">
            <v>21200</v>
          </cell>
        </row>
        <row r="201">
          <cell r="A201" t="str">
            <v>Planning/Minor Planning Amendmts</v>
          </cell>
          <cell r="B201">
            <v>3537</v>
          </cell>
          <cell r="C201">
            <v>0</v>
          </cell>
          <cell r="D201">
            <v>0</v>
          </cell>
          <cell r="E201">
            <v>3537</v>
          </cell>
          <cell r="G201" t="str">
            <v>O</v>
          </cell>
          <cell r="H201">
            <v>3537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3537</v>
          </cell>
          <cell r="O201">
            <v>0</v>
          </cell>
          <cell r="P201">
            <v>1</v>
          </cell>
          <cell r="Q201">
            <v>0</v>
          </cell>
          <cell r="S201">
            <v>0</v>
          </cell>
        </row>
        <row r="202">
          <cell r="A202" t="str">
            <v>S106 Trainees</v>
          </cell>
          <cell r="B202">
            <v>25000</v>
          </cell>
          <cell r="C202">
            <v>0</v>
          </cell>
          <cell r="D202">
            <v>0</v>
          </cell>
          <cell r="E202">
            <v>25000</v>
          </cell>
          <cell r="G202" t="str">
            <v>B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25000</v>
          </cell>
          <cell r="P202">
            <v>1</v>
          </cell>
          <cell r="Q202">
            <v>0</v>
          </cell>
          <cell r="S202">
            <v>25000</v>
          </cell>
        </row>
        <row r="203">
          <cell r="A203" t="str">
            <v>CDMc</v>
          </cell>
          <cell r="B203">
            <v>10000</v>
          </cell>
          <cell r="C203">
            <v>0</v>
          </cell>
          <cell r="D203">
            <v>0</v>
          </cell>
          <cell r="E203">
            <v>10000</v>
          </cell>
          <cell r="G203" t="str">
            <v>O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10000</v>
          </cell>
          <cell r="P203">
            <v>1</v>
          </cell>
          <cell r="Q203">
            <v>0</v>
          </cell>
          <cell r="S203">
            <v>10000</v>
          </cell>
        </row>
        <row r="204">
          <cell r="A204" t="str">
            <v>Suspend Parking Bays/ H License</v>
          </cell>
          <cell r="B204">
            <v>26250</v>
          </cell>
          <cell r="C204">
            <v>-9000</v>
          </cell>
          <cell r="D204">
            <v>0</v>
          </cell>
          <cell r="E204">
            <v>17250</v>
          </cell>
          <cell r="G204" t="str">
            <v>B</v>
          </cell>
          <cell r="H204">
            <v>11000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11000</v>
          </cell>
          <cell r="O204">
            <v>6250</v>
          </cell>
          <cell r="P204">
            <v>1</v>
          </cell>
          <cell r="Q204">
            <v>0</v>
          </cell>
          <cell r="S204">
            <v>6250</v>
          </cell>
        </row>
        <row r="205">
          <cell r="A205" t="str">
            <v>Crossrail</v>
          </cell>
          <cell r="B205">
            <v>27000</v>
          </cell>
          <cell r="C205">
            <v>0</v>
          </cell>
          <cell r="D205">
            <v>0</v>
          </cell>
          <cell r="E205">
            <v>27000</v>
          </cell>
          <cell r="G205" t="str">
            <v>B</v>
          </cell>
          <cell r="H205">
            <v>27000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27000</v>
          </cell>
          <cell r="O205">
            <v>0</v>
          </cell>
          <cell r="P205">
            <v>1</v>
          </cell>
          <cell r="Q205">
            <v>0</v>
          </cell>
          <cell r="S205">
            <v>0</v>
          </cell>
        </row>
        <row r="206">
          <cell r="A206" t="str">
            <v>Noise/dust monitoring</v>
          </cell>
          <cell r="B206">
            <v>34225</v>
          </cell>
          <cell r="C206">
            <v>12320</v>
          </cell>
          <cell r="D206">
            <v>0</v>
          </cell>
          <cell r="E206">
            <v>46545</v>
          </cell>
          <cell r="G206" t="str">
            <v>O</v>
          </cell>
          <cell r="H206">
            <v>36620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36620</v>
          </cell>
          <cell r="O206">
            <v>9925</v>
          </cell>
          <cell r="P206">
            <v>1</v>
          </cell>
          <cell r="Q206">
            <v>0</v>
          </cell>
          <cell r="S206">
            <v>9925</v>
          </cell>
        </row>
        <row r="207">
          <cell r="A207" t="str">
            <v>Section Fees</v>
          </cell>
          <cell r="B207">
            <v>13374</v>
          </cell>
          <cell r="C207">
            <v>0</v>
          </cell>
          <cell r="D207">
            <v>0</v>
          </cell>
          <cell r="E207">
            <v>13374</v>
          </cell>
          <cell r="G207" t="str">
            <v>B</v>
          </cell>
          <cell r="H207">
            <v>13374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13374</v>
          </cell>
          <cell r="O207">
            <v>0</v>
          </cell>
          <cell r="P207">
            <v>1</v>
          </cell>
          <cell r="Q207">
            <v>0</v>
          </cell>
          <cell r="S207">
            <v>0</v>
          </cell>
        </row>
        <row r="208">
          <cell r="A208" t="str">
            <v>B Regs fees</v>
          </cell>
          <cell r="B208">
            <v>45744</v>
          </cell>
          <cell r="C208">
            <v>0</v>
          </cell>
          <cell r="D208">
            <v>0</v>
          </cell>
          <cell r="E208">
            <v>45744</v>
          </cell>
          <cell r="G208" t="str">
            <v>O</v>
          </cell>
          <cell r="H208">
            <v>39500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39500</v>
          </cell>
          <cell r="O208">
            <v>6244</v>
          </cell>
          <cell r="P208">
            <v>1</v>
          </cell>
          <cell r="Q208">
            <v>0</v>
          </cell>
          <cell r="S208">
            <v>6244</v>
          </cell>
        </row>
        <row r="209">
          <cell r="A209" t="str">
            <v>NHBC</v>
          </cell>
          <cell r="B209">
            <v>243522</v>
          </cell>
          <cell r="C209">
            <v>0</v>
          </cell>
          <cell r="D209">
            <v>0</v>
          </cell>
          <cell r="E209">
            <v>243522</v>
          </cell>
          <cell r="G209" t="str">
            <v>O</v>
          </cell>
          <cell r="H209">
            <v>219199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219199</v>
          </cell>
          <cell r="O209">
            <v>24323</v>
          </cell>
          <cell r="P209">
            <v>1</v>
          </cell>
          <cell r="Q209">
            <v>0</v>
          </cell>
          <cell r="S209">
            <v>24323</v>
          </cell>
        </row>
        <row r="210">
          <cell r="A210" t="str">
            <v>Code</v>
          </cell>
          <cell r="B210">
            <v>17275</v>
          </cell>
          <cell r="C210">
            <v>0</v>
          </cell>
          <cell r="D210">
            <v>0</v>
          </cell>
          <cell r="E210">
            <v>17275</v>
          </cell>
          <cell r="G210" t="str">
            <v>O</v>
          </cell>
          <cell r="H210">
            <v>17275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17275</v>
          </cell>
          <cell r="O210">
            <v>0</v>
          </cell>
          <cell r="P210">
            <v>1</v>
          </cell>
          <cell r="Q210">
            <v>0</v>
          </cell>
          <cell r="S210">
            <v>0</v>
          </cell>
        </row>
        <row r="211">
          <cell r="A211" t="str">
            <v>Air Tests/SAPS</v>
          </cell>
          <cell r="B211">
            <v>21505</v>
          </cell>
          <cell r="C211">
            <v>0</v>
          </cell>
          <cell r="D211">
            <v>0</v>
          </cell>
          <cell r="E211">
            <v>21505</v>
          </cell>
          <cell r="G211" t="str">
            <v>O</v>
          </cell>
          <cell r="H211">
            <v>21505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21505</v>
          </cell>
          <cell r="O211">
            <v>0</v>
          </cell>
          <cell r="P211">
            <v>1</v>
          </cell>
          <cell r="Q211">
            <v>0</v>
          </cell>
          <cell r="S211">
            <v>0</v>
          </cell>
        </row>
        <row r="212">
          <cell r="A212" t="str">
            <v xml:space="preserve">CC </v>
          </cell>
          <cell r="B212">
            <v>2625</v>
          </cell>
          <cell r="C212">
            <v>0</v>
          </cell>
          <cell r="D212">
            <v>0</v>
          </cell>
          <cell r="E212">
            <v>2625</v>
          </cell>
          <cell r="G212" t="str">
            <v>B</v>
          </cell>
          <cell r="H212">
            <v>2625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2625</v>
          </cell>
          <cell r="O212">
            <v>0</v>
          </cell>
          <cell r="P212">
            <v>1</v>
          </cell>
          <cell r="Q212">
            <v>0</v>
          </cell>
          <cell r="S212">
            <v>0</v>
          </cell>
        </row>
        <row r="213">
          <cell r="A213" t="str">
            <v>Postal/Thermo Modelling</v>
          </cell>
          <cell r="B213">
            <v>2218</v>
          </cell>
          <cell r="C213">
            <v>0</v>
          </cell>
          <cell r="D213">
            <v>0</v>
          </cell>
          <cell r="E213">
            <v>2218</v>
          </cell>
          <cell r="G213" t="str">
            <v>O</v>
          </cell>
          <cell r="H213">
            <v>3110</v>
          </cell>
          <cell r="I213">
            <v>2800</v>
          </cell>
          <cell r="J213">
            <v>2800</v>
          </cell>
          <cell r="K213">
            <v>0</v>
          </cell>
          <cell r="L213">
            <v>0</v>
          </cell>
          <cell r="M213">
            <v>0</v>
          </cell>
          <cell r="N213">
            <v>5910</v>
          </cell>
          <cell r="O213">
            <v>-3692</v>
          </cell>
          <cell r="P213">
            <v>1</v>
          </cell>
          <cell r="Q213">
            <v>0</v>
          </cell>
          <cell r="S213">
            <v>-3692</v>
          </cell>
        </row>
        <row r="214">
          <cell r="A214" t="str">
            <v>DESIGN FEES                               TOTAL</v>
          </cell>
          <cell r="B214">
            <v>2274842</v>
          </cell>
          <cell r="C214">
            <v>-2745</v>
          </cell>
          <cell r="D214">
            <v>46343</v>
          </cell>
          <cell r="E214">
            <v>2318440</v>
          </cell>
          <cell r="H214">
            <v>2098891</v>
          </cell>
          <cell r="I214">
            <v>72514</v>
          </cell>
          <cell r="J214">
            <v>72514</v>
          </cell>
          <cell r="K214">
            <v>0</v>
          </cell>
          <cell r="L214">
            <v>0</v>
          </cell>
          <cell r="M214">
            <v>17284</v>
          </cell>
          <cell r="N214">
            <v>2188689</v>
          </cell>
          <cell r="O214">
            <v>129751</v>
          </cell>
          <cell r="Q214">
            <v>0</v>
          </cell>
          <cell r="S214">
            <v>129751</v>
          </cell>
        </row>
        <row r="216">
          <cell r="A216" t="str">
            <v>STATUTORY SERVICES</v>
          </cell>
          <cell r="P216">
            <v>1</v>
          </cell>
          <cell r="Q216">
            <v>1</v>
          </cell>
        </row>
        <row r="217">
          <cell r="A217">
            <v>0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1</v>
          </cell>
          <cell r="Q217">
            <v>0</v>
          </cell>
          <cell r="S217">
            <v>0</v>
          </cell>
        </row>
        <row r="218">
          <cell r="A218">
            <v>0</v>
          </cell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1</v>
          </cell>
          <cell r="Q218">
            <v>0</v>
          </cell>
          <cell r="S218">
            <v>0</v>
          </cell>
        </row>
        <row r="219">
          <cell r="A219" t="str">
            <v>Water</v>
          </cell>
          <cell r="B219">
            <v>206000</v>
          </cell>
          <cell r="C219">
            <v>-23758</v>
          </cell>
          <cell r="D219">
            <v>2500</v>
          </cell>
          <cell r="E219">
            <v>184742</v>
          </cell>
          <cell r="G219" t="str">
            <v>O</v>
          </cell>
          <cell r="H219">
            <v>114558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2500</v>
          </cell>
          <cell r="N219">
            <v>117058</v>
          </cell>
          <cell r="O219">
            <v>67684</v>
          </cell>
          <cell r="P219">
            <v>1</v>
          </cell>
          <cell r="Q219">
            <v>0</v>
          </cell>
          <cell r="S219">
            <v>67684</v>
          </cell>
        </row>
        <row r="220">
          <cell r="A220" t="str">
            <v>Electricity</v>
          </cell>
          <cell r="B220">
            <v>346000</v>
          </cell>
          <cell r="C220">
            <v>23758</v>
          </cell>
          <cell r="D220">
            <v>283182</v>
          </cell>
          <cell r="E220">
            <v>652940</v>
          </cell>
          <cell r="G220" t="str">
            <v>O</v>
          </cell>
          <cell r="H220">
            <v>504442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283182</v>
          </cell>
          <cell r="N220">
            <v>787624</v>
          </cell>
          <cell r="O220">
            <v>-134684</v>
          </cell>
          <cell r="P220">
            <v>1</v>
          </cell>
          <cell r="Q220">
            <v>0</v>
          </cell>
          <cell r="S220">
            <v>-134684</v>
          </cell>
        </row>
        <row r="221">
          <cell r="A221" t="str">
            <v>Gas</v>
          </cell>
          <cell r="B221">
            <v>43000</v>
          </cell>
          <cell r="C221">
            <v>0</v>
          </cell>
          <cell r="D221">
            <v>0</v>
          </cell>
          <cell r="E221">
            <v>43000</v>
          </cell>
          <cell r="G221" t="str">
            <v>B</v>
          </cell>
          <cell r="H221">
            <v>35501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35501</v>
          </cell>
          <cell r="O221">
            <v>7499</v>
          </cell>
          <cell r="P221">
            <v>1</v>
          </cell>
          <cell r="Q221">
            <v>0</v>
          </cell>
          <cell r="S221">
            <v>7499</v>
          </cell>
        </row>
        <row r="222">
          <cell r="A222" t="str">
            <v>BT</v>
          </cell>
          <cell r="B222">
            <v>20000</v>
          </cell>
          <cell r="C222">
            <v>0</v>
          </cell>
          <cell r="D222">
            <v>37050</v>
          </cell>
          <cell r="E222">
            <v>57050</v>
          </cell>
          <cell r="G222" t="str">
            <v>B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35286</v>
          </cell>
          <cell r="N222">
            <v>35286</v>
          </cell>
          <cell r="O222">
            <v>21764</v>
          </cell>
          <cell r="P222">
            <v>1</v>
          </cell>
          <cell r="Q222">
            <v>0</v>
          </cell>
          <cell r="S222">
            <v>21764</v>
          </cell>
        </row>
        <row r="223">
          <cell r="A223" t="str">
            <v>Sewers</v>
          </cell>
          <cell r="B223">
            <v>46983</v>
          </cell>
          <cell r="C223">
            <v>0</v>
          </cell>
          <cell r="D223">
            <v>0</v>
          </cell>
          <cell r="E223">
            <v>46983</v>
          </cell>
          <cell r="G223" t="str">
            <v>B</v>
          </cell>
          <cell r="H223">
            <v>16983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16983</v>
          </cell>
          <cell r="O223">
            <v>30000</v>
          </cell>
          <cell r="P223">
            <v>1</v>
          </cell>
          <cell r="Q223">
            <v>0</v>
          </cell>
          <cell r="S223">
            <v>30000</v>
          </cell>
        </row>
        <row r="224">
          <cell r="A224">
            <v>0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1</v>
          </cell>
          <cell r="Q224">
            <v>0</v>
          </cell>
          <cell r="S224">
            <v>0</v>
          </cell>
        </row>
        <row r="225">
          <cell r="A225" t="str">
            <v>Remove Parking Bays LBTH</v>
          </cell>
          <cell r="B225">
            <v>0</v>
          </cell>
          <cell r="C225">
            <v>0</v>
          </cell>
          <cell r="D225">
            <v>7350</v>
          </cell>
          <cell r="E225">
            <v>7350</v>
          </cell>
          <cell r="G225" t="str">
            <v>O</v>
          </cell>
          <cell r="H225">
            <v>7000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7000</v>
          </cell>
          <cell r="O225">
            <v>350</v>
          </cell>
          <cell r="P225">
            <v>1</v>
          </cell>
          <cell r="Q225">
            <v>0</v>
          </cell>
          <cell r="S225">
            <v>350</v>
          </cell>
        </row>
        <row r="226">
          <cell r="A226">
            <v>0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1</v>
          </cell>
          <cell r="Q226">
            <v>0</v>
          </cell>
          <cell r="S226">
            <v>0</v>
          </cell>
        </row>
        <row r="227">
          <cell r="A227" t="str">
            <v>Substation works (Invicta)</v>
          </cell>
          <cell r="B227">
            <v>0</v>
          </cell>
          <cell r="C227">
            <v>17139</v>
          </cell>
          <cell r="D227">
            <v>0</v>
          </cell>
          <cell r="E227">
            <v>17139</v>
          </cell>
          <cell r="H227">
            <v>55886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55886</v>
          </cell>
          <cell r="O227">
            <v>-38747</v>
          </cell>
          <cell r="P227">
            <v>1</v>
          </cell>
          <cell r="Q227">
            <v>0</v>
          </cell>
          <cell r="S227">
            <v>-38747</v>
          </cell>
        </row>
        <row r="228">
          <cell r="A228" t="str">
            <v>Basement services waterproofing (Interflow)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H228">
            <v>31450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31450</v>
          </cell>
          <cell r="O228">
            <v>-31450</v>
          </cell>
          <cell r="P228">
            <v>1</v>
          </cell>
          <cell r="Q228">
            <v>0</v>
          </cell>
          <cell r="S228">
            <v>-31450</v>
          </cell>
        </row>
        <row r="229">
          <cell r="A229">
            <v>0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1</v>
          </cell>
          <cell r="Q229">
            <v>0</v>
          </cell>
          <cell r="S229">
            <v>0</v>
          </cell>
        </row>
        <row r="230">
          <cell r="A230" t="str">
            <v>Halley School</v>
          </cell>
          <cell r="B230">
            <v>0</v>
          </cell>
          <cell r="C230">
            <v>700</v>
          </cell>
          <cell r="D230">
            <v>0</v>
          </cell>
          <cell r="E230">
            <v>700</v>
          </cell>
          <cell r="H230">
            <v>700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700</v>
          </cell>
          <cell r="O230">
            <v>0</v>
          </cell>
          <cell r="P230">
            <v>1</v>
          </cell>
          <cell r="Q230">
            <v>0</v>
          </cell>
          <cell r="S230">
            <v>0</v>
          </cell>
        </row>
        <row r="231">
          <cell r="A231">
            <v>0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1</v>
          </cell>
          <cell r="Q231">
            <v>0</v>
          </cell>
          <cell r="S231">
            <v>0</v>
          </cell>
        </row>
        <row r="232">
          <cell r="A232">
            <v>0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1</v>
          </cell>
          <cell r="Q232">
            <v>0</v>
          </cell>
          <cell r="S232">
            <v>0</v>
          </cell>
        </row>
        <row r="233">
          <cell r="A233">
            <v>0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1</v>
          </cell>
          <cell r="Q233">
            <v>0</v>
          </cell>
          <cell r="S233">
            <v>0</v>
          </cell>
        </row>
        <row r="234">
          <cell r="A234">
            <v>0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1</v>
          </cell>
          <cell r="Q234">
            <v>0</v>
          </cell>
          <cell r="S234">
            <v>0</v>
          </cell>
        </row>
        <row r="235">
          <cell r="A235" t="str">
            <v>STATUTORY SERVICES           TOTAL</v>
          </cell>
          <cell r="B235">
            <v>661983</v>
          </cell>
          <cell r="C235">
            <v>17839</v>
          </cell>
          <cell r="D235">
            <v>330082</v>
          </cell>
          <cell r="E235">
            <v>1009904</v>
          </cell>
          <cell r="H235">
            <v>766520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320968</v>
          </cell>
          <cell r="N235">
            <v>1087488</v>
          </cell>
          <cell r="O235">
            <v>-77584</v>
          </cell>
          <cell r="Q235">
            <v>0</v>
          </cell>
          <cell r="S235">
            <v>-77584</v>
          </cell>
        </row>
        <row r="236">
          <cell r="A236" t="str">
            <v>Page   Total      £</v>
          </cell>
          <cell r="B236">
            <v>2936825</v>
          </cell>
          <cell r="C236">
            <v>15094</v>
          </cell>
          <cell r="D236">
            <v>376425</v>
          </cell>
          <cell r="E236">
            <v>3328344</v>
          </cell>
          <cell r="H236">
            <v>2865411</v>
          </cell>
          <cell r="I236">
            <v>72514</v>
          </cell>
          <cell r="J236">
            <v>72514</v>
          </cell>
          <cell r="K236">
            <v>0</v>
          </cell>
          <cell r="L236">
            <v>0</v>
          </cell>
          <cell r="M236">
            <v>338252</v>
          </cell>
          <cell r="N236">
            <v>3276177</v>
          </cell>
          <cell r="O236">
            <v>52167</v>
          </cell>
          <cell r="Q236">
            <v>0</v>
          </cell>
          <cell r="S236">
            <v>52167</v>
          </cell>
        </row>
        <row r="237">
          <cell r="A237" t="str">
            <v>Total     b/fwd    £</v>
          </cell>
          <cell r="B237">
            <v>37050576.950000003</v>
          </cell>
          <cell r="C237">
            <v>-15094</v>
          </cell>
          <cell r="D237">
            <v>672325</v>
          </cell>
          <cell r="E237">
            <v>37707807.950000003</v>
          </cell>
          <cell r="H237">
            <v>37115049</v>
          </cell>
          <cell r="I237">
            <v>1331253</v>
          </cell>
          <cell r="J237">
            <v>536252</v>
          </cell>
          <cell r="K237">
            <v>297535</v>
          </cell>
          <cell r="L237">
            <v>497466</v>
          </cell>
          <cell r="M237">
            <v>1088665</v>
          </cell>
          <cell r="N237">
            <v>39534967</v>
          </cell>
          <cell r="O237">
            <v>-1827159.0500000007</v>
          </cell>
          <cell r="Q237">
            <v>-385652</v>
          </cell>
          <cell r="S237">
            <v>-1441507.0500000007</v>
          </cell>
        </row>
        <row r="238">
          <cell r="A238" t="str">
            <v>Total     c/fwd    £</v>
          </cell>
          <cell r="B238">
            <v>39987401.950000003</v>
          </cell>
          <cell r="C238">
            <v>0</v>
          </cell>
          <cell r="D238">
            <v>1048750</v>
          </cell>
          <cell r="E238">
            <v>41036151.950000003</v>
          </cell>
          <cell r="H238">
            <v>39980460</v>
          </cell>
          <cell r="I238">
            <v>1403767</v>
          </cell>
          <cell r="J238">
            <v>608766</v>
          </cell>
          <cell r="K238">
            <v>297535</v>
          </cell>
          <cell r="L238">
            <v>497466</v>
          </cell>
          <cell r="M238">
            <v>1426917</v>
          </cell>
          <cell r="N238">
            <v>42811144</v>
          </cell>
          <cell r="O238">
            <v>-1774992.0500000007</v>
          </cell>
          <cell r="Q238">
            <v>-385652</v>
          </cell>
          <cell r="S238">
            <v>-1389340.0500000007</v>
          </cell>
        </row>
        <row r="239">
          <cell r="A239" t="str">
            <v>Higgins Construction PLC</v>
          </cell>
        </row>
        <row r="240">
          <cell r="A240" t="str">
            <v>C2356 Ocean Estate</v>
          </cell>
        </row>
        <row r="241">
          <cell r="A241" t="str">
            <v>Cost To Complete</v>
          </cell>
          <cell r="B241" t="str">
            <v>Summary</v>
          </cell>
          <cell r="O241" t="str">
            <v>PAGE 5</v>
          </cell>
        </row>
        <row r="243">
          <cell r="A243" t="str">
            <v>TRADE</v>
          </cell>
          <cell r="B243" t="str">
            <v>BUYING</v>
          </cell>
          <cell r="C243" t="str">
            <v>DESIGN</v>
          </cell>
          <cell r="D243" t="str">
            <v>EMPLOYERS INSTRUCTIONS</v>
          </cell>
          <cell r="E243" t="str">
            <v>REVISED</v>
          </cell>
          <cell r="H243" t="str">
            <v>SUB-CONTRACT</v>
          </cell>
          <cell r="I243" t="str">
            <v>NON RECOVERABLE</v>
          </cell>
          <cell r="J243" t="str">
            <v>DESIGN</v>
          </cell>
          <cell r="M243" t="str">
            <v>RECOVERABLE</v>
          </cell>
          <cell r="N243" t="str">
            <v>ESTIMATED</v>
          </cell>
          <cell r="O243" t="str">
            <v>PROFIT</v>
          </cell>
          <cell r="Q243" t="str">
            <v>VARIANCE</v>
          </cell>
          <cell r="S243" t="str">
            <v>LAST</v>
          </cell>
        </row>
        <row r="244">
          <cell r="B244" t="str">
            <v>TARGET</v>
          </cell>
          <cell r="C244" t="str">
            <v>CHANGES</v>
          </cell>
          <cell r="E244" t="str">
            <v>VALUE</v>
          </cell>
          <cell r="H244" t="str">
            <v xml:space="preserve"> NETT ORDER  VALUE</v>
          </cell>
          <cell r="I244" t="str">
            <v>VARIATIONS</v>
          </cell>
          <cell r="J244" t="str">
            <v>DEVELOPMENT</v>
          </cell>
          <cell r="K244" t="str">
            <v>PACKAGE</v>
          </cell>
          <cell r="L244" t="str">
            <v>SITE</v>
          </cell>
          <cell r="M244" t="str">
            <v>VARIATIONS</v>
          </cell>
          <cell r="N244" t="str">
            <v>FINAL  VALUE</v>
          </cell>
          <cell r="O244" t="str">
            <v>LOSS</v>
          </cell>
          <cell r="Q244" t="str">
            <v>THIS PERIOD</v>
          </cell>
          <cell r="S244" t="str">
            <v>PERIOD</v>
          </cell>
        </row>
        <row r="247">
          <cell r="A247" t="str">
            <v>PROVISIONAL SUMS</v>
          </cell>
          <cell r="P247">
            <v>1</v>
          </cell>
          <cell r="Q247">
            <v>1</v>
          </cell>
        </row>
        <row r="248">
          <cell r="A248">
            <v>0</v>
          </cell>
          <cell r="B248">
            <v>0</v>
          </cell>
          <cell r="C248">
            <v>0</v>
          </cell>
          <cell r="D248">
            <v>0</v>
          </cell>
          <cell r="E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1</v>
          </cell>
          <cell r="Q248">
            <v>0</v>
          </cell>
          <cell r="S248">
            <v>0</v>
          </cell>
        </row>
        <row r="249">
          <cell r="A249" t="str">
            <v>Client OT Works</v>
          </cell>
          <cell r="B249">
            <v>110000</v>
          </cell>
          <cell r="C249">
            <v>0</v>
          </cell>
          <cell r="D249">
            <v>-110000</v>
          </cell>
          <cell r="E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1</v>
          </cell>
          <cell r="Q249">
            <v>0</v>
          </cell>
          <cell r="S249">
            <v>0</v>
          </cell>
        </row>
        <row r="250">
          <cell r="A250" t="str">
            <v>Stat diversions</v>
          </cell>
          <cell r="B250">
            <v>50000</v>
          </cell>
          <cell r="C250">
            <v>0</v>
          </cell>
          <cell r="D250">
            <v>-30989</v>
          </cell>
          <cell r="E250">
            <v>19011</v>
          </cell>
          <cell r="H250">
            <v>19011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19011</v>
          </cell>
          <cell r="O250">
            <v>0</v>
          </cell>
          <cell r="P250">
            <v>1</v>
          </cell>
          <cell r="Q250">
            <v>0</v>
          </cell>
          <cell r="S250">
            <v>0</v>
          </cell>
        </row>
        <row r="251">
          <cell r="A251" t="str">
            <v>Section 278 works</v>
          </cell>
          <cell r="B251">
            <v>107340</v>
          </cell>
          <cell r="C251">
            <v>0</v>
          </cell>
          <cell r="D251">
            <v>-101973</v>
          </cell>
          <cell r="E251">
            <v>5367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5367</v>
          </cell>
          <cell r="P251">
            <v>1</v>
          </cell>
          <cell r="Q251">
            <v>0</v>
          </cell>
          <cell r="S251">
            <v>5367</v>
          </cell>
        </row>
        <row r="252">
          <cell r="A252" t="str">
            <v>Asbestos removal</v>
          </cell>
          <cell r="B252">
            <v>120000</v>
          </cell>
          <cell r="C252">
            <v>0</v>
          </cell>
          <cell r="D252">
            <v>-120000</v>
          </cell>
          <cell r="E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1</v>
          </cell>
          <cell r="Q252">
            <v>0</v>
          </cell>
          <cell r="S252">
            <v>0</v>
          </cell>
        </row>
        <row r="253">
          <cell r="A253" t="str">
            <v>Temp substation</v>
          </cell>
          <cell r="B253">
            <v>100000</v>
          </cell>
          <cell r="C253">
            <v>0</v>
          </cell>
          <cell r="D253">
            <v>-100000</v>
          </cell>
          <cell r="E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1</v>
          </cell>
          <cell r="Q253">
            <v>0</v>
          </cell>
          <cell r="S253">
            <v>0</v>
          </cell>
        </row>
        <row r="254">
          <cell r="A254" t="str">
            <v>Thames Water</v>
          </cell>
          <cell r="B254">
            <v>20000</v>
          </cell>
          <cell r="C254">
            <v>0</v>
          </cell>
          <cell r="D254">
            <v>-20000</v>
          </cell>
          <cell r="E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1</v>
          </cell>
          <cell r="Q254">
            <v>0</v>
          </cell>
          <cell r="S254">
            <v>0</v>
          </cell>
        </row>
        <row r="255">
          <cell r="A255" t="str">
            <v>Crossrail; inc monitoring</v>
          </cell>
          <cell r="B255">
            <v>44395</v>
          </cell>
          <cell r="C255">
            <v>0</v>
          </cell>
          <cell r="D255">
            <v>0</v>
          </cell>
          <cell r="E255">
            <v>44395</v>
          </cell>
          <cell r="H255">
            <v>44395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44395</v>
          </cell>
          <cell r="O255">
            <v>0</v>
          </cell>
          <cell r="P255">
            <v>1</v>
          </cell>
          <cell r="Q255">
            <v>0</v>
          </cell>
          <cell r="S255">
            <v>0</v>
          </cell>
        </row>
        <row r="256">
          <cell r="A256" t="str">
            <v>Boris Bikes (TFL CI 12)</v>
          </cell>
          <cell r="B256">
            <v>0</v>
          </cell>
          <cell r="C256">
            <v>0</v>
          </cell>
          <cell r="D256">
            <v>80602</v>
          </cell>
          <cell r="E256">
            <v>80602</v>
          </cell>
          <cell r="H256">
            <v>76764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195</v>
          </cell>
          <cell r="N256">
            <v>76959</v>
          </cell>
          <cell r="O256">
            <v>3643</v>
          </cell>
          <cell r="P256">
            <v>1</v>
          </cell>
          <cell r="Q256">
            <v>0</v>
          </cell>
          <cell r="S256">
            <v>3643</v>
          </cell>
        </row>
        <row r="257">
          <cell r="A257" t="str">
            <v>Contamination</v>
          </cell>
          <cell r="B257">
            <v>218030</v>
          </cell>
          <cell r="C257">
            <v>0</v>
          </cell>
          <cell r="D257">
            <v>-218030</v>
          </cell>
          <cell r="E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1</v>
          </cell>
          <cell r="Q257">
            <v>0</v>
          </cell>
          <cell r="S257">
            <v>0</v>
          </cell>
        </row>
        <row r="258">
          <cell r="A258">
            <v>0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1</v>
          </cell>
          <cell r="Q258">
            <v>0</v>
          </cell>
          <cell r="S258">
            <v>0</v>
          </cell>
        </row>
        <row r="259">
          <cell r="A259" t="str">
            <v>HCL OHP; 5%</v>
          </cell>
          <cell r="B259">
            <v>8281</v>
          </cell>
          <cell r="C259">
            <v>0</v>
          </cell>
          <cell r="D259">
            <v>1420</v>
          </cell>
          <cell r="E259">
            <v>9701</v>
          </cell>
          <cell r="H259">
            <v>8281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8281</v>
          </cell>
          <cell r="O259">
            <v>1420</v>
          </cell>
          <cell r="P259">
            <v>1</v>
          </cell>
          <cell r="Q259">
            <v>0</v>
          </cell>
          <cell r="S259">
            <v>1420</v>
          </cell>
        </row>
        <row r="260">
          <cell r="A260">
            <v>0</v>
          </cell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1</v>
          </cell>
          <cell r="Q260">
            <v>0</v>
          </cell>
          <cell r="S260">
            <v>0</v>
          </cell>
        </row>
        <row r="261">
          <cell r="A261" t="str">
            <v>In-Site</v>
          </cell>
          <cell r="B261">
            <v>0</v>
          </cell>
          <cell r="C261">
            <v>0</v>
          </cell>
          <cell r="D261">
            <v>149899</v>
          </cell>
          <cell r="E261">
            <v>149899</v>
          </cell>
          <cell r="H261">
            <v>149899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149899</v>
          </cell>
          <cell r="O261">
            <v>0</v>
          </cell>
          <cell r="P261">
            <v>1</v>
          </cell>
          <cell r="Q261">
            <v>0</v>
          </cell>
          <cell r="S261">
            <v>0</v>
          </cell>
        </row>
        <row r="262">
          <cell r="A262">
            <v>0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1</v>
          </cell>
          <cell r="Q262">
            <v>0</v>
          </cell>
          <cell r="S262">
            <v>0</v>
          </cell>
        </row>
        <row r="263">
          <cell r="A263">
            <v>0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1</v>
          </cell>
          <cell r="Q263">
            <v>0</v>
          </cell>
          <cell r="S263">
            <v>0</v>
          </cell>
        </row>
        <row r="264">
          <cell r="A264">
            <v>0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1</v>
          </cell>
          <cell r="Q264">
            <v>0</v>
          </cell>
          <cell r="S264">
            <v>0</v>
          </cell>
        </row>
        <row r="265">
          <cell r="A265">
            <v>0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1</v>
          </cell>
          <cell r="Q265">
            <v>0</v>
          </cell>
          <cell r="S265">
            <v>0</v>
          </cell>
        </row>
        <row r="266">
          <cell r="A266">
            <v>0</v>
          </cell>
          <cell r="B266">
            <v>0</v>
          </cell>
          <cell r="C266">
            <v>0</v>
          </cell>
          <cell r="D266">
            <v>0</v>
          </cell>
          <cell r="E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1</v>
          </cell>
          <cell r="Q266">
            <v>0</v>
          </cell>
          <cell r="S266">
            <v>0</v>
          </cell>
        </row>
        <row r="267">
          <cell r="A267" t="str">
            <v>PROVISIONAL SUMS                   TOTAL</v>
          </cell>
          <cell r="B267">
            <v>778046</v>
          </cell>
          <cell r="C267">
            <v>0</v>
          </cell>
          <cell r="D267">
            <v>-469071</v>
          </cell>
          <cell r="E267">
            <v>308975</v>
          </cell>
          <cell r="H267">
            <v>298350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195</v>
          </cell>
          <cell r="N267">
            <v>298545</v>
          </cell>
          <cell r="O267">
            <v>10430</v>
          </cell>
          <cell r="Q267">
            <v>0</v>
          </cell>
          <cell r="S267">
            <v>10430</v>
          </cell>
        </row>
        <row r="275">
          <cell r="A275" t="str">
            <v>PRELIMINARIES &amp; OTHERS</v>
          </cell>
          <cell r="P275">
            <v>1</v>
          </cell>
          <cell r="Q275">
            <v>-6</v>
          </cell>
        </row>
        <row r="277">
          <cell r="A277" t="str">
            <v>PRELIMINARIES</v>
          </cell>
          <cell r="B277">
            <v>4434207</v>
          </cell>
          <cell r="C277">
            <v>0</v>
          </cell>
          <cell r="D277">
            <v>177389</v>
          </cell>
          <cell r="E277">
            <v>4611596</v>
          </cell>
          <cell r="H277">
            <v>5646105.25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5646105.25</v>
          </cell>
          <cell r="O277">
            <v>-1034509.25</v>
          </cell>
          <cell r="P277">
            <v>1</v>
          </cell>
          <cell r="Q277">
            <v>-63.399999999441206</v>
          </cell>
          <cell r="S277">
            <v>-1034445.8500000006</v>
          </cell>
        </row>
        <row r="279">
          <cell r="A279" t="str">
            <v>FIXED PRICE</v>
          </cell>
          <cell r="B279">
            <v>1</v>
          </cell>
          <cell r="C279">
            <v>0</v>
          </cell>
          <cell r="D279">
            <v>0</v>
          </cell>
          <cell r="E279">
            <v>1</v>
          </cell>
          <cell r="H279">
            <v>1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1</v>
          </cell>
          <cell r="O279">
            <v>0</v>
          </cell>
          <cell r="P279">
            <v>1</v>
          </cell>
          <cell r="Q279">
            <v>0</v>
          </cell>
          <cell r="S279">
            <v>0</v>
          </cell>
        </row>
        <row r="281">
          <cell r="A281" t="str">
            <v>CONTINGENCY</v>
          </cell>
          <cell r="B281">
            <v>1265481</v>
          </cell>
          <cell r="C281">
            <v>0</v>
          </cell>
          <cell r="D281">
            <v>0</v>
          </cell>
          <cell r="E281">
            <v>1265481</v>
          </cell>
          <cell r="H281">
            <v>738000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738000</v>
          </cell>
          <cell r="O281">
            <v>527481</v>
          </cell>
          <cell r="P281">
            <v>1</v>
          </cell>
          <cell r="Q281">
            <v>527481</v>
          </cell>
          <cell r="S281">
            <v>0</v>
          </cell>
        </row>
        <row r="283">
          <cell r="A283" t="str">
            <v>OVERHEADS &amp; PROFIT</v>
          </cell>
          <cell r="B283">
            <v>3104321</v>
          </cell>
          <cell r="C283">
            <v>0</v>
          </cell>
          <cell r="D283">
            <v>0</v>
          </cell>
          <cell r="E283">
            <v>3104321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3104321</v>
          </cell>
          <cell r="P283">
            <v>1</v>
          </cell>
          <cell r="Q283">
            <v>0</v>
          </cell>
          <cell r="S283">
            <v>3104321</v>
          </cell>
        </row>
        <row r="285">
          <cell r="A285" t="str">
            <v>EXTERNAL ACCOUNTS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1</v>
          </cell>
          <cell r="Q285">
            <v>0</v>
          </cell>
          <cell r="S285">
            <v>0</v>
          </cell>
        </row>
        <row r="287">
          <cell r="A287" t="str">
            <v>OTHERS / PRE-CON FEE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1</v>
          </cell>
          <cell r="Q287">
            <v>0</v>
          </cell>
          <cell r="S287">
            <v>0</v>
          </cell>
        </row>
        <row r="289">
          <cell r="A289" t="str">
            <v>DESIGN CONTINGENCY</v>
          </cell>
          <cell r="B289">
            <v>503192</v>
          </cell>
          <cell r="C289">
            <v>0</v>
          </cell>
          <cell r="D289">
            <v>0</v>
          </cell>
          <cell r="E289">
            <v>503192</v>
          </cell>
          <cell r="H289">
            <v>503192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-503192</v>
          </cell>
          <cell r="N289">
            <v>0</v>
          </cell>
          <cell r="O289">
            <v>503192</v>
          </cell>
          <cell r="P289">
            <v>1</v>
          </cell>
          <cell r="Q289">
            <v>0</v>
          </cell>
          <cell r="S289">
            <v>503192</v>
          </cell>
        </row>
        <row r="291">
          <cell r="A291" t="str">
            <v>L &amp; A D's PROVISION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1</v>
          </cell>
          <cell r="Q291">
            <v>0</v>
          </cell>
          <cell r="S291">
            <v>0</v>
          </cell>
        </row>
        <row r="293">
          <cell r="A293" t="str">
            <v>MAINTENANCE RESERVE</v>
          </cell>
          <cell r="B293">
            <v>251164</v>
          </cell>
          <cell r="C293">
            <v>0</v>
          </cell>
          <cell r="D293">
            <v>0</v>
          </cell>
          <cell r="E293">
            <v>251164</v>
          </cell>
          <cell r="H293">
            <v>251164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251164</v>
          </cell>
          <cell r="O293">
            <v>0</v>
          </cell>
          <cell r="P293">
            <v>1</v>
          </cell>
          <cell r="Q293">
            <v>0</v>
          </cell>
          <cell r="S293">
            <v>0</v>
          </cell>
        </row>
        <row r="295">
          <cell r="A295" t="str">
            <v>Page   Total      £</v>
          </cell>
          <cell r="B295">
            <v>10336412</v>
          </cell>
          <cell r="C295">
            <v>0</v>
          </cell>
          <cell r="D295">
            <v>-291682</v>
          </cell>
          <cell r="E295">
            <v>10044730</v>
          </cell>
          <cell r="H295">
            <v>7436812.25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-502997</v>
          </cell>
          <cell r="N295">
            <v>6933815.25</v>
          </cell>
          <cell r="O295">
            <v>3110914.75</v>
          </cell>
          <cell r="Q295">
            <v>527417.60000000056</v>
          </cell>
          <cell r="S295">
            <v>2583497.1499999994</v>
          </cell>
        </row>
        <row r="296">
          <cell r="A296" t="str">
            <v>Total     b/fwd    £</v>
          </cell>
          <cell r="B296">
            <v>39987401.950000003</v>
          </cell>
          <cell r="C296">
            <v>0</v>
          </cell>
          <cell r="D296">
            <v>1048750</v>
          </cell>
          <cell r="E296">
            <v>41036151.950000003</v>
          </cell>
          <cell r="H296">
            <v>39980460</v>
          </cell>
          <cell r="I296">
            <v>1403767</v>
          </cell>
          <cell r="J296">
            <v>608766</v>
          </cell>
          <cell r="K296">
            <v>297535</v>
          </cell>
          <cell r="L296">
            <v>497466</v>
          </cell>
          <cell r="M296">
            <v>1426917</v>
          </cell>
          <cell r="N296">
            <v>42811144</v>
          </cell>
          <cell r="O296">
            <v>-1774992.0500000007</v>
          </cell>
          <cell r="Q296">
            <v>-385652</v>
          </cell>
          <cell r="S296">
            <v>-1389340.0500000007</v>
          </cell>
        </row>
        <row r="297">
          <cell r="A297" t="str">
            <v>Total     c/fwd    £</v>
          </cell>
          <cell r="B297">
            <v>50323813.950000003</v>
          </cell>
          <cell r="C297">
            <v>0</v>
          </cell>
          <cell r="D297">
            <v>757068</v>
          </cell>
          <cell r="E297">
            <v>51080881.950000003</v>
          </cell>
          <cell r="H297">
            <v>47417272.25</v>
          </cell>
          <cell r="I297">
            <v>1403767</v>
          </cell>
          <cell r="J297">
            <v>608766</v>
          </cell>
          <cell r="K297">
            <v>297535</v>
          </cell>
          <cell r="L297">
            <v>497466</v>
          </cell>
          <cell r="M297">
            <v>923920</v>
          </cell>
          <cell r="N297">
            <v>49744959.25</v>
          </cell>
          <cell r="O297">
            <v>1335922.6999999993</v>
          </cell>
          <cell r="Q297">
            <v>141765.60000000056</v>
          </cell>
          <cell r="S297">
            <v>1194157.0999999987</v>
          </cell>
        </row>
        <row r="299">
          <cell r="H299" t="str">
            <v>Current Projection</v>
          </cell>
          <cell r="I299">
            <v>1335922.6999999993</v>
          </cell>
        </row>
        <row r="300">
          <cell r="H300" t="str">
            <v>Previous Projection</v>
          </cell>
          <cell r="I300">
            <v>1194157.0999999987</v>
          </cell>
        </row>
        <row r="301">
          <cell r="H301" t="str">
            <v>Surplus / Deficit</v>
          </cell>
          <cell r="I301">
            <v>141765.60000000056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C1Data"/>
      <sheetName val="EWN"/>
    </sheetNames>
    <sheetDataSet>
      <sheetData sheetId="0">
        <row r="20">
          <cell r="I20">
            <v>0.98273865727145471</v>
          </cell>
        </row>
        <row r="21">
          <cell r="AU21">
            <v>25000</v>
          </cell>
          <cell r="AV21">
            <v>-30000.22613549768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4"/>
      <sheetName val="All Data"/>
      <sheetName val="H&amp;S Stats"/>
      <sheetName val="AFR (By Project)"/>
      <sheetName val="All Labour"/>
      <sheetName val="C2323"/>
      <sheetName val="C2339"/>
      <sheetName val="C2344"/>
      <sheetName val="C2346"/>
      <sheetName val="C2351"/>
      <sheetName val="C2352"/>
      <sheetName val="C2353"/>
      <sheetName val="C2354"/>
      <sheetName val="C2355"/>
      <sheetName val="C2356"/>
      <sheetName val="C2357"/>
      <sheetName val="C2358"/>
      <sheetName val="C2359"/>
      <sheetName val="C2360"/>
      <sheetName val="C2361"/>
      <sheetName val="C2362"/>
      <sheetName val="C2363"/>
      <sheetName val="C2364"/>
      <sheetName val="C2365"/>
      <sheetName val="C2366"/>
      <sheetName val="C2367"/>
      <sheetName val="C2368"/>
    </sheetNames>
    <sheetDataSet>
      <sheetData sheetId="0"/>
      <sheetData sheetId="1"/>
      <sheetData sheetId="2"/>
      <sheetData sheetId="3"/>
      <sheetData sheetId="4">
        <row r="13">
          <cell r="M13">
            <v>6.1639633988784546</v>
          </cell>
        </row>
        <row r="14">
          <cell r="O14">
            <v>0.66952043054984245</v>
          </cell>
        </row>
        <row r="26">
          <cell r="O26">
            <v>0.57011440046708139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CT"/>
      <sheetName val="CTCT Vars"/>
      <sheetName val="Prelims Analysis"/>
      <sheetName val="VC1"/>
      <sheetName val="P2C SignOff"/>
      <sheetName val="Contract Info"/>
      <sheetName val="CTCD Vars"/>
      <sheetName val="Prelims to Complete"/>
      <sheetName val="CTCD"/>
      <sheetName val="CTCD_Null"/>
      <sheetName val="CTCD_Balance"/>
      <sheetName val="SOP"/>
      <sheetName val="VC1Hist"/>
      <sheetName val="Past VC1s"/>
      <sheetName val="C2356"/>
    </sheetNames>
    <definedNames>
      <definedName name="ContCompMth" refersTo="='VC1'!$M$24"/>
      <definedName name="ContCompYr" refersTo="='VC1'!$N$24"/>
    </definedNames>
    <sheetDataSet>
      <sheetData sheetId="0"/>
      <sheetData sheetId="1"/>
      <sheetData sheetId="2"/>
      <sheetData sheetId="3">
        <row r="24">
          <cell r="L24">
            <v>9</v>
          </cell>
          <cell r="M24" t="str">
            <v>May</v>
          </cell>
          <cell r="N24">
            <v>2018</v>
          </cell>
        </row>
        <row r="28">
          <cell r="M28">
            <v>134</v>
          </cell>
        </row>
        <row r="29">
          <cell r="M29">
            <v>163</v>
          </cell>
        </row>
      </sheetData>
      <sheetData sheetId="4"/>
      <sheetData sheetId="5">
        <row r="17">
          <cell r="N17">
            <v>250000</v>
          </cell>
          <cell r="T17">
            <v>205907</v>
          </cell>
        </row>
        <row r="18">
          <cell r="N18">
            <v>296169</v>
          </cell>
          <cell r="T18">
            <v>502076</v>
          </cell>
        </row>
        <row r="19">
          <cell r="N19">
            <v>562619</v>
          </cell>
          <cell r="T19">
            <v>1064695</v>
          </cell>
        </row>
        <row r="20">
          <cell r="N20">
            <v>711400</v>
          </cell>
          <cell r="T20">
            <v>1776095</v>
          </cell>
        </row>
        <row r="21">
          <cell r="N21">
            <v>492586</v>
          </cell>
          <cell r="T21">
            <v>2268681</v>
          </cell>
        </row>
        <row r="22">
          <cell r="N22">
            <v>1090619</v>
          </cell>
          <cell r="T22">
            <v>3359300</v>
          </cell>
        </row>
        <row r="23">
          <cell r="N23">
            <v>595500</v>
          </cell>
          <cell r="T23">
            <v>3954800</v>
          </cell>
        </row>
        <row r="24">
          <cell r="N24">
            <v>506200</v>
          </cell>
          <cell r="T24">
            <v>4461000</v>
          </cell>
        </row>
        <row r="25">
          <cell r="N25">
            <v>763900</v>
          </cell>
          <cell r="T25">
            <v>5224900</v>
          </cell>
        </row>
        <row r="26">
          <cell r="N26">
            <v>590400</v>
          </cell>
          <cell r="T26">
            <v>5815300</v>
          </cell>
        </row>
        <row r="27">
          <cell r="N27">
            <v>866800</v>
          </cell>
          <cell r="T27">
            <v>6682100</v>
          </cell>
        </row>
        <row r="28">
          <cell r="N28">
            <v>1193700</v>
          </cell>
          <cell r="T28">
            <v>7875800</v>
          </cell>
        </row>
        <row r="29">
          <cell r="N29">
            <v>977700</v>
          </cell>
        </row>
        <row r="30">
          <cell r="N30">
            <v>1340400</v>
          </cell>
          <cell r="T30">
            <v>10193900</v>
          </cell>
        </row>
        <row r="31">
          <cell r="N31">
            <v>1611259</v>
          </cell>
          <cell r="T31">
            <v>11805159</v>
          </cell>
        </row>
        <row r="32">
          <cell r="N32">
            <v>1191541</v>
          </cell>
          <cell r="T32">
            <v>12996700</v>
          </cell>
        </row>
        <row r="33">
          <cell r="N33">
            <v>768200</v>
          </cell>
          <cell r="T33">
            <v>13764900</v>
          </cell>
        </row>
        <row r="34">
          <cell r="N34">
            <v>1128243</v>
          </cell>
          <cell r="T34">
            <v>14893143</v>
          </cell>
        </row>
        <row r="35">
          <cell r="N35">
            <v>1159457</v>
          </cell>
          <cell r="T35">
            <v>16052600</v>
          </cell>
        </row>
        <row r="36">
          <cell r="N36">
            <v>1180500</v>
          </cell>
          <cell r="T36">
            <v>17233100</v>
          </cell>
        </row>
        <row r="37">
          <cell r="N37">
            <v>1428700</v>
          </cell>
          <cell r="T37">
            <v>18661800</v>
          </cell>
        </row>
        <row r="38">
          <cell r="N38">
            <v>1049800</v>
          </cell>
          <cell r="T38">
            <v>19711600</v>
          </cell>
        </row>
        <row r="39">
          <cell r="N39">
            <v>1377100</v>
          </cell>
          <cell r="T39">
            <v>21088700</v>
          </cell>
        </row>
        <row r="40">
          <cell r="N40">
            <v>1854200</v>
          </cell>
          <cell r="T40">
            <v>22942900</v>
          </cell>
        </row>
        <row r="41">
          <cell r="N41">
            <v>1680700</v>
          </cell>
          <cell r="T41">
            <v>24623600</v>
          </cell>
        </row>
        <row r="42">
          <cell r="N42">
            <v>1779800</v>
          </cell>
          <cell r="T42">
            <v>26403400</v>
          </cell>
        </row>
        <row r="43">
          <cell r="N43">
            <v>1836600</v>
          </cell>
          <cell r="T43">
            <v>28240000</v>
          </cell>
        </row>
        <row r="44">
          <cell r="N44">
            <v>1531800</v>
          </cell>
          <cell r="T44">
            <v>29771800</v>
          </cell>
        </row>
        <row r="45">
          <cell r="N45">
            <v>1682500</v>
          </cell>
          <cell r="T45">
            <v>31454300</v>
          </cell>
        </row>
        <row r="46">
          <cell r="N46">
            <v>2243500</v>
          </cell>
          <cell r="T46">
            <v>33697800</v>
          </cell>
        </row>
        <row r="47">
          <cell r="N47">
            <v>1828200</v>
          </cell>
          <cell r="T47">
            <v>35526000</v>
          </cell>
        </row>
        <row r="48">
          <cell r="N48">
            <v>1619000</v>
          </cell>
          <cell r="T48">
            <v>37145000</v>
          </cell>
        </row>
        <row r="49">
          <cell r="N49">
            <v>1648000</v>
          </cell>
          <cell r="T49">
            <v>38793000</v>
          </cell>
        </row>
        <row r="50">
          <cell r="N50">
            <v>1768000</v>
          </cell>
          <cell r="T50">
            <v>40561000</v>
          </cell>
        </row>
        <row r="51">
          <cell r="N51">
            <v>1760000</v>
          </cell>
          <cell r="T51">
            <v>42321000</v>
          </cell>
        </row>
        <row r="52">
          <cell r="N52">
            <v>1780000</v>
          </cell>
          <cell r="T52">
            <v>44101000</v>
          </cell>
        </row>
        <row r="53">
          <cell r="N53">
            <v>1522000</v>
          </cell>
          <cell r="T53">
            <v>45623000</v>
          </cell>
        </row>
        <row r="54">
          <cell r="N54">
            <v>1544000</v>
          </cell>
          <cell r="T54">
            <v>47167000</v>
          </cell>
        </row>
        <row r="55">
          <cell r="N55">
            <v>1264000</v>
          </cell>
          <cell r="T55">
            <v>48431000</v>
          </cell>
        </row>
        <row r="56">
          <cell r="N56">
            <v>1175300</v>
          </cell>
          <cell r="T56">
            <v>49606300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onthly Spreadsheet"/>
    </sheetNames>
    <sheetDataSet>
      <sheetData sheetId="0">
        <row r="11">
          <cell r="C11">
            <v>0</v>
          </cell>
          <cell r="E11">
            <v>0</v>
          </cell>
          <cell r="F11">
            <v>40940</v>
          </cell>
          <cell r="G11">
            <v>40969</v>
          </cell>
          <cell r="H11">
            <v>40969</v>
          </cell>
          <cell r="I11">
            <v>41000</v>
          </cell>
          <cell r="J11">
            <v>41000</v>
          </cell>
          <cell r="K11">
            <v>41000</v>
          </cell>
          <cell r="L11">
            <v>41000</v>
          </cell>
          <cell r="M11">
            <v>41030</v>
          </cell>
          <cell r="N11">
            <v>41030</v>
          </cell>
          <cell r="P11">
            <v>41030</v>
          </cell>
          <cell r="Q11">
            <v>41030</v>
          </cell>
          <cell r="R11">
            <v>41030</v>
          </cell>
          <cell r="S11">
            <v>41030</v>
          </cell>
          <cell r="T11">
            <v>41030</v>
          </cell>
          <cell r="U11">
            <v>41030</v>
          </cell>
          <cell r="V11">
            <v>41030</v>
          </cell>
          <cell r="W11">
            <v>41030</v>
          </cell>
          <cell r="X11">
            <v>41030</v>
          </cell>
          <cell r="Y11">
            <v>41030</v>
          </cell>
          <cell r="Z11">
            <v>41030</v>
          </cell>
          <cell r="AA11">
            <v>41030</v>
          </cell>
          <cell r="AB11">
            <v>41030</v>
          </cell>
          <cell r="AC11">
            <v>41030</v>
          </cell>
          <cell r="AD11">
            <v>41030</v>
          </cell>
          <cell r="AE11">
            <v>41030</v>
          </cell>
          <cell r="AF11">
            <v>41030</v>
          </cell>
          <cell r="AG11">
            <v>41030</v>
          </cell>
          <cell r="AH11">
            <v>41030</v>
          </cell>
          <cell r="AI11">
            <v>41030</v>
          </cell>
          <cell r="AJ11">
            <v>41030</v>
          </cell>
          <cell r="AK11">
            <v>41030</v>
          </cell>
          <cell r="AL11">
            <v>41030</v>
          </cell>
          <cell r="AM11">
            <v>41030</v>
          </cell>
          <cell r="AN11">
            <v>41030</v>
          </cell>
          <cell r="AO11">
            <v>41030</v>
          </cell>
          <cell r="AP11">
            <v>41030</v>
          </cell>
          <cell r="AQ11">
            <v>41030</v>
          </cell>
          <cell r="AR11">
            <v>41030</v>
          </cell>
          <cell r="AS11">
            <v>41030</v>
          </cell>
          <cell r="AT11">
            <v>41030</v>
          </cell>
          <cell r="AU11">
            <v>41030</v>
          </cell>
          <cell r="AV11">
            <v>41030</v>
          </cell>
          <cell r="AW11">
            <v>41030</v>
          </cell>
          <cell r="AX11">
            <v>41030</v>
          </cell>
          <cell r="AY11">
            <v>41030</v>
          </cell>
          <cell r="AZ11">
            <v>41030</v>
          </cell>
          <cell r="BA11">
            <v>41061</v>
          </cell>
          <cell r="BB11">
            <v>41061</v>
          </cell>
          <cell r="BC11">
            <v>41061</v>
          </cell>
          <cell r="BD11">
            <v>41061</v>
          </cell>
          <cell r="BE11">
            <v>41091</v>
          </cell>
          <cell r="BF11">
            <v>41091</v>
          </cell>
          <cell r="BG11">
            <v>41091</v>
          </cell>
          <cell r="BH11">
            <v>41091</v>
          </cell>
          <cell r="BI11">
            <v>41122</v>
          </cell>
          <cell r="BJ11">
            <v>41122</v>
          </cell>
          <cell r="BK11">
            <v>41122</v>
          </cell>
          <cell r="BL11">
            <v>41122</v>
          </cell>
          <cell r="BM11">
            <v>41153</v>
          </cell>
          <cell r="BN11">
            <v>41153</v>
          </cell>
          <cell r="BO11">
            <v>41153</v>
          </cell>
          <cell r="BP11">
            <v>41153</v>
          </cell>
          <cell r="BQ11">
            <v>41183</v>
          </cell>
          <cell r="BR11">
            <v>41183</v>
          </cell>
          <cell r="BS11">
            <v>41183</v>
          </cell>
          <cell r="BT11">
            <v>41183</v>
          </cell>
          <cell r="BU11">
            <v>41214</v>
          </cell>
          <cell r="BV11">
            <v>41214</v>
          </cell>
          <cell r="BW11">
            <v>41214</v>
          </cell>
          <cell r="BX11">
            <v>41214</v>
          </cell>
          <cell r="BY11">
            <v>41244</v>
          </cell>
          <cell r="BZ11">
            <v>41244</v>
          </cell>
          <cell r="CA11">
            <v>41244</v>
          </cell>
          <cell r="CB11">
            <v>41244</v>
          </cell>
          <cell r="CC11">
            <v>41275</v>
          </cell>
          <cell r="CD11">
            <v>41275</v>
          </cell>
          <cell r="CE11">
            <v>41275</v>
          </cell>
          <cell r="CF11">
            <v>41275</v>
          </cell>
          <cell r="CG11">
            <v>41306</v>
          </cell>
          <cell r="CH11">
            <v>41306</v>
          </cell>
          <cell r="CI11">
            <v>41306</v>
          </cell>
          <cell r="CJ11">
            <v>41306</v>
          </cell>
          <cell r="CK11">
            <v>41306</v>
          </cell>
          <cell r="CL11">
            <v>41306</v>
          </cell>
          <cell r="CM11">
            <v>41306</v>
          </cell>
          <cell r="CN11">
            <v>41306</v>
          </cell>
          <cell r="CO11">
            <v>41334</v>
          </cell>
          <cell r="CP11">
            <v>41334</v>
          </cell>
          <cell r="CQ11">
            <v>41334</v>
          </cell>
          <cell r="CV11">
            <v>41334</v>
          </cell>
          <cell r="CW11">
            <v>41365</v>
          </cell>
          <cell r="CX11">
            <v>41365</v>
          </cell>
          <cell r="CY11">
            <v>41365</v>
          </cell>
          <cell r="DD11">
            <v>41365</v>
          </cell>
          <cell r="DE11">
            <v>41395</v>
          </cell>
          <cell r="DF11">
            <v>41395</v>
          </cell>
          <cell r="DG11">
            <v>41395</v>
          </cell>
          <cell r="DL11">
            <v>41395</v>
          </cell>
          <cell r="DM11">
            <v>41426</v>
          </cell>
          <cell r="DN11">
            <v>41426</v>
          </cell>
          <cell r="DO11">
            <v>41426</v>
          </cell>
          <cell r="DU11">
            <v>41426</v>
          </cell>
          <cell r="DV11">
            <v>41456</v>
          </cell>
          <cell r="DW11">
            <v>41456</v>
          </cell>
          <cell r="DX11">
            <v>41456</v>
          </cell>
          <cell r="DY11">
            <v>41456</v>
          </cell>
          <cell r="DZ11">
            <v>41487</v>
          </cell>
          <cell r="EA11">
            <v>41487</v>
          </cell>
          <cell r="EB11">
            <v>41487</v>
          </cell>
          <cell r="EC11">
            <v>41487</v>
          </cell>
          <cell r="ED11">
            <v>41518</v>
          </cell>
          <cell r="EE11">
            <v>41518</v>
          </cell>
          <cell r="EF11">
            <v>41518</v>
          </cell>
          <cell r="EG11">
            <v>41518</v>
          </cell>
          <cell r="EH11">
            <v>41548</v>
          </cell>
          <cell r="EI11">
            <v>41548</v>
          </cell>
          <cell r="EJ11">
            <v>41548</v>
          </cell>
          <cell r="EK11">
            <v>41548</v>
          </cell>
          <cell r="EL11">
            <v>41579</v>
          </cell>
          <cell r="EM11">
            <v>41579</v>
          </cell>
          <cell r="EN11">
            <v>41579</v>
          </cell>
          <cell r="EO11">
            <v>41579</v>
          </cell>
          <cell r="EP11">
            <v>41609</v>
          </cell>
          <cell r="EQ11">
            <v>41609</v>
          </cell>
          <cell r="ER11">
            <v>41609</v>
          </cell>
          <cell r="ES11">
            <v>41609</v>
          </cell>
          <cell r="ET11">
            <v>41640</v>
          </cell>
          <cell r="EU11">
            <v>41640</v>
          </cell>
          <cell r="EV11">
            <v>41640</v>
          </cell>
          <cell r="EW11">
            <v>41640</v>
          </cell>
          <cell r="EX11">
            <v>41671</v>
          </cell>
          <cell r="EY11">
            <v>41671</v>
          </cell>
          <cell r="EZ11">
            <v>41671</v>
          </cell>
          <cell r="FA11">
            <v>41671</v>
          </cell>
          <cell r="FB11">
            <v>41699</v>
          </cell>
          <cell r="FC11">
            <v>41699</v>
          </cell>
          <cell r="FD11">
            <v>41699</v>
          </cell>
          <cell r="FE11">
            <v>41699</v>
          </cell>
          <cell r="FF11">
            <v>41730</v>
          </cell>
          <cell r="FG11">
            <v>41730</v>
          </cell>
          <cell r="FH11">
            <v>41730</v>
          </cell>
          <cell r="FI11">
            <v>41730</v>
          </cell>
          <cell r="FJ11">
            <v>41760</v>
          </cell>
          <cell r="FK11">
            <v>41760</v>
          </cell>
          <cell r="FL11">
            <v>41760</v>
          </cell>
          <cell r="FM11">
            <v>41760</v>
          </cell>
          <cell r="FN11">
            <v>41791</v>
          </cell>
          <cell r="FO11">
            <v>41791</v>
          </cell>
          <cell r="FP11">
            <v>41791</v>
          </cell>
          <cell r="FQ11">
            <v>41791</v>
          </cell>
          <cell r="FR11">
            <v>41821</v>
          </cell>
          <cell r="FS11">
            <v>41821</v>
          </cell>
          <cell r="FT11">
            <v>41821</v>
          </cell>
          <cell r="FU11">
            <v>41821</v>
          </cell>
          <cell r="FV11">
            <v>41852</v>
          </cell>
          <cell r="FW11">
            <v>41852</v>
          </cell>
          <cell r="FX11">
            <v>41852</v>
          </cell>
          <cell r="FY11">
            <v>41852</v>
          </cell>
          <cell r="FZ11">
            <v>41883</v>
          </cell>
          <cell r="GA11">
            <v>41883</v>
          </cell>
          <cell r="GB11">
            <v>41883</v>
          </cell>
          <cell r="GC11">
            <v>41883</v>
          </cell>
          <cell r="GD11">
            <v>41913</v>
          </cell>
          <cell r="GE11">
            <v>41913</v>
          </cell>
          <cell r="GF11">
            <v>41913</v>
          </cell>
          <cell r="GG11">
            <v>41913</v>
          </cell>
          <cell r="GH11">
            <v>41944</v>
          </cell>
          <cell r="GI11">
            <v>41944</v>
          </cell>
          <cell r="GJ11">
            <v>41944</v>
          </cell>
          <cell r="GK11">
            <v>41944</v>
          </cell>
          <cell r="GL11">
            <v>41974</v>
          </cell>
          <cell r="GM11">
            <v>41974</v>
          </cell>
          <cell r="GN11">
            <v>41974</v>
          </cell>
          <cell r="GO11">
            <v>41974</v>
          </cell>
          <cell r="GP11">
            <v>42005</v>
          </cell>
          <cell r="GQ11">
            <v>42005</v>
          </cell>
          <cell r="GR11">
            <v>42005</v>
          </cell>
          <cell r="GS11">
            <v>42005</v>
          </cell>
          <cell r="GT11">
            <v>42036</v>
          </cell>
          <cell r="GU11">
            <v>42036</v>
          </cell>
          <cell r="GV11">
            <v>42036</v>
          </cell>
          <cell r="GW11">
            <v>42036</v>
          </cell>
          <cell r="GX11">
            <v>42064</v>
          </cell>
          <cell r="GY11">
            <v>42064</v>
          </cell>
          <cell r="GZ11">
            <v>42064</v>
          </cell>
          <cell r="HA11">
            <v>42064</v>
          </cell>
          <cell r="HB11">
            <v>42095</v>
          </cell>
          <cell r="HC11">
            <v>42095</v>
          </cell>
          <cell r="HD11">
            <v>42095</v>
          </cell>
          <cell r="HE11">
            <v>42125</v>
          </cell>
          <cell r="HF11">
            <v>42125</v>
          </cell>
          <cell r="HG11">
            <v>42125</v>
          </cell>
          <cell r="HH11">
            <v>42156</v>
          </cell>
          <cell r="HI11">
            <v>42156</v>
          </cell>
          <cell r="HJ11">
            <v>42156</v>
          </cell>
          <cell r="HK11">
            <v>42186</v>
          </cell>
          <cell r="HL11">
            <v>42186</v>
          </cell>
          <cell r="HM11">
            <v>42186</v>
          </cell>
          <cell r="HN11">
            <v>42217</v>
          </cell>
          <cell r="HO11">
            <v>42217</v>
          </cell>
          <cell r="HP11">
            <v>42217</v>
          </cell>
          <cell r="HQ11">
            <v>42248</v>
          </cell>
          <cell r="HR11">
            <v>42248</v>
          </cell>
          <cell r="HS11">
            <v>42248</v>
          </cell>
          <cell r="HT11">
            <v>42278</v>
          </cell>
          <cell r="HU11">
            <v>42278</v>
          </cell>
          <cell r="HV11">
            <v>42278</v>
          </cell>
          <cell r="HW11">
            <v>42309</v>
          </cell>
          <cell r="HX11">
            <v>42309</v>
          </cell>
          <cell r="HY11">
            <v>42309</v>
          </cell>
          <cell r="HZ11">
            <v>42339</v>
          </cell>
          <cell r="IA11">
            <v>42339</v>
          </cell>
          <cell r="IB11">
            <v>42339</v>
          </cell>
          <cell r="IC11">
            <v>42370</v>
          </cell>
          <cell r="ID11">
            <v>42370</v>
          </cell>
          <cell r="IE11">
            <v>42370</v>
          </cell>
          <cell r="IF11">
            <v>42401</v>
          </cell>
          <cell r="IG11">
            <v>42401</v>
          </cell>
          <cell r="IH11">
            <v>42401</v>
          </cell>
          <cell r="II11">
            <v>42430</v>
          </cell>
          <cell r="IJ11">
            <v>42430</v>
          </cell>
          <cell r="IK11">
            <v>42430</v>
          </cell>
          <cell r="IL11">
            <v>42461</v>
          </cell>
          <cell r="IM11">
            <v>42461</v>
          </cell>
          <cell r="IN11">
            <v>42461</v>
          </cell>
          <cell r="IO11">
            <v>42491</v>
          </cell>
          <cell r="IP11">
            <v>42491</v>
          </cell>
          <cell r="IQ11">
            <v>42491</v>
          </cell>
          <cell r="IR11">
            <v>42522</v>
          </cell>
          <cell r="IS11">
            <v>42522</v>
          </cell>
          <cell r="IT11">
            <v>42522</v>
          </cell>
          <cell r="IU11">
            <v>42552</v>
          </cell>
          <cell r="IV11">
            <v>42552</v>
          </cell>
          <cell r="IW11">
            <v>42552</v>
          </cell>
          <cell r="IX11">
            <v>42583</v>
          </cell>
          <cell r="IY11">
            <v>42583</v>
          </cell>
          <cell r="IZ11">
            <v>42583</v>
          </cell>
          <cell r="JA11">
            <v>42614</v>
          </cell>
          <cell r="JB11">
            <v>42614</v>
          </cell>
          <cell r="JC11">
            <v>42614</v>
          </cell>
          <cell r="JD11">
            <v>42644</v>
          </cell>
          <cell r="JE11">
            <v>42644</v>
          </cell>
          <cell r="JF11">
            <v>42644</v>
          </cell>
          <cell r="JG11">
            <v>42675</v>
          </cell>
          <cell r="JH11">
            <v>42675</v>
          </cell>
          <cell r="JI11">
            <v>42675</v>
          </cell>
          <cell r="JJ11">
            <v>42705</v>
          </cell>
          <cell r="JK11">
            <v>42705</v>
          </cell>
          <cell r="JL11">
            <v>42705</v>
          </cell>
          <cell r="JM11">
            <v>42736</v>
          </cell>
          <cell r="JN11">
            <v>42736</v>
          </cell>
          <cell r="JO11">
            <v>42736</v>
          </cell>
          <cell r="JP11">
            <v>42767</v>
          </cell>
          <cell r="JQ11">
            <v>42767</v>
          </cell>
          <cell r="JR11">
            <v>42767</v>
          </cell>
          <cell r="JS11">
            <v>42795</v>
          </cell>
          <cell r="JT11">
            <v>42795</v>
          </cell>
          <cell r="JU11">
            <v>42795</v>
          </cell>
          <cell r="JV11">
            <v>42826</v>
          </cell>
          <cell r="JW11">
            <v>42826</v>
          </cell>
          <cell r="JX11">
            <v>42826</v>
          </cell>
          <cell r="JY11">
            <v>42856</v>
          </cell>
          <cell r="JZ11">
            <v>42856</v>
          </cell>
          <cell r="KA11">
            <v>42856</v>
          </cell>
          <cell r="KB11">
            <v>42887</v>
          </cell>
          <cell r="KC11">
            <v>42887</v>
          </cell>
          <cell r="KD11">
            <v>42887</v>
          </cell>
          <cell r="KE11">
            <v>42917</v>
          </cell>
          <cell r="KF11">
            <v>42917</v>
          </cell>
          <cell r="KG11">
            <v>42917</v>
          </cell>
        </row>
        <row r="390">
          <cell r="E390" t="str">
            <v xml:space="preserve">Progress Against Master/Prelims Programme </v>
          </cell>
          <cell r="DD390">
            <v>42917</v>
          </cell>
          <cell r="DE390">
            <v>42917</v>
          </cell>
          <cell r="DF390">
            <v>42917</v>
          </cell>
          <cell r="DG390">
            <v>42917</v>
          </cell>
          <cell r="DL390">
            <v>42917</v>
          </cell>
          <cell r="DM390">
            <v>42917</v>
          </cell>
          <cell r="DN390">
            <v>42917</v>
          </cell>
          <cell r="DO390">
            <v>42917</v>
          </cell>
          <cell r="DU390">
            <v>42917</v>
          </cell>
          <cell r="DV390">
            <v>42917</v>
          </cell>
          <cell r="DW390">
            <v>42917</v>
          </cell>
          <cell r="DX390">
            <v>42917</v>
          </cell>
          <cell r="DY390">
            <v>42917</v>
          </cell>
          <cell r="DZ390">
            <v>42917</v>
          </cell>
          <cell r="EA390">
            <v>42917</v>
          </cell>
          <cell r="EB390">
            <v>42917</v>
          </cell>
          <cell r="EC390">
            <v>42917</v>
          </cell>
          <cell r="ED390">
            <v>42917</v>
          </cell>
          <cell r="EE390">
            <v>42917</v>
          </cell>
          <cell r="EF390">
            <v>42917</v>
          </cell>
          <cell r="EG390">
            <v>42917</v>
          </cell>
          <cell r="EH390">
            <v>42917</v>
          </cell>
          <cell r="EI390">
            <v>42917</v>
          </cell>
          <cell r="EJ390">
            <v>42917</v>
          </cell>
          <cell r="EK390">
            <v>42917</v>
          </cell>
          <cell r="EL390">
            <v>42917</v>
          </cell>
          <cell r="EM390">
            <v>42917</v>
          </cell>
          <cell r="EN390">
            <v>42917</v>
          </cell>
          <cell r="EO390">
            <v>42917</v>
          </cell>
          <cell r="EP390">
            <v>42917</v>
          </cell>
          <cell r="EQ390">
            <v>42917</v>
          </cell>
          <cell r="ER390">
            <v>42917</v>
          </cell>
          <cell r="ES390">
            <v>42917</v>
          </cell>
          <cell r="ET390">
            <v>42917</v>
          </cell>
          <cell r="EU390">
            <v>42917</v>
          </cell>
          <cell r="EV390">
            <v>42917</v>
          </cell>
          <cell r="EW390">
            <v>42917</v>
          </cell>
          <cell r="EX390">
            <v>42917</v>
          </cell>
          <cell r="EY390">
            <v>42917</v>
          </cell>
          <cell r="EZ390">
            <v>42917</v>
          </cell>
          <cell r="FA390">
            <v>42917</v>
          </cell>
          <cell r="FB390">
            <v>42917</v>
          </cell>
          <cell r="FC390">
            <v>42917</v>
          </cell>
          <cell r="FD390">
            <v>42917</v>
          </cell>
          <cell r="FE390">
            <v>42917</v>
          </cell>
          <cell r="FF390">
            <v>42917</v>
          </cell>
          <cell r="FG390">
            <v>42917</v>
          </cell>
          <cell r="FH390">
            <v>42917</v>
          </cell>
          <cell r="FI390">
            <v>42917</v>
          </cell>
          <cell r="FJ390">
            <v>42917</v>
          </cell>
          <cell r="FK390">
            <v>42917</v>
          </cell>
          <cell r="FL390">
            <v>42917</v>
          </cell>
          <cell r="FM390">
            <v>42917</v>
          </cell>
          <cell r="FN390">
            <v>42917</v>
          </cell>
          <cell r="FO390">
            <v>42917</v>
          </cell>
          <cell r="FP390">
            <v>42917</v>
          </cell>
          <cell r="FQ390">
            <v>42917</v>
          </cell>
          <cell r="FR390">
            <v>42917</v>
          </cell>
          <cell r="FS390">
            <v>42917</v>
          </cell>
          <cell r="FT390">
            <v>42917</v>
          </cell>
          <cell r="FU390">
            <v>42917</v>
          </cell>
          <cell r="FV390">
            <v>42917</v>
          </cell>
          <cell r="FW390">
            <v>42917</v>
          </cell>
          <cell r="FX390">
            <v>42917</v>
          </cell>
          <cell r="FY390">
            <v>42917</v>
          </cell>
          <cell r="FZ390">
            <v>42917</v>
          </cell>
          <cell r="GA390">
            <v>42917</v>
          </cell>
          <cell r="GB390">
            <v>42917</v>
          </cell>
          <cell r="GC390">
            <v>42917</v>
          </cell>
          <cell r="GD390">
            <v>42917</v>
          </cell>
          <cell r="GE390">
            <v>42917</v>
          </cell>
          <cell r="GF390">
            <v>42917</v>
          </cell>
          <cell r="GG390">
            <v>42917</v>
          </cell>
          <cell r="GH390">
            <v>42917</v>
          </cell>
          <cell r="GI390">
            <v>42917</v>
          </cell>
          <cell r="GJ390">
            <v>42917</v>
          </cell>
          <cell r="GK390">
            <v>42917</v>
          </cell>
          <cell r="GL390">
            <v>42917</v>
          </cell>
          <cell r="GM390">
            <v>42917</v>
          </cell>
          <cell r="GN390">
            <v>42917</v>
          </cell>
          <cell r="GO390">
            <v>42917</v>
          </cell>
          <cell r="GP390">
            <v>42917</v>
          </cell>
          <cell r="GQ390">
            <v>42917</v>
          </cell>
          <cell r="GR390">
            <v>42917</v>
          </cell>
          <cell r="GS390">
            <v>42917</v>
          </cell>
          <cell r="GT390">
            <v>42917</v>
          </cell>
          <cell r="GU390">
            <v>42917</v>
          </cell>
          <cell r="GV390">
            <v>42917</v>
          </cell>
          <cell r="GW390">
            <v>42917</v>
          </cell>
          <cell r="GX390">
            <v>42917</v>
          </cell>
          <cell r="GY390">
            <v>42917</v>
          </cell>
          <cell r="GZ390">
            <v>42917</v>
          </cell>
          <cell r="HA390">
            <v>42917</v>
          </cell>
          <cell r="HB390">
            <v>0</v>
          </cell>
          <cell r="HC390">
            <v>0</v>
          </cell>
          <cell r="HD390">
            <v>0</v>
          </cell>
          <cell r="HE390">
            <v>-4</v>
          </cell>
          <cell r="HF390">
            <v>-4</v>
          </cell>
          <cell r="HG390" t="str">
            <v>No site works this period.</v>
          </cell>
          <cell r="HH390">
            <v>0</v>
          </cell>
          <cell r="HI390">
            <v>0</v>
          </cell>
          <cell r="HJ390">
            <v>0</v>
          </cell>
          <cell r="HK390">
            <v>-4.5</v>
          </cell>
          <cell r="HL390">
            <v>-4.5</v>
          </cell>
          <cell r="HM390">
            <v>-4.5</v>
          </cell>
          <cell r="HN390">
            <v>2</v>
          </cell>
          <cell r="HO390">
            <v>2</v>
          </cell>
          <cell r="HP390">
            <v>2</v>
          </cell>
          <cell r="HQ390">
            <v>2</v>
          </cell>
          <cell r="HR390">
            <v>2</v>
          </cell>
          <cell r="HS390" t="str">
            <v>No progress report this period</v>
          </cell>
          <cell r="HT390">
            <v>0</v>
          </cell>
          <cell r="HU390">
            <v>0</v>
          </cell>
          <cell r="HV390">
            <v>0</v>
          </cell>
          <cell r="HW390">
            <v>2</v>
          </cell>
          <cell r="HX390">
            <v>2</v>
          </cell>
          <cell r="HY390">
            <v>2</v>
          </cell>
          <cell r="HZ390">
            <v>2</v>
          </cell>
          <cell r="IA390">
            <v>2</v>
          </cell>
          <cell r="IB390" t="str">
            <v>No report this period</v>
          </cell>
          <cell r="IC390">
            <v>2</v>
          </cell>
          <cell r="ID390">
            <v>2</v>
          </cell>
          <cell r="IE390">
            <v>2</v>
          </cell>
          <cell r="IF390">
            <v>0</v>
          </cell>
          <cell r="IG390">
            <v>0</v>
          </cell>
          <cell r="IH390">
            <v>0</v>
          </cell>
          <cell r="II390">
            <v>-4</v>
          </cell>
          <cell r="IJ390">
            <v>-4</v>
          </cell>
          <cell r="IK390">
            <v>-4</v>
          </cell>
          <cell r="IL390">
            <v>-8</v>
          </cell>
          <cell r="IM390">
            <v>-8</v>
          </cell>
          <cell r="IN390">
            <v>-8</v>
          </cell>
          <cell r="IO390">
            <v>-10</v>
          </cell>
          <cell r="IP390">
            <v>-10</v>
          </cell>
          <cell r="IQ390">
            <v>-10</v>
          </cell>
          <cell r="IR390">
            <v>-10</v>
          </cell>
          <cell r="IS390">
            <v>-10</v>
          </cell>
          <cell r="IT390">
            <v>-10</v>
          </cell>
          <cell r="IU390">
            <v>-11.5</v>
          </cell>
          <cell r="IV390">
            <v>-11.5</v>
          </cell>
          <cell r="IW390">
            <v>-11.5</v>
          </cell>
          <cell r="IX390">
            <v>-15.8</v>
          </cell>
          <cell r="IY390">
            <v>-15.799995422363281</v>
          </cell>
          <cell r="IZ390">
            <v>-15.799995422363281</v>
          </cell>
          <cell r="JA390">
            <v>-17</v>
          </cell>
          <cell r="JB390">
            <v>-17</v>
          </cell>
          <cell r="JC390">
            <v>-17</v>
          </cell>
          <cell r="JD390">
            <v>-19.5</v>
          </cell>
          <cell r="JE390">
            <v>-19.5</v>
          </cell>
          <cell r="JF390" t="str">
            <v xml:space="preserve">  Block A_ minus 19.5 wks</v>
          </cell>
          <cell r="JG390">
            <v>-18</v>
          </cell>
          <cell r="JH390">
            <v>-18</v>
          </cell>
          <cell r="JI390" t="str">
            <v xml:space="preserve">  Block A_ minus 18 wks</v>
          </cell>
          <cell r="JJ390">
            <v>-18</v>
          </cell>
          <cell r="JK390">
            <v>-18</v>
          </cell>
          <cell r="JL390" t="str">
            <v xml:space="preserve">  Block A_ minus 16.5 wks</v>
          </cell>
          <cell r="JM390">
            <v>-18</v>
          </cell>
          <cell r="JN390">
            <v>-18</v>
          </cell>
          <cell r="JO390" t="str">
            <v xml:space="preserve">  Block A_ minus 16.5 wks</v>
          </cell>
          <cell r="JP390">
            <v>-17.5</v>
          </cell>
          <cell r="JQ390">
            <v>-17.5</v>
          </cell>
          <cell r="JR390" t="str">
            <v xml:space="preserve">  Block A_ minus 17.5 wks</v>
          </cell>
          <cell r="JS390">
            <v>-17.2</v>
          </cell>
          <cell r="JT390">
            <v>-17.199996948242188</v>
          </cell>
          <cell r="JU390" t="str">
            <v xml:space="preserve">  Block A_ minus 17.2 wks</v>
          </cell>
          <cell r="JV390">
            <v>-18</v>
          </cell>
          <cell r="JW390">
            <v>-18</v>
          </cell>
          <cell r="JX390" t="str">
            <v xml:space="preserve">  Block A_ minus 18 wks</v>
          </cell>
          <cell r="JY390">
            <v>-20</v>
          </cell>
          <cell r="JZ390">
            <v>-20</v>
          </cell>
          <cell r="KA390" t="str">
            <v xml:space="preserve">  Block A_ minus 20 wks</v>
          </cell>
          <cell r="KB390">
            <v>-20</v>
          </cell>
          <cell r="KC390">
            <v>-20</v>
          </cell>
          <cell r="KD390" t="str">
            <v>No report this period.</v>
          </cell>
          <cell r="KE390">
            <v>-28</v>
          </cell>
          <cell r="KF390">
            <v>-28</v>
          </cell>
          <cell r="KG390" t="str">
            <v xml:space="preserve">  Block A_ minus 28 wks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CT"/>
      <sheetName val="CTCT Vars"/>
      <sheetName val="Prelims Analysis"/>
      <sheetName val="VC1"/>
      <sheetName val="P2C SignOff"/>
      <sheetName val="Contract Info"/>
      <sheetName val="CTCD Vars"/>
      <sheetName val="Prelims to Complete"/>
      <sheetName val="CTCD"/>
      <sheetName val="CTCD_Null"/>
      <sheetName val="CTCD_Balance"/>
      <sheetName val="SOP"/>
      <sheetName val="VC1Hist"/>
      <sheetName val="Past VC1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63">
          <cell r="A63" t="str">
            <v>Scaffolding (Seabro)</v>
          </cell>
          <cell r="H63">
            <v>1052880</v>
          </cell>
          <cell r="J63">
            <v>0</v>
          </cell>
          <cell r="K63">
            <v>-8000</v>
          </cell>
          <cell r="L63">
            <v>187000</v>
          </cell>
          <cell r="M63">
            <v>0</v>
          </cell>
        </row>
        <row r="64">
          <cell r="A64" t="str">
            <v>Pile attendance &amp; Piling Mats (Erith)</v>
          </cell>
          <cell r="H64">
            <v>60010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A65" t="str">
            <v>Demolition (Erith)</v>
          </cell>
          <cell r="H65">
            <v>800000</v>
          </cell>
          <cell r="J65">
            <v>0</v>
          </cell>
          <cell r="K65">
            <v>0</v>
          </cell>
          <cell r="L65">
            <v>0</v>
          </cell>
          <cell r="M65">
            <v>473285</v>
          </cell>
        </row>
        <row r="66">
          <cell r="A66" t="str">
            <v>Groundworks &amp; Frame (GCL)</v>
          </cell>
          <cell r="H66">
            <v>10098927</v>
          </cell>
          <cell r="J66">
            <v>222572</v>
          </cell>
          <cell r="K66">
            <v>-12813</v>
          </cell>
          <cell r="L66">
            <v>86699</v>
          </cell>
          <cell r="M66">
            <v>124128</v>
          </cell>
        </row>
        <row r="67">
          <cell r="A67" t="str">
            <v>CFA Piling (Rock &amp; Alluvium)</v>
          </cell>
          <cell r="H67">
            <v>356067</v>
          </cell>
          <cell r="J67">
            <v>10028</v>
          </cell>
          <cell r="K67">
            <v>0</v>
          </cell>
          <cell r="L67">
            <v>0</v>
          </cell>
          <cell r="M67">
            <v>10015</v>
          </cell>
        </row>
        <row r="68">
          <cell r="A68" t="str">
            <v>PCC Floors &amp; stairs</v>
          </cell>
          <cell r="H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A69" t="str">
            <v>Brickwork (Regents Brkwk)</v>
          </cell>
          <cell r="H69">
            <v>1337500</v>
          </cell>
          <cell r="J69">
            <v>1000</v>
          </cell>
          <cell r="K69">
            <v>0</v>
          </cell>
          <cell r="L69">
            <v>54750</v>
          </cell>
          <cell r="M69">
            <v>1500</v>
          </cell>
        </row>
        <row r="70">
          <cell r="A70" t="str">
            <v>Winter Gardens (Elite)</v>
          </cell>
          <cell r="H70">
            <v>702696</v>
          </cell>
          <cell r="J70">
            <v>41244</v>
          </cell>
          <cell r="K70">
            <v>0</v>
          </cell>
          <cell r="L70">
            <v>0</v>
          </cell>
          <cell r="M70">
            <v>0</v>
          </cell>
        </row>
        <row r="71">
          <cell r="A71" t="str">
            <v>Metal Cladding GF A1/ramp (MBM)</v>
          </cell>
          <cell r="H71">
            <v>119501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A72" t="str">
            <v>Ali Rainwaters/Porch Soffits</v>
          </cell>
          <cell r="H72">
            <v>62172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A73" t="str">
            <v>Metalwork Balconies (Sapphire/McKeans)</v>
          </cell>
          <cell r="H73">
            <v>903414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4">
          <cell r="A74" t="str">
            <v>Blinds (Waverley Blinds)</v>
          </cell>
          <cell r="H74">
            <v>75000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A75" t="str">
            <v>Roofing (Accurate)</v>
          </cell>
          <cell r="H75">
            <v>926636</v>
          </cell>
          <cell r="J75">
            <v>0</v>
          </cell>
          <cell r="K75">
            <v>14000</v>
          </cell>
          <cell r="L75">
            <v>17500</v>
          </cell>
          <cell r="M75">
            <v>69381</v>
          </cell>
        </row>
        <row r="76">
          <cell r="A76" t="str">
            <v>Windows Fit only (APW)</v>
          </cell>
          <cell r="H76">
            <v>294476</v>
          </cell>
          <cell r="J76">
            <v>0</v>
          </cell>
          <cell r="K76">
            <v>0</v>
          </cell>
          <cell r="L76">
            <v>11200</v>
          </cell>
          <cell r="M76">
            <v>36834</v>
          </cell>
        </row>
        <row r="77">
          <cell r="A77" t="str">
            <v>Lift (Kone)</v>
          </cell>
          <cell r="H77">
            <v>557868</v>
          </cell>
          <cell r="J77">
            <v>0</v>
          </cell>
          <cell r="K77">
            <v>10200</v>
          </cell>
          <cell r="L77">
            <v>0</v>
          </cell>
          <cell r="M77">
            <v>3600</v>
          </cell>
        </row>
        <row r="78">
          <cell r="A78" t="str">
            <v>Mechanical (I-Mex)</v>
          </cell>
          <cell r="H78">
            <v>4770000</v>
          </cell>
          <cell r="J78">
            <v>51000</v>
          </cell>
          <cell r="K78">
            <v>6000</v>
          </cell>
          <cell r="L78">
            <v>2500</v>
          </cell>
          <cell r="M78">
            <v>66790</v>
          </cell>
        </row>
        <row r="79">
          <cell r="A79" t="str">
            <v>Electrical (East Electrical)</v>
          </cell>
          <cell r="H79">
            <v>2159536</v>
          </cell>
          <cell r="J79">
            <v>19654</v>
          </cell>
          <cell r="K79">
            <v>23000</v>
          </cell>
          <cell r="L79">
            <v>750</v>
          </cell>
          <cell r="M79">
            <v>134534</v>
          </cell>
        </row>
        <row r="80">
          <cell r="A80" t="str">
            <v>BWIC (Gideaward/Kilnbridge)</v>
          </cell>
          <cell r="H80">
            <v>27893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A81" t="str">
            <v>Curtain Wallling (Syte Arch)</v>
          </cell>
          <cell r="H81">
            <v>72970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A82" t="str">
            <v>Carpentry (Kingsland)</v>
          </cell>
          <cell r="H82">
            <v>560395</v>
          </cell>
          <cell r="J82">
            <v>11500</v>
          </cell>
          <cell r="K82">
            <v>0</v>
          </cell>
          <cell r="L82">
            <v>2400</v>
          </cell>
          <cell r="M82">
            <v>12500</v>
          </cell>
        </row>
        <row r="83">
          <cell r="A83" t="str">
            <v>Landscaping (Fletchers)</v>
          </cell>
          <cell r="H83">
            <v>89185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A84" t="str">
            <v>Plastering (Screedforce)</v>
          </cell>
          <cell r="H84">
            <v>2964209</v>
          </cell>
          <cell r="J84">
            <v>31250</v>
          </cell>
          <cell r="K84">
            <v>25000</v>
          </cell>
          <cell r="L84">
            <v>10500</v>
          </cell>
          <cell r="M84">
            <v>44000</v>
          </cell>
        </row>
        <row r="85">
          <cell r="A85" t="str">
            <v>Painting (A &amp; B)</v>
          </cell>
          <cell r="H85">
            <v>438170</v>
          </cell>
          <cell r="J85">
            <v>0</v>
          </cell>
          <cell r="K85">
            <v>15750</v>
          </cell>
          <cell r="L85">
            <v>0</v>
          </cell>
          <cell r="M85">
            <v>0</v>
          </cell>
        </row>
        <row r="86">
          <cell r="A86" t="str">
            <v>Flooring (GCN)</v>
          </cell>
          <cell r="H86">
            <v>728220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A87" t="str">
            <v>Basement Cages (Billericay Fencing)</v>
          </cell>
          <cell r="H87">
            <v>167639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A88" t="str">
            <v>Timber Fencing</v>
          </cell>
          <cell r="H88">
            <v>10548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A89" t="str">
            <v>Car Park Barrier</v>
          </cell>
          <cell r="H89">
            <v>5641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Lightning Protection (KG Young/Redpath B)</v>
          </cell>
          <cell r="H90">
            <v>28788</v>
          </cell>
          <cell r="J90">
            <v>4458</v>
          </cell>
          <cell r="K90">
            <v>0</v>
          </cell>
          <cell r="L90">
            <v>0</v>
          </cell>
          <cell r="M90">
            <v>0</v>
          </cell>
        </row>
        <row r="91">
          <cell r="A91" t="str">
            <v>White Goods (DBD)</v>
          </cell>
          <cell r="H91">
            <v>396113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A92" t="str">
            <v>Wheelchair Kitchens/white goods</v>
          </cell>
          <cell r="H92">
            <v>33000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A93" t="str">
            <v>Lightweight Flooring</v>
          </cell>
          <cell r="H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A94" t="str">
            <v>Splashbacks</v>
          </cell>
          <cell r="H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A95" t="str">
            <v>Kitchens (Commodore)</v>
          </cell>
          <cell r="H95">
            <v>769666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6">
          <cell r="A96" t="str">
            <v>Play Equipment/Safe Play (Timber Play/RTC)</v>
          </cell>
          <cell r="H96">
            <v>56554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Inground pipework District Heating (Burgins)</v>
          </cell>
          <cell r="H97">
            <v>8586</v>
          </cell>
          <cell r="J97">
            <v>0</v>
          </cell>
          <cell r="K97">
            <v>0</v>
          </cell>
          <cell r="L97">
            <v>-1300</v>
          </cell>
          <cell r="M97">
            <v>0</v>
          </cell>
        </row>
        <row r="98">
          <cell r="A98" t="str">
            <v>Metsec (Screedforce)</v>
          </cell>
          <cell r="H98">
            <v>1566566</v>
          </cell>
          <cell r="J98">
            <v>19300</v>
          </cell>
          <cell r="K98">
            <v>0</v>
          </cell>
          <cell r="L98">
            <v>23400</v>
          </cell>
          <cell r="M98">
            <v>2500</v>
          </cell>
        </row>
        <row r="99">
          <cell r="A99" t="str">
            <v>Mastic Pointing (Specialist Sealants)</v>
          </cell>
          <cell r="H99">
            <v>45000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A100" t="str">
            <v>Metal Prima Doors</v>
          </cell>
          <cell r="H100">
            <v>71160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A101" t="str">
            <v>Disabled Lifts (Terry Lifts)</v>
          </cell>
          <cell r="H101">
            <v>26000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A102" t="str">
            <v>Structural Screeds (SAK)</v>
          </cell>
          <cell r="H102">
            <v>33000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A103" t="str">
            <v>Podium build up/External S106 works</v>
          </cell>
          <cell r="H103">
            <v>59500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A104" t="str">
            <v>Basement floor paint</v>
          </cell>
          <cell r="H104">
            <v>53361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Ceramics (LLA Brown)</v>
          </cell>
          <cell r="H105">
            <v>382953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</row>
        <row r="106">
          <cell r="A106" t="str">
            <v>Site Enabling Works (Corbyn/Dwyer/AD Bly)</v>
          </cell>
          <cell r="H106">
            <v>27240</v>
          </cell>
          <cell r="J106">
            <v>0</v>
          </cell>
          <cell r="K106">
            <v>0</v>
          </cell>
          <cell r="L106">
            <v>0</v>
          </cell>
          <cell r="M106">
            <v>30000</v>
          </cell>
        </row>
        <row r="107">
          <cell r="A107" t="str">
            <v>Tree Surgery (DF Clarke)</v>
          </cell>
          <cell r="H107">
            <v>19260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A108" t="str">
            <v>Sheet piling (Fussey)</v>
          </cell>
          <cell r="H108">
            <v>334240</v>
          </cell>
          <cell r="J108">
            <v>0</v>
          </cell>
          <cell r="K108">
            <v>-81794</v>
          </cell>
          <cell r="L108">
            <v>0</v>
          </cell>
          <cell r="M108">
            <v>68598</v>
          </cell>
        </row>
        <row r="109">
          <cell r="A109" t="str">
            <v>Photovoltaics (Eco Team)</v>
          </cell>
          <cell r="H109">
            <v>32400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A110" t="str">
            <v>GW risk</v>
          </cell>
          <cell r="H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A111" t="str">
            <v>Waterproofing to Slabs (Southern Mastics)</v>
          </cell>
          <cell r="H111">
            <v>137238</v>
          </cell>
          <cell r="J111">
            <v>3000</v>
          </cell>
          <cell r="K111">
            <v>0</v>
          </cell>
          <cell r="L111">
            <v>0</v>
          </cell>
          <cell r="M111">
            <v>0</v>
          </cell>
        </row>
        <row r="112">
          <cell r="A112" t="str">
            <v>Metalwork (TAD)</v>
          </cell>
          <cell r="H112">
            <v>395000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415"/>
      <sheetName val="2015"/>
    </sheetNames>
    <sheetDataSet>
      <sheetData sheetId="0">
        <row r="4">
          <cell r="C4">
            <v>43</v>
          </cell>
        </row>
        <row r="33">
          <cell r="C33">
            <v>63</v>
          </cell>
          <cell r="D33">
            <v>63</v>
          </cell>
          <cell r="E33">
            <v>63</v>
          </cell>
          <cell r="F33">
            <v>63</v>
          </cell>
          <cell r="G33">
            <v>63</v>
          </cell>
          <cell r="H33">
            <v>63</v>
          </cell>
          <cell r="I33">
            <v>63</v>
          </cell>
          <cell r="J33">
            <v>63</v>
          </cell>
          <cell r="K33">
            <v>63</v>
          </cell>
          <cell r="L33">
            <v>63</v>
          </cell>
          <cell r="M33">
            <v>63</v>
          </cell>
          <cell r="N33">
            <v>63</v>
          </cell>
          <cell r="O33">
            <v>63</v>
          </cell>
          <cell r="P33">
            <v>63</v>
          </cell>
          <cell r="Q33">
            <v>63</v>
          </cell>
          <cell r="R33">
            <v>63</v>
          </cell>
          <cell r="S33">
            <v>63</v>
          </cell>
          <cell r="T33">
            <v>63</v>
          </cell>
          <cell r="U33">
            <v>63</v>
          </cell>
          <cell r="V33">
            <v>63</v>
          </cell>
          <cell r="W33">
            <v>63</v>
          </cell>
          <cell r="X33">
            <v>63</v>
          </cell>
          <cell r="Y33">
            <v>63</v>
          </cell>
          <cell r="Z33">
            <v>63</v>
          </cell>
          <cell r="AA33">
            <v>63</v>
          </cell>
          <cell r="AB33">
            <v>63</v>
          </cell>
          <cell r="AC33">
            <v>63</v>
          </cell>
          <cell r="AD33">
            <v>63</v>
          </cell>
          <cell r="AE33">
            <v>63</v>
          </cell>
          <cell r="AF33">
            <v>63</v>
          </cell>
          <cell r="AG33">
            <v>63</v>
          </cell>
          <cell r="AH33">
            <v>63</v>
          </cell>
          <cell r="AI33">
            <v>63</v>
          </cell>
          <cell r="AJ33">
            <v>63</v>
          </cell>
          <cell r="AK33">
            <v>63</v>
          </cell>
          <cell r="AL33">
            <v>63</v>
          </cell>
          <cell r="AM33">
            <v>63</v>
          </cell>
          <cell r="AN33">
            <v>63</v>
          </cell>
          <cell r="AO33">
            <v>63</v>
          </cell>
          <cell r="AP33">
            <v>63</v>
          </cell>
          <cell r="AQ33">
            <v>63</v>
          </cell>
          <cell r="AR33">
            <v>63</v>
          </cell>
          <cell r="AS33">
            <v>63</v>
          </cell>
          <cell r="AT33">
            <v>63</v>
          </cell>
          <cell r="AU33">
            <v>63</v>
          </cell>
          <cell r="AV33">
            <v>63</v>
          </cell>
          <cell r="AW33">
            <v>63</v>
          </cell>
          <cell r="AX33">
            <v>63</v>
          </cell>
          <cell r="AY33">
            <v>63</v>
          </cell>
          <cell r="AZ33">
            <v>63</v>
          </cell>
          <cell r="BA33">
            <v>63</v>
          </cell>
          <cell r="BB33">
            <v>63</v>
          </cell>
          <cell r="BC33">
            <v>63</v>
          </cell>
          <cell r="BD33">
            <v>63</v>
          </cell>
          <cell r="BE33">
            <v>63</v>
          </cell>
          <cell r="BF33">
            <v>63</v>
          </cell>
          <cell r="BG33">
            <v>63</v>
          </cell>
          <cell r="BH33">
            <v>63</v>
          </cell>
          <cell r="BI33">
            <v>63</v>
          </cell>
          <cell r="BJ33">
            <v>63</v>
          </cell>
          <cell r="BK33">
            <v>42</v>
          </cell>
          <cell r="BL33">
            <v>87.5</v>
          </cell>
          <cell r="BM33">
            <v>49</v>
          </cell>
          <cell r="BN33">
            <v>81.666666666666671</v>
          </cell>
          <cell r="BO33">
            <v>42</v>
          </cell>
          <cell r="BP33">
            <v>87.5</v>
          </cell>
          <cell r="BQ33">
            <v>43</v>
          </cell>
          <cell r="BR33">
            <v>89.583333333333329</v>
          </cell>
          <cell r="BS33">
            <v>41.5</v>
          </cell>
          <cell r="BT33">
            <v>86.458333333333329</v>
          </cell>
          <cell r="BU33">
            <v>37</v>
          </cell>
          <cell r="BV33">
            <v>77.083333333333329</v>
          </cell>
          <cell r="BW33">
            <v>43.5</v>
          </cell>
          <cell r="BX33">
            <v>90.625</v>
          </cell>
          <cell r="BY33">
            <v>33</v>
          </cell>
          <cell r="BZ33">
            <v>68.75</v>
          </cell>
          <cell r="CA33">
            <v>41</v>
          </cell>
          <cell r="CB33">
            <v>85.416666666666671</v>
          </cell>
          <cell r="CC33">
            <v>43</v>
          </cell>
          <cell r="CD33">
            <v>89.583333333333329</v>
          </cell>
          <cell r="CE33">
            <v>42.5</v>
          </cell>
          <cell r="CF33">
            <v>88.541666666666671</v>
          </cell>
          <cell r="CG33">
            <v>43.2</v>
          </cell>
          <cell r="CH33">
            <v>90</v>
          </cell>
          <cell r="CI33">
            <v>44.64</v>
          </cell>
          <cell r="CJ33">
            <v>93</v>
          </cell>
          <cell r="CK33">
            <v>39.36</v>
          </cell>
          <cell r="CL33">
            <v>82</v>
          </cell>
          <cell r="CM33">
            <v>39.911999999999999</v>
          </cell>
          <cell r="CN33">
            <v>83.15</v>
          </cell>
          <cell r="CO33">
            <v>42</v>
          </cell>
          <cell r="CP33">
            <v>87.5</v>
          </cell>
          <cell r="CQ33">
            <v>87.5</v>
          </cell>
          <cell r="CR33">
            <v>87.5</v>
          </cell>
          <cell r="CS33">
            <v>87.5</v>
          </cell>
          <cell r="CT33">
            <v>87.5</v>
          </cell>
          <cell r="CU33">
            <v>72</v>
          </cell>
          <cell r="CV33">
            <v>93.51</v>
          </cell>
          <cell r="CW33">
            <v>66</v>
          </cell>
          <cell r="CX33">
            <v>92</v>
          </cell>
          <cell r="CY33">
            <v>66</v>
          </cell>
          <cell r="CZ33">
            <v>92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"/>
  <sheetViews>
    <sheetView workbookViewId="0">
      <selection activeCell="A3" sqref="A3:XFD36"/>
    </sheetView>
  </sheetViews>
  <sheetFormatPr defaultRowHeight="14.4" x14ac:dyDescent="0.3"/>
  <cols>
    <col min="2" max="2" width="15" bestFit="1" customWidth="1"/>
    <col min="3" max="4" width="15" customWidth="1"/>
    <col min="5" max="5" width="11.88671875" bestFit="1" customWidth="1"/>
    <col min="6" max="9" width="11.88671875" customWidth="1"/>
    <col min="10" max="10" width="13.5546875" bestFit="1" customWidth="1"/>
    <col min="11" max="13" width="11.88671875" customWidth="1"/>
    <col min="14" max="14" width="12.6640625" bestFit="1" customWidth="1"/>
    <col min="15" max="17" width="11.88671875" customWidth="1"/>
  </cols>
  <sheetData>
    <row r="1" spans="1:17" ht="28.8" x14ac:dyDescent="0.3">
      <c r="A1" s="4" t="s">
        <v>0</v>
      </c>
      <c r="B1" s="5" t="s">
        <v>39</v>
      </c>
      <c r="C1" s="5" t="s">
        <v>40</v>
      </c>
      <c r="D1" s="5" t="s">
        <v>28</v>
      </c>
      <c r="E1" s="5" t="s">
        <v>27</v>
      </c>
      <c r="F1" s="5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5" t="s">
        <v>34</v>
      </c>
      <c r="L1" s="5" t="s">
        <v>35</v>
      </c>
      <c r="M1" s="5" t="s">
        <v>36</v>
      </c>
      <c r="N1" s="5" t="s">
        <v>41</v>
      </c>
      <c r="O1" s="5" t="s">
        <v>42</v>
      </c>
      <c r="P1" s="5" t="s">
        <v>37</v>
      </c>
      <c r="Q1" s="5" t="s">
        <v>38</v>
      </c>
    </row>
    <row r="2" spans="1:17" x14ac:dyDescent="0.3">
      <c r="A2" s="1" t="str">
        <f>[1]VC1Data!$A19</f>
        <v>C2356</v>
      </c>
      <c r="B2" s="33">
        <f>[2]CTCD!$O$9</f>
        <v>-1476036.0500000007</v>
      </c>
      <c r="C2" s="33">
        <f>[2]CTCD!$Q$9</f>
        <v>-343006</v>
      </c>
      <c r="D2" s="33" t="e">
        <f>SUMPRODUCT(--([2]CTCD!$A$59:$A$500=valueInformation!#REF!)*--([2]CTCD!$A$59:$S$59=valueInformation!#REF!),([2]CTCD!$A$59:$S$500))+SUMPRODUCT(--([2]CTCD!$A$59:$A$500=valueInformation!#REF!)*--([2]CTCD!$A$59:$S$59=valueInformation!#REF!),([2]CTCD!$A$59:$S$500))</f>
        <v>#REF!</v>
      </c>
      <c r="E2" s="33" t="e">
        <f>SUMPRODUCT(--([2]CTCD!$A$59:$A$500=valueInformation!#REF!)*--([2]CTCD!$A$59:$S$59=valueInformation!#REF!),([2]CTCD!$A$59:$S$500))+SUMPRODUCT(--([2]CTCD!$A$59:$A$500=valueInformation!#REF!)*--([2]CTCD!$A$59:$S$59=valueInformation!#REF!),([2]CTCD!$A$59:$S$500))</f>
        <v>#REF!</v>
      </c>
      <c r="F2" s="13" t="e">
        <f>SUMPRODUCT(--([2]CTCD!$A$59:$A$500=valueInformation!#REF!)*--([2]CTCD!$A$59:$S$59=valueInformation!#REF!),([2]CTCD!$A$59:$S$500))</f>
        <v>#REF!</v>
      </c>
      <c r="G2" s="14" t="e">
        <f>SUMPRODUCT(--([2]CTCD!$A$59:$A$500=valueInformation!#REF!)*--([2]CTCD!$A$59:$S$59=valueInformation!#REF!),([2]CTCD!$A$59:$S$500))</f>
        <v>#REF!</v>
      </c>
      <c r="H2" s="11" t="e">
        <f>SUMPRODUCT(--([2]CTCD!$A$59:$A$500=valueInformation!#REF!)*--([2]CTCD!$A$59:$S$59=valueInformation!#REF!),([2]CTCD!$A$59:$S$500))</f>
        <v>#REF!</v>
      </c>
      <c r="I2" s="11" t="e">
        <f>SUMPRODUCT(--([2]CTCD!$A$59:$A$500=valueInformation!#REF!)*--([2]CTCD!$A$59:$S$59=valueInformation!#REF!),([2]CTCD!$A$59:$S$500))</f>
        <v>#REF!</v>
      </c>
      <c r="J2" s="11" t="e">
        <f>SUMPRODUCT(--([2]CTCD!$A$59:$A$500=valueInformation!#REF!)*--([2]CTCD!$A$59:$S$59=valueInformation!#REF!),([2]CTCD!$A$59:$S$500))</f>
        <v>#REF!</v>
      </c>
      <c r="K2" s="11" t="e">
        <f>SUMPRODUCT(--([2]CTCD!$A$59:$A$500=valueInformation!#REF!)*--([2]CTCD!$A$59:$S$59=valueInformation!#REF!),([2]CTCD!$A$59:$S$500))</f>
        <v>#REF!</v>
      </c>
      <c r="L2" s="11" t="e">
        <f>SUMPRODUCT(--([2]CTCD!$A$59:$A$400=valueInformation!#REF!)*--([2]CTCD!$A$59:$S$59=valueInformation!#REF!),([2]CTCD!$A$59:$S$400))+SUMPRODUCT(--([2]CTCD!$A$59:$A$400=valueInformation!#REF!)*--([2]CTCD!$A$59:$S$59=valueInformation!#REF!),([2]CTCD!$A$59:$S$400))+SUMPRODUCT(--([2]CTCD!$A$59:$A$400=valueInformation!#REF!)*--([2]CTCD!$A$59:$S$59=valueInformation!#REF!),([2]CTCD!$A$59:$S$400))+SUMPRODUCT(--([2]CTCD!$A$59:$A$400=valueInformation!#REF!)*--([2]CTCD!$A$59:$S$59=valueInformation!#REF!),([2]CTCD!$A$59:$S$400))+SUMPRODUCT(--([2]CTCD!$A$59:$A$400=valueInformation!#REF!)*--([2]CTCD!$A$59:$S$59=valueInformation!#REF!),([2]CTCD!$A$59:$S$400))+SUMPRODUCT(--([2]CTCD!$A$59:$A$400=valueInformation!#REF!)*--([2]CTCD!$A$59:$S$59=valueInformation!#REF!),([2]CTCD!$A$59:$S$400))+SUMPRODUCT(--([2]CTCD!$A$59:$A$400=valueInformation!#REF!)*--([2]CTCD!$A$59:$S$59=valueInformation!#REF!),([2]CTCD!$A$59:$S$400))</f>
        <v>#REF!</v>
      </c>
      <c r="M2" s="11" t="e">
        <f>SUMPRODUCT(--([2]CTCD!$A$59:$A$400=valueInformation!#REF!)*--([2]CTCD!$A$59:$S$59=valueInformation!#REF!),([2]CTCD!$A$59:$S$400))+SUMPRODUCT(--([2]CTCD!$A$59:$A$400=valueInformation!#REF!)*--([2]CTCD!$A$59:$S$59=valueInformation!#REF!),([2]CTCD!$A$59:$S$400))+SUMPRODUCT(--([2]CTCD!$A$59:$A$400=valueInformation!#REF!)*--([2]CTCD!$A$59:$S$59=valueInformation!#REF!),([2]CTCD!$A$59:$S$400))+SUMPRODUCT(--([2]CTCD!$A$59:$A$400=valueInformation!#REF!)*--([2]CTCD!$A$59:$S$59=valueInformation!#REF!),([2]CTCD!$A$59:$S$400))+SUMPRODUCT(--([2]CTCD!$A$59:$A$400=valueInformation!#REF!)*--([2]CTCD!$A$59:$S$59=valueInformation!#REF!),([2]CTCD!$A$59:$S$400))+SUMPRODUCT(--([2]CTCD!$A$59:$A$400=valueInformation!#REF!)*--([2]CTCD!$A$59:$S$59=valueInformation!#REF!),([2]CTCD!$A$59:$S$400))+SUMPRODUCT(--([2]CTCD!$A$59:$A$400=valueInformation!#REF!)*--([2]CTCD!$A$59:$S$59=valueInformation!#REF!),([2]CTCD!$A$59:$S$400))</f>
        <v>#REF!</v>
      </c>
      <c r="N2" s="11" t="e">
        <f>SUMPRODUCT(--([2]CTCD!$A$59:$A$400=valueInformation!#REF!)*--([2]CTCD!$A$59:$S$59=valueInformation!#REF!),([2]CTCD!$A$59:$S$400))</f>
        <v>#REF!</v>
      </c>
      <c r="O2" s="11" t="e">
        <f>SUMPRODUCT(--([2]CTCD!$A$59:$A$400=valueInformation!#REF!)*--([2]CTCD!$A$59:$S$59=valueInformation!#REF!),([2]CTCD!$A$59:$S$400))</f>
        <v>#REF!</v>
      </c>
      <c r="P2" s="11" t="e">
        <f>SUM(B2,D2,F2,H2,J2,L2,N2)</f>
        <v>#REF!</v>
      </c>
      <c r="Q2" s="11" t="e">
        <f>SUM(C2,E2,G2,I2,K2,M2,O2)</f>
        <v>#REF!</v>
      </c>
    </row>
    <row r="3" spans="1:17" x14ac:dyDescent="0.3">
      <c r="A3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3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5.88671875" bestFit="1" customWidth="1"/>
    <col min="2" max="2" width="7" bestFit="1" customWidth="1"/>
  </cols>
  <sheetData>
    <row r="1" spans="1:52" x14ac:dyDescent="0.3">
      <c r="A1" t="s">
        <v>0</v>
      </c>
      <c r="B1" s="7">
        <v>41275</v>
      </c>
      <c r="C1" s="7">
        <v>41306</v>
      </c>
      <c r="D1" s="7">
        <v>41334</v>
      </c>
      <c r="E1" s="7">
        <v>41365</v>
      </c>
      <c r="F1" s="7">
        <v>41395</v>
      </c>
      <c r="G1" s="7">
        <v>41426</v>
      </c>
      <c r="H1" s="7">
        <v>41456</v>
      </c>
      <c r="I1" s="7">
        <v>41487</v>
      </c>
      <c r="J1" s="7">
        <v>41518</v>
      </c>
      <c r="K1" s="7">
        <v>41548</v>
      </c>
      <c r="L1" s="7">
        <v>41579</v>
      </c>
      <c r="M1" s="7">
        <v>41609</v>
      </c>
      <c r="N1" s="7">
        <v>41640</v>
      </c>
      <c r="O1" s="7">
        <v>41671</v>
      </c>
      <c r="P1" s="7">
        <v>41699</v>
      </c>
      <c r="Q1" s="7">
        <v>41730</v>
      </c>
      <c r="R1" s="7">
        <v>41760</v>
      </c>
      <c r="S1" s="7">
        <v>41791</v>
      </c>
      <c r="T1" s="7">
        <v>41821</v>
      </c>
      <c r="U1" s="7">
        <v>41852</v>
      </c>
      <c r="V1" s="7">
        <v>41883</v>
      </c>
      <c r="W1" s="7">
        <v>41913</v>
      </c>
      <c r="X1" s="7">
        <v>41944</v>
      </c>
      <c r="Y1" s="7">
        <v>41974</v>
      </c>
      <c r="Z1" s="7">
        <v>42005</v>
      </c>
      <c r="AA1" s="7">
        <v>42036</v>
      </c>
      <c r="AB1" s="7">
        <v>42064</v>
      </c>
      <c r="AC1" s="7">
        <v>42095</v>
      </c>
      <c r="AD1" s="7">
        <v>42125</v>
      </c>
      <c r="AE1" s="7">
        <v>42156</v>
      </c>
      <c r="AF1" s="7">
        <v>42186</v>
      </c>
      <c r="AG1" s="7">
        <v>42217</v>
      </c>
      <c r="AH1" s="7">
        <v>42248</v>
      </c>
      <c r="AI1" s="7">
        <v>42278</v>
      </c>
      <c r="AJ1" s="7">
        <v>42309</v>
      </c>
      <c r="AK1" s="7">
        <v>42339</v>
      </c>
      <c r="AL1" s="7">
        <v>42370</v>
      </c>
      <c r="AM1" s="7">
        <v>42401</v>
      </c>
      <c r="AN1" s="7">
        <v>42430</v>
      </c>
      <c r="AO1" s="7">
        <v>42461</v>
      </c>
      <c r="AP1" s="7">
        <v>42491</v>
      </c>
      <c r="AQ1" s="7">
        <v>42522</v>
      </c>
      <c r="AR1" s="7">
        <v>42552</v>
      </c>
      <c r="AS1" s="7">
        <v>42583</v>
      </c>
      <c r="AT1" s="7">
        <v>42614</v>
      </c>
      <c r="AU1" s="7">
        <v>42644</v>
      </c>
      <c r="AV1" s="7">
        <v>42675</v>
      </c>
      <c r="AW1" s="7">
        <v>42705</v>
      </c>
      <c r="AX1" s="7">
        <v>42736</v>
      </c>
      <c r="AY1" s="7">
        <v>42767</v>
      </c>
      <c r="AZ1" s="7">
        <v>42795</v>
      </c>
    </row>
    <row r="2" spans="1:52" x14ac:dyDescent="0.3">
      <c r="A2" t="s">
        <v>12</v>
      </c>
      <c r="B2" s="11">
        <f>'[8]201415'!C33</f>
        <v>63</v>
      </c>
      <c r="C2" s="11">
        <f>'[8]201415'!E33</f>
        <v>63</v>
      </c>
      <c r="D2" s="11">
        <f>'[8]201415'!G33</f>
        <v>63</v>
      </c>
      <c r="E2" s="11">
        <f>'[8]201415'!I33</f>
        <v>63</v>
      </c>
      <c r="F2" s="11">
        <f>'[8]201415'!K33</f>
        <v>63</v>
      </c>
      <c r="G2" s="11">
        <f>'[8]201415'!M33</f>
        <v>63</v>
      </c>
      <c r="H2" s="11">
        <f>'[8]201415'!O33</f>
        <v>63</v>
      </c>
      <c r="I2" s="11">
        <f>'[8]201415'!Q33</f>
        <v>63</v>
      </c>
      <c r="J2" s="11">
        <f>'[8]201415'!S33</f>
        <v>63</v>
      </c>
      <c r="K2" s="11">
        <f>'[8]201415'!U33</f>
        <v>63</v>
      </c>
      <c r="L2" s="11">
        <f>'[8]201415'!W33</f>
        <v>63</v>
      </c>
      <c r="M2" s="11">
        <f>'[8]201415'!Y33</f>
        <v>63</v>
      </c>
      <c r="N2" s="11">
        <f>'[8]201415'!AA33</f>
        <v>63</v>
      </c>
      <c r="O2" s="11">
        <f>'[8]201415'!AC33</f>
        <v>63</v>
      </c>
      <c r="P2" s="11">
        <f>'[8]201415'!AE33</f>
        <v>63</v>
      </c>
      <c r="Q2" s="11">
        <f>'[8]201415'!AG33</f>
        <v>63</v>
      </c>
      <c r="R2" s="11">
        <f>'[8]201415'!AI33</f>
        <v>63</v>
      </c>
      <c r="S2" s="11">
        <f>'[8]201415'!AK33</f>
        <v>63</v>
      </c>
      <c r="T2" s="11">
        <f>'[8]201415'!AM33</f>
        <v>63</v>
      </c>
      <c r="U2" s="11">
        <f>'[8]201415'!AO33</f>
        <v>63</v>
      </c>
      <c r="V2" s="11">
        <f>'[8]201415'!AQ33</f>
        <v>63</v>
      </c>
      <c r="W2" s="11">
        <f>'[8]201415'!AS33</f>
        <v>63</v>
      </c>
      <c r="X2" s="11">
        <f>'[8]201415'!AU33</f>
        <v>63</v>
      </c>
      <c r="Y2" s="11">
        <f>'[8]201415'!AW33</f>
        <v>63</v>
      </c>
      <c r="Z2" s="11">
        <f>'[8]201415'!AY33</f>
        <v>63</v>
      </c>
      <c r="AA2" s="11">
        <f>'[8]201415'!BA33</f>
        <v>63</v>
      </c>
      <c r="AB2" s="11">
        <f>'[8]201415'!BC33</f>
        <v>63</v>
      </c>
      <c r="AC2" s="11">
        <f>'[8]201415'!BE33</f>
        <v>63</v>
      </c>
      <c r="AD2" s="11">
        <f>'[8]201415'!BG33</f>
        <v>63</v>
      </c>
      <c r="AE2" s="11">
        <f>'[8]201415'!BI33</f>
        <v>63</v>
      </c>
      <c r="AF2" s="11">
        <f>'[8]201415'!BK33</f>
        <v>42</v>
      </c>
      <c r="AG2" s="11">
        <f>'[8]201415'!BM33</f>
        <v>49</v>
      </c>
      <c r="AH2" s="11">
        <f>'[8]201415'!BO33</f>
        <v>42</v>
      </c>
      <c r="AI2" s="11">
        <f>'[8]201415'!BQ33</f>
        <v>43</v>
      </c>
      <c r="AJ2" s="11">
        <f>'[8]201415'!BS33</f>
        <v>41.5</v>
      </c>
      <c r="AK2" s="11">
        <f>'[8]201415'!BU33</f>
        <v>37</v>
      </c>
      <c r="AL2" s="11">
        <f>'[8]201415'!BW33</f>
        <v>43.5</v>
      </c>
      <c r="AM2" s="11">
        <f>'[8]201415'!BY33</f>
        <v>33</v>
      </c>
      <c r="AN2" s="11">
        <f>'[8]201415'!CA33</f>
        <v>41</v>
      </c>
      <c r="AO2" s="11">
        <f>'[8]201415'!CC33</f>
        <v>43</v>
      </c>
      <c r="AP2" s="11">
        <f>'[8]201415'!CE33</f>
        <v>42.5</v>
      </c>
      <c r="AQ2" s="11">
        <f>'[8]201415'!CG33</f>
        <v>43.2</v>
      </c>
      <c r="AR2" s="11">
        <f>'[8]201415'!CI33</f>
        <v>44.64</v>
      </c>
      <c r="AS2" s="11">
        <f>'[8]201415'!CK33</f>
        <v>39.36</v>
      </c>
      <c r="AT2" s="11">
        <f>'[8]201415'!CM33</f>
        <v>39.911999999999999</v>
      </c>
      <c r="AU2" s="11">
        <f>'[8]201415'!CO33</f>
        <v>42</v>
      </c>
      <c r="AV2" s="11">
        <f>'[8]201415'!CQ33</f>
        <v>87.5</v>
      </c>
      <c r="AW2" s="11">
        <f>'[8]201415'!CS33</f>
        <v>87.5</v>
      </c>
      <c r="AX2" s="11">
        <f>'[8]201415'!CU33</f>
        <v>72</v>
      </c>
      <c r="AY2" s="11">
        <f>'[8]201415'!CW33</f>
        <v>66</v>
      </c>
      <c r="AZ2" s="11">
        <f>'[8]201415'!CY33</f>
        <v>66</v>
      </c>
    </row>
    <row r="3" spans="1:52" x14ac:dyDescent="0.3">
      <c r="A3" t="s">
        <v>12</v>
      </c>
      <c r="B3" s="11">
        <f>'[8]201415'!D33</f>
        <v>63</v>
      </c>
      <c r="C3" s="11">
        <f>'[8]201415'!F33</f>
        <v>63</v>
      </c>
      <c r="D3" s="11">
        <f>'[8]201415'!H33</f>
        <v>63</v>
      </c>
      <c r="E3" s="11">
        <f>'[8]201415'!J33</f>
        <v>63</v>
      </c>
      <c r="F3" s="11">
        <f>'[8]201415'!L33</f>
        <v>63</v>
      </c>
      <c r="G3" s="11">
        <f>'[8]201415'!N33</f>
        <v>63</v>
      </c>
      <c r="H3" s="11">
        <f>'[8]201415'!P33</f>
        <v>63</v>
      </c>
      <c r="I3" s="11">
        <f>'[8]201415'!R33</f>
        <v>63</v>
      </c>
      <c r="J3" s="11">
        <f>'[8]201415'!T33</f>
        <v>63</v>
      </c>
      <c r="K3" s="11">
        <f>'[8]201415'!V33</f>
        <v>63</v>
      </c>
      <c r="L3" s="11">
        <f>'[8]201415'!X33</f>
        <v>63</v>
      </c>
      <c r="M3" s="11">
        <f>'[8]201415'!Z33</f>
        <v>63</v>
      </c>
      <c r="N3" s="11">
        <f>'[8]201415'!AB33</f>
        <v>63</v>
      </c>
      <c r="O3" s="11">
        <f>'[8]201415'!AD33</f>
        <v>63</v>
      </c>
      <c r="P3" s="11">
        <f>'[8]201415'!AF33</f>
        <v>63</v>
      </c>
      <c r="Q3" s="11">
        <f>'[8]201415'!AH33</f>
        <v>63</v>
      </c>
      <c r="R3" s="11">
        <f>'[8]201415'!AJ33</f>
        <v>63</v>
      </c>
      <c r="S3" s="11">
        <f>'[8]201415'!AL33</f>
        <v>63</v>
      </c>
      <c r="T3" s="11">
        <f>'[8]201415'!AN33</f>
        <v>63</v>
      </c>
      <c r="U3" s="11">
        <f>'[8]201415'!AP33</f>
        <v>63</v>
      </c>
      <c r="V3" s="11">
        <f>'[8]201415'!AR33</f>
        <v>63</v>
      </c>
      <c r="W3" s="11">
        <f>'[8]201415'!AT33</f>
        <v>63</v>
      </c>
      <c r="X3" s="11">
        <f>'[8]201415'!AV33</f>
        <v>63</v>
      </c>
      <c r="Y3" s="11">
        <f>'[8]201415'!AX33</f>
        <v>63</v>
      </c>
      <c r="Z3" s="11">
        <f>'[8]201415'!AZ33</f>
        <v>63</v>
      </c>
      <c r="AA3" s="11">
        <f>'[8]201415'!BB33</f>
        <v>63</v>
      </c>
      <c r="AB3" s="11">
        <f>'[8]201415'!BD33</f>
        <v>63</v>
      </c>
      <c r="AC3" s="11">
        <f>'[8]201415'!BF33</f>
        <v>63</v>
      </c>
      <c r="AD3" s="11">
        <f>'[8]201415'!BH33</f>
        <v>63</v>
      </c>
      <c r="AE3" s="11">
        <f>'[8]201415'!BJ33</f>
        <v>63</v>
      </c>
      <c r="AF3" s="11">
        <f>'[8]201415'!BL33</f>
        <v>87.5</v>
      </c>
      <c r="AG3" s="11">
        <f>'[8]201415'!BN33</f>
        <v>81.666666666666671</v>
      </c>
      <c r="AH3" s="11">
        <f>'[8]201415'!BP33</f>
        <v>87.5</v>
      </c>
      <c r="AI3" s="11">
        <f>'[8]201415'!BR33</f>
        <v>89.583333333333329</v>
      </c>
      <c r="AJ3" s="11">
        <f>'[8]201415'!BT33</f>
        <v>86.458333333333329</v>
      </c>
      <c r="AK3" s="11">
        <f>'[8]201415'!BV33</f>
        <v>77.083333333333329</v>
      </c>
      <c r="AL3" s="11">
        <f>'[8]201415'!BX33</f>
        <v>90.625</v>
      </c>
      <c r="AM3" s="11">
        <f>'[8]201415'!BZ33</f>
        <v>68.75</v>
      </c>
      <c r="AN3" s="11">
        <f>'[8]201415'!CB33</f>
        <v>85.416666666666671</v>
      </c>
      <c r="AO3" s="11">
        <f>'[8]201415'!CD33</f>
        <v>89.583333333333329</v>
      </c>
      <c r="AP3" s="11">
        <f>'[8]201415'!CF33</f>
        <v>88.541666666666671</v>
      </c>
      <c r="AQ3" s="11">
        <f>'[8]201415'!CH33</f>
        <v>90</v>
      </c>
      <c r="AR3" s="11">
        <f>'[8]201415'!CJ33</f>
        <v>93</v>
      </c>
      <c r="AS3" s="11">
        <f>'[8]201415'!CL33</f>
        <v>82</v>
      </c>
      <c r="AT3" s="11">
        <f>'[8]201415'!CN33</f>
        <v>83.15</v>
      </c>
      <c r="AU3" s="11">
        <f>'[8]201415'!CP33</f>
        <v>87.5</v>
      </c>
      <c r="AV3" s="11">
        <f>'[8]201415'!CR33</f>
        <v>87.5</v>
      </c>
      <c r="AW3" s="11">
        <f>'[8]201415'!CT33</f>
        <v>87.5</v>
      </c>
      <c r="AX3" s="11">
        <f>'[8]201415'!CV33</f>
        <v>93.51</v>
      </c>
      <c r="AY3" s="11">
        <f>'[8]201415'!CX33</f>
        <v>92</v>
      </c>
      <c r="AZ3" s="11">
        <f>'[8]201415'!CZ33</f>
        <v>92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J2"/>
  <sheetViews>
    <sheetView workbookViewId="0">
      <selection activeCell="AH2" sqref="AH2"/>
    </sheetView>
  </sheetViews>
  <sheetFormatPr defaultRowHeight="14.4" x14ac:dyDescent="0.3"/>
  <cols>
    <col min="17" max="17" width="11.6640625" bestFit="1" customWidth="1"/>
    <col min="18" max="18" width="4.6640625" bestFit="1" customWidth="1"/>
    <col min="19" max="19" width="18.6640625" bestFit="1" customWidth="1"/>
    <col min="20" max="20" width="12.6640625" bestFit="1" customWidth="1"/>
    <col min="21" max="21" width="6.6640625" bestFit="1" customWidth="1"/>
    <col min="22" max="22" width="11" bestFit="1" customWidth="1"/>
    <col min="23" max="23" width="10.88671875" bestFit="1" customWidth="1"/>
    <col min="24" max="24" width="11.5546875" bestFit="1" customWidth="1"/>
    <col min="25" max="25" width="11.44140625" bestFit="1" customWidth="1"/>
    <col min="26" max="26" width="6" bestFit="1" customWidth="1"/>
    <col min="30" max="30" width="7.88671875" bestFit="1" customWidth="1"/>
    <col min="31" max="31" width="10.88671875" bestFit="1" customWidth="1"/>
    <col min="32" max="32" width="10" bestFit="1" customWidth="1"/>
    <col min="34" max="34" width="11.6640625" bestFit="1" customWidth="1"/>
    <col min="35" max="35" width="14.109375" bestFit="1" customWidth="1"/>
    <col min="36" max="36" width="9.33203125" bestFit="1" customWidth="1"/>
  </cols>
  <sheetData>
    <row r="1" spans="1:36" x14ac:dyDescent="0.3">
      <c r="A1" t="s">
        <v>0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  <c r="S1" t="s">
        <v>112</v>
      </c>
      <c r="T1" t="s">
        <v>113</v>
      </c>
      <c r="U1" t="s">
        <v>114</v>
      </c>
      <c r="V1" t="s">
        <v>115</v>
      </c>
      <c r="W1" t="s">
        <v>116</v>
      </c>
      <c r="X1" t="s">
        <v>118</v>
      </c>
      <c r="Y1" t="s">
        <v>117</v>
      </c>
      <c r="Z1" t="s">
        <v>119</v>
      </c>
      <c r="AA1" t="s">
        <v>120</v>
      </c>
      <c r="AB1" t="s">
        <v>121</v>
      </c>
      <c r="AC1" t="s">
        <v>122</v>
      </c>
      <c r="AD1" t="s">
        <v>123</v>
      </c>
      <c r="AE1" t="s">
        <v>124</v>
      </c>
      <c r="AF1" t="s">
        <v>125</v>
      </c>
      <c r="AG1" t="s">
        <v>126</v>
      </c>
      <c r="AH1" t="s">
        <v>127</v>
      </c>
      <c r="AI1" t="s">
        <v>128</v>
      </c>
      <c r="AJ1" t="s">
        <v>129</v>
      </c>
    </row>
    <row r="2" spans="1:36" x14ac:dyDescent="0.3">
      <c r="A2" t="s">
        <v>12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6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2</v>
      </c>
      <c r="AF2">
        <v>0</v>
      </c>
      <c r="AG2">
        <v>0</v>
      </c>
      <c r="AH2">
        <v>0</v>
      </c>
      <c r="AI2">
        <v>0</v>
      </c>
      <c r="AJ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7"/>
  <sheetViews>
    <sheetView workbookViewId="0">
      <selection activeCell="F2" sqref="F2"/>
    </sheetView>
  </sheetViews>
  <sheetFormatPr defaultRowHeight="14.4" x14ac:dyDescent="0.3"/>
  <sheetData>
    <row r="1" spans="1:6" x14ac:dyDescent="0.3">
      <c r="A1" t="s">
        <v>0</v>
      </c>
      <c r="B1" s="9" t="s">
        <v>71</v>
      </c>
      <c r="C1" s="9" t="s">
        <v>160</v>
      </c>
      <c r="D1" s="9" t="s">
        <v>161</v>
      </c>
      <c r="E1" s="9" t="s">
        <v>163</v>
      </c>
      <c r="F1" s="9" t="s">
        <v>162</v>
      </c>
    </row>
    <row r="2" spans="1:6" x14ac:dyDescent="0.3">
      <c r="A2" t="s">
        <v>12</v>
      </c>
      <c r="B2" s="35" t="s">
        <v>150</v>
      </c>
      <c r="C2" s="36" t="s">
        <v>109</v>
      </c>
      <c r="D2" s="36" t="s">
        <v>151</v>
      </c>
      <c r="E2" s="36">
        <v>0</v>
      </c>
      <c r="F2" s="36">
        <v>1</v>
      </c>
    </row>
    <row r="3" spans="1:6" x14ac:dyDescent="0.3">
      <c r="A3" t="s">
        <v>12</v>
      </c>
      <c r="B3" s="35" t="s">
        <v>152</v>
      </c>
      <c r="C3" s="37" t="s">
        <v>153</v>
      </c>
      <c r="D3" s="37" t="s">
        <v>154</v>
      </c>
      <c r="E3" s="36">
        <v>0</v>
      </c>
      <c r="F3" s="36">
        <v>1</v>
      </c>
    </row>
    <row r="4" spans="1:6" x14ac:dyDescent="0.3">
      <c r="A4" t="s">
        <v>12</v>
      </c>
      <c r="B4" s="35" t="s">
        <v>152</v>
      </c>
      <c r="C4" s="36" t="s">
        <v>153</v>
      </c>
      <c r="D4" s="36" t="s">
        <v>145</v>
      </c>
      <c r="E4" s="36">
        <v>0</v>
      </c>
      <c r="F4" s="36">
        <v>0</v>
      </c>
    </row>
    <row r="5" spans="1:6" x14ac:dyDescent="0.3">
      <c r="A5" t="s">
        <v>12</v>
      </c>
      <c r="B5" s="38" t="s">
        <v>155</v>
      </c>
      <c r="C5" s="37" t="s">
        <v>109</v>
      </c>
      <c r="D5" s="37" t="s">
        <v>156</v>
      </c>
      <c r="E5" s="36">
        <v>1</v>
      </c>
      <c r="F5" s="36">
        <v>0</v>
      </c>
    </row>
    <row r="6" spans="1:6" x14ac:dyDescent="0.3">
      <c r="A6" t="s">
        <v>12</v>
      </c>
      <c r="B6" s="35" t="s">
        <v>157</v>
      </c>
      <c r="C6" s="37" t="s">
        <v>109</v>
      </c>
      <c r="D6" s="37" t="s">
        <v>158</v>
      </c>
      <c r="E6" s="36">
        <v>1</v>
      </c>
      <c r="F6" s="36">
        <v>0</v>
      </c>
    </row>
    <row r="7" spans="1:6" x14ac:dyDescent="0.3">
      <c r="A7" t="s">
        <v>12</v>
      </c>
      <c r="B7" s="38" t="s">
        <v>159</v>
      </c>
      <c r="C7" s="37" t="s">
        <v>109</v>
      </c>
      <c r="D7" s="39" t="s">
        <v>154</v>
      </c>
      <c r="E7" s="36">
        <v>0</v>
      </c>
      <c r="F7" s="3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BD404-9C7C-44C5-BACC-605EB093BD14}">
  <dimension ref="A1:D2"/>
  <sheetViews>
    <sheetView workbookViewId="0"/>
  </sheetViews>
  <sheetFormatPr defaultRowHeight="14.4" x14ac:dyDescent="0.3"/>
  <cols>
    <col min="1" max="1" width="14.5546875" bestFit="1" customWidth="1"/>
    <col min="2" max="2" width="7.33203125" bestFit="1" customWidth="1"/>
    <col min="3" max="3" width="9" bestFit="1" customWidth="1"/>
    <col min="4" max="4" width="11.21875" bestFit="1" customWidth="1"/>
  </cols>
  <sheetData>
    <row r="1" spans="1:4" x14ac:dyDescent="0.3">
      <c r="A1" t="s">
        <v>0</v>
      </c>
      <c r="B1" t="s">
        <v>175</v>
      </c>
      <c r="C1" t="s">
        <v>176</v>
      </c>
      <c r="D1" t="s">
        <v>177</v>
      </c>
    </row>
    <row r="2" spans="1:4" x14ac:dyDescent="0.3">
      <c r="A2" t="s">
        <v>12</v>
      </c>
      <c r="B2">
        <v>2</v>
      </c>
      <c r="C2">
        <v>1</v>
      </c>
      <c r="D2">
        <v>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3D612-7E41-48E4-AAD6-23F5688E725B}">
  <dimension ref="A1:E2"/>
  <sheetViews>
    <sheetView workbookViewId="0"/>
  </sheetViews>
  <sheetFormatPr defaultRowHeight="14.4" x14ac:dyDescent="0.3"/>
  <cols>
    <col min="2" max="2" width="11.6640625" bestFit="1" customWidth="1"/>
  </cols>
  <sheetData>
    <row r="1" spans="1:5" x14ac:dyDescent="0.3">
      <c r="A1" t="s">
        <v>0</v>
      </c>
      <c r="B1" t="s">
        <v>171</v>
      </c>
      <c r="C1" t="s">
        <v>172</v>
      </c>
      <c r="D1" t="s">
        <v>173</v>
      </c>
      <c r="E1" t="s">
        <v>174</v>
      </c>
    </row>
    <row r="2" spans="1:5" x14ac:dyDescent="0.3">
      <c r="A2" t="s">
        <v>12</v>
      </c>
      <c r="B2">
        <v>2</v>
      </c>
      <c r="C2">
        <v>1</v>
      </c>
      <c r="D2">
        <v>3</v>
      </c>
      <c r="E2">
        <v>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2"/>
  <sheetViews>
    <sheetView tabSelected="1" workbookViewId="0">
      <selection activeCell="N29" sqref="N29"/>
    </sheetView>
  </sheetViews>
  <sheetFormatPr defaultRowHeight="14.4" x14ac:dyDescent="0.3"/>
  <sheetData>
    <row r="1" spans="1:19" x14ac:dyDescent="0.3">
      <c r="A1" t="s">
        <v>0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147</v>
      </c>
      <c r="L1" t="s">
        <v>139</v>
      </c>
      <c r="M1" t="s">
        <v>140</v>
      </c>
      <c r="N1" t="s">
        <v>141</v>
      </c>
      <c r="O1" t="s">
        <v>142</v>
      </c>
      <c r="P1" t="s">
        <v>143</v>
      </c>
      <c r="Q1" t="s">
        <v>144</v>
      </c>
      <c r="R1" t="s">
        <v>145</v>
      </c>
      <c r="S1" t="s">
        <v>146</v>
      </c>
    </row>
    <row r="2" spans="1:19" x14ac:dyDescent="0.3">
      <c r="A2" t="s">
        <v>12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1</v>
      </c>
      <c r="J2">
        <v>3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"/>
  <sheetViews>
    <sheetView workbookViewId="0">
      <selection activeCell="D10" sqref="D10"/>
    </sheetView>
  </sheetViews>
  <sheetFormatPr defaultRowHeight="14.4" x14ac:dyDescent="0.3"/>
  <cols>
    <col min="2" max="2" width="11.44140625" customWidth="1"/>
    <col min="3" max="3" width="11" customWidth="1"/>
    <col min="4" max="4" width="9.33203125" customWidth="1"/>
    <col min="5" max="5" width="9.88671875" bestFit="1" customWidth="1"/>
    <col min="6" max="6" width="12.33203125" customWidth="1"/>
    <col min="7" max="7" width="13.5546875" customWidth="1"/>
    <col min="8" max="8" width="11.44140625" customWidth="1"/>
    <col min="9" max="9" width="11" customWidth="1"/>
    <col min="10" max="10" width="10.88671875" customWidth="1"/>
    <col min="11" max="11" width="12.109375" customWidth="1"/>
    <col min="12" max="12" width="18.44140625" customWidth="1"/>
    <col min="13" max="13" width="19.33203125" customWidth="1"/>
    <col min="54" max="54" width="29.44140625" bestFit="1" customWidth="1"/>
  </cols>
  <sheetData>
    <row r="1" spans="1:31" s="2" customFormat="1" ht="43.2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9</v>
      </c>
      <c r="G1" s="4" t="s">
        <v>8</v>
      </c>
      <c r="H1" s="4" t="s">
        <v>10</v>
      </c>
      <c r="I1" s="4" t="s">
        <v>45</v>
      </c>
      <c r="J1" s="4" t="s">
        <v>5</v>
      </c>
      <c r="K1" s="4" t="s">
        <v>11</v>
      </c>
      <c r="L1" s="5" t="s">
        <v>6</v>
      </c>
      <c r="M1" s="5" t="s">
        <v>7</v>
      </c>
      <c r="AD1" s="8" t="s">
        <v>19</v>
      </c>
      <c r="AE1" s="8" t="s">
        <v>20</v>
      </c>
    </row>
    <row r="2" spans="1:31" ht="15" customHeight="1" x14ac:dyDescent="0.3">
      <c r="A2" s="1" t="str">
        <f>[1]VC1Data!$A19</f>
        <v>C2356</v>
      </c>
      <c r="B2" s="1">
        <f>[1]VC1Data!$M21</f>
        <v>35526000</v>
      </c>
      <c r="C2" s="1">
        <f>[1]VC1Data!$O21</f>
        <v>953999.07613943657</v>
      </c>
      <c r="D2" s="25">
        <f>[1]VC1Data!$X21</f>
        <v>1931124</v>
      </c>
      <c r="E2" s="1">
        <f>[1]VC1Data!$Z21</f>
        <v>102493.65916630439</v>
      </c>
      <c r="F2" s="11">
        <f>[1]VC1Data!$AQ21</f>
        <v>1614193.16</v>
      </c>
      <c r="G2" s="1">
        <f>[1]VC1Data!$AT21</f>
        <v>60000</v>
      </c>
      <c r="H2" s="25">
        <f>[1]VC1Data!$AS21</f>
        <v>1931124</v>
      </c>
      <c r="I2" s="15">
        <f>[3]VC1Data!$AU21</f>
        <v>25000</v>
      </c>
      <c r="J2" s="15">
        <f>[3]VC1Data!$AV21</f>
        <v>-30000.22613549768</v>
      </c>
      <c r="K2" s="25">
        <f>[1]VC1Data!$AR21</f>
        <v>1614193.16</v>
      </c>
      <c r="L2" s="3">
        <f>[1]VC1Data!$J21</f>
        <v>0.82208588957055218</v>
      </c>
      <c r="M2" s="3">
        <f>[1]VC1Data!$I21</f>
        <v>0.77811541707613141</v>
      </c>
      <c r="AD2">
        <f>[2]CTCD!$E$27+[2]CTCD!$E$63</f>
        <v>5700432</v>
      </c>
      <c r="AE2" s="10">
        <f>[2]CTCD!$N$27+[2]CTCD!$N$63</f>
        <v>6051079.75</v>
      </c>
    </row>
    <row r="3" spans="1:31" x14ac:dyDescent="0.3">
      <c r="A3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"/>
  <sheetViews>
    <sheetView workbookViewId="0">
      <selection activeCell="C11" sqref="C11"/>
    </sheetView>
  </sheetViews>
  <sheetFormatPr defaultRowHeight="14.4" x14ac:dyDescent="0.3"/>
  <cols>
    <col min="2" max="2" width="12.6640625" customWidth="1"/>
    <col min="3" max="3" width="14.33203125" bestFit="1" customWidth="1"/>
    <col min="4" max="14" width="14.33203125" customWidth="1"/>
    <col min="15" max="15" width="14.5546875" customWidth="1"/>
    <col min="16" max="17" width="14.33203125" customWidth="1"/>
  </cols>
  <sheetData>
    <row r="1" spans="1:17" ht="28.8" x14ac:dyDescent="0.3">
      <c r="A1" s="4" t="s">
        <v>0</v>
      </c>
      <c r="B1" s="5" t="s">
        <v>74</v>
      </c>
      <c r="C1" s="5" t="s">
        <v>19</v>
      </c>
      <c r="D1" s="5" t="s">
        <v>20</v>
      </c>
      <c r="E1" s="5" t="s">
        <v>76</v>
      </c>
      <c r="F1" s="5" t="s">
        <v>77</v>
      </c>
      <c r="G1" s="5" t="s">
        <v>78</v>
      </c>
      <c r="H1" s="5" t="s">
        <v>81</v>
      </c>
      <c r="I1" s="5" t="s">
        <v>43</v>
      </c>
      <c r="J1" s="5" t="s">
        <v>44</v>
      </c>
      <c r="K1" s="5" t="s">
        <v>88</v>
      </c>
      <c r="L1" s="5" t="s">
        <v>73</v>
      </c>
      <c r="M1" s="5" t="s">
        <v>79</v>
      </c>
      <c r="N1" s="5" t="s">
        <v>82</v>
      </c>
      <c r="O1" s="5" t="s">
        <v>80</v>
      </c>
      <c r="P1" s="5" t="s">
        <v>72</v>
      </c>
      <c r="Q1" s="5" t="s">
        <v>75</v>
      </c>
    </row>
    <row r="2" spans="1:17" x14ac:dyDescent="0.3">
      <c r="A2" s="1" t="str">
        <f>[1]VC1Data!$A19</f>
        <v>C2356</v>
      </c>
      <c r="B2" s="25">
        <v>100</v>
      </c>
      <c r="C2" s="11">
        <f>[2]CTCD!$E$27+[2]CTCD!$E$63</f>
        <v>5700432</v>
      </c>
      <c r="D2" s="11">
        <f>[2]CTCD!$N$27+[2]CTCD!$N$63</f>
        <v>6051079.75</v>
      </c>
      <c r="E2" s="11">
        <v>105</v>
      </c>
      <c r="F2" s="11">
        <v>105</v>
      </c>
      <c r="G2" s="11">
        <v>1</v>
      </c>
      <c r="H2" s="29">
        <f>[2]CTCD!$I$53/[2]!CumGross</f>
        <v>1.9380919118244286E-2</v>
      </c>
      <c r="I2" s="25">
        <f>[2]CTCD!$I$53</f>
        <v>477228</v>
      </c>
      <c r="J2" s="12">
        <f>IF(ISERROR(SUM('[2]Contract Info'!$C$17-'[2]Contract Info'!$C$25)/--'[2]Contract Info'!$C$15),0,SUM('[2]Contract Info'!$C$17-'[2]Contract Info'!$C$25)/--'[2]Contract Info'!$C$15)</f>
        <v>0</v>
      </c>
      <c r="K2" s="25">
        <f>IF(ISERROR(SUM('[2]Contract Info'!$C$17-'[2]Contract Info'!$C$25)/--'[2]Contract Info'!$C$15),0,SUM('[2]Contract Info'!$C$17-'[2]Contract Info'!$C$25)/--'[2]Contract Info'!$C$15)</f>
        <v>0</v>
      </c>
      <c r="L2" s="25">
        <v>80</v>
      </c>
      <c r="M2" s="26">
        <f>'[4]AFR (By Project)'!$M$13</f>
        <v>6.1639633988784546</v>
      </c>
      <c r="N2" s="26">
        <f>'[4]AFR (By Project)'!$O$26</f>
        <v>0.57011440046708139</v>
      </c>
      <c r="O2" s="26">
        <f>'[4]AFR (By Project)'!$O$14</f>
        <v>0.66952043054984245</v>
      </c>
      <c r="P2" s="25">
        <v>90</v>
      </c>
      <c r="Q2" s="25">
        <v>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"/>
  <sheetViews>
    <sheetView workbookViewId="0">
      <selection activeCell="A3" sqref="A3:XFD36"/>
    </sheetView>
  </sheetViews>
  <sheetFormatPr defaultRowHeight="14.4" x14ac:dyDescent="0.3"/>
  <cols>
    <col min="2" max="2" width="10.5546875" bestFit="1" customWidth="1"/>
    <col min="3" max="3" width="15.109375" bestFit="1" customWidth="1"/>
    <col min="4" max="4" width="9.5546875" customWidth="1"/>
    <col min="5" max="5" width="6.88671875" customWidth="1"/>
    <col min="6" max="6" width="10.6640625" customWidth="1"/>
    <col min="7" max="7" width="15" bestFit="1" customWidth="1"/>
    <col min="9" max="9" width="16.109375" bestFit="1" customWidth="1"/>
  </cols>
  <sheetData>
    <row r="1" spans="1:9" ht="43.2" x14ac:dyDescent="0.3">
      <c r="A1" s="4" t="s">
        <v>0</v>
      </c>
      <c r="B1" s="5" t="s">
        <v>149</v>
      </c>
      <c r="C1" s="5" t="s">
        <v>148</v>
      </c>
      <c r="D1" s="8" t="s">
        <v>13</v>
      </c>
      <c r="E1" s="8" t="s">
        <v>14</v>
      </c>
      <c r="F1" s="8" t="s">
        <v>15</v>
      </c>
      <c r="G1" s="8" t="s">
        <v>16</v>
      </c>
      <c r="H1" s="8" t="s">
        <v>17</v>
      </c>
      <c r="I1" s="8" t="s">
        <v>18</v>
      </c>
    </row>
    <row r="2" spans="1:9" x14ac:dyDescent="0.3">
      <c r="A2" s="1" t="str">
        <f>[1]VC1Data!$A19</f>
        <v>C2356</v>
      </c>
      <c r="B2" t="str">
        <f>CONCATENATE([5]VC1!$L$24," ",[5]!ContCompMth," ",[5]!ContCompYr)</f>
        <v>9 May 2018</v>
      </c>
      <c r="C2" s="34">
        <v>43403</v>
      </c>
      <c r="D2">
        <f>[5]VC1!$M$28</f>
        <v>134</v>
      </c>
      <c r="E2">
        <f>[5]VC1!$M$29</f>
        <v>163</v>
      </c>
      <c r="F2" s="11">
        <f>([1]VC1Data!$J$21)*100</f>
        <v>82.208588957055213</v>
      </c>
      <c r="G2" s="11">
        <f>100-F2</f>
        <v>17.791411042944787</v>
      </c>
      <c r="H2" s="11">
        <f>([3]VC1Data!$I$20)*100</f>
        <v>98.273865727145477</v>
      </c>
      <c r="I2" s="11">
        <f>100-H2</f>
        <v>1.726134272854523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12"/>
  <sheetViews>
    <sheetView topLeftCell="A105" workbookViewId="0">
      <selection activeCell="I105" sqref="I105"/>
    </sheetView>
  </sheetViews>
  <sheetFormatPr defaultRowHeight="14.4" x14ac:dyDescent="0.3"/>
  <cols>
    <col min="1" max="1" width="15.88671875" bestFit="1" customWidth="1"/>
    <col min="2" max="2" width="10.44140625" bestFit="1" customWidth="1"/>
  </cols>
  <sheetData>
    <row r="1" spans="1:9" x14ac:dyDescent="0.3">
      <c r="A1" t="s">
        <v>0</v>
      </c>
      <c r="B1" t="s">
        <v>89</v>
      </c>
      <c r="C1" t="s">
        <v>164</v>
      </c>
      <c r="D1" t="s">
        <v>165</v>
      </c>
      <c r="E1" t="s">
        <v>166</v>
      </c>
      <c r="F1" t="s">
        <v>167</v>
      </c>
      <c r="G1" t="s">
        <v>168</v>
      </c>
      <c r="H1" t="s">
        <v>169</v>
      </c>
      <c r="I1" t="s">
        <v>170</v>
      </c>
    </row>
    <row r="2" spans="1:9" x14ac:dyDescent="0.3">
      <c r="A2" t="s">
        <v>12</v>
      </c>
      <c r="B2">
        <v>17</v>
      </c>
      <c r="C2">
        <v>40</v>
      </c>
      <c r="D2">
        <v>39</v>
      </c>
      <c r="E2">
        <v>40</v>
      </c>
      <c r="F2">
        <v>0</v>
      </c>
      <c r="G2">
        <v>36</v>
      </c>
      <c r="H2">
        <v>0</v>
      </c>
      <c r="I2">
        <v>0</v>
      </c>
    </row>
    <row r="3" spans="1:9" x14ac:dyDescent="0.3">
      <c r="A3" t="s">
        <v>12</v>
      </c>
      <c r="B3">
        <v>18</v>
      </c>
      <c r="C3">
        <v>32</v>
      </c>
      <c r="D3">
        <v>33</v>
      </c>
      <c r="E3">
        <v>34</v>
      </c>
      <c r="F3">
        <v>36</v>
      </c>
      <c r="G3">
        <v>34</v>
      </c>
      <c r="H3">
        <v>0</v>
      </c>
      <c r="I3">
        <v>0</v>
      </c>
    </row>
    <row r="4" spans="1:9" x14ac:dyDescent="0.3">
      <c r="A4" t="s">
        <v>12</v>
      </c>
      <c r="B4">
        <v>19</v>
      </c>
      <c r="C4">
        <v>32</v>
      </c>
      <c r="D4">
        <v>33</v>
      </c>
      <c r="E4">
        <v>34</v>
      </c>
      <c r="F4">
        <v>36</v>
      </c>
      <c r="G4">
        <v>34</v>
      </c>
      <c r="H4">
        <v>0</v>
      </c>
      <c r="I4">
        <v>0</v>
      </c>
    </row>
    <row r="5" spans="1:9" x14ac:dyDescent="0.3">
      <c r="A5" t="s">
        <v>12</v>
      </c>
      <c r="B5">
        <v>20</v>
      </c>
      <c r="C5">
        <v>17</v>
      </c>
      <c r="D5">
        <v>24</v>
      </c>
      <c r="E5">
        <v>21</v>
      </c>
      <c r="F5">
        <v>27</v>
      </c>
      <c r="G5">
        <v>23</v>
      </c>
      <c r="H5">
        <v>13</v>
      </c>
      <c r="I5">
        <v>0</v>
      </c>
    </row>
    <row r="6" spans="1:9" x14ac:dyDescent="0.3">
      <c r="A6" t="s">
        <v>12</v>
      </c>
      <c r="B6">
        <v>21</v>
      </c>
      <c r="C6">
        <v>17</v>
      </c>
      <c r="D6">
        <v>22</v>
      </c>
      <c r="E6">
        <v>20</v>
      </c>
      <c r="F6">
        <v>25</v>
      </c>
      <c r="G6">
        <v>21</v>
      </c>
      <c r="H6">
        <v>12</v>
      </c>
      <c r="I6">
        <v>0</v>
      </c>
    </row>
    <row r="7" spans="1:9" x14ac:dyDescent="0.3">
      <c r="A7" t="s">
        <v>12</v>
      </c>
      <c r="B7">
        <v>22</v>
      </c>
      <c r="C7">
        <v>23</v>
      </c>
      <c r="D7">
        <v>25</v>
      </c>
      <c r="E7">
        <v>23</v>
      </c>
      <c r="F7">
        <v>23</v>
      </c>
      <c r="G7">
        <v>22</v>
      </c>
      <c r="H7">
        <v>0</v>
      </c>
      <c r="I7">
        <v>0</v>
      </c>
    </row>
    <row r="8" spans="1:9" x14ac:dyDescent="0.3">
      <c r="A8" t="s">
        <v>12</v>
      </c>
      <c r="B8">
        <v>23</v>
      </c>
      <c r="C8">
        <v>17</v>
      </c>
      <c r="D8">
        <v>21</v>
      </c>
      <c r="E8">
        <v>19</v>
      </c>
      <c r="F8">
        <v>18</v>
      </c>
      <c r="G8">
        <v>16</v>
      </c>
      <c r="H8">
        <v>0</v>
      </c>
      <c r="I8">
        <v>0</v>
      </c>
    </row>
    <row r="9" spans="1:9" x14ac:dyDescent="0.3">
      <c r="A9" t="s">
        <v>12</v>
      </c>
      <c r="B9">
        <v>24</v>
      </c>
      <c r="C9">
        <v>0</v>
      </c>
      <c r="D9">
        <v>17</v>
      </c>
      <c r="E9">
        <v>19</v>
      </c>
      <c r="F9">
        <v>20</v>
      </c>
      <c r="G9">
        <v>17</v>
      </c>
      <c r="H9">
        <v>0</v>
      </c>
      <c r="I9">
        <v>0</v>
      </c>
    </row>
    <row r="10" spans="1:9" x14ac:dyDescent="0.3">
      <c r="A10" t="s">
        <v>12</v>
      </c>
      <c r="B10">
        <v>25</v>
      </c>
      <c r="C10">
        <v>17</v>
      </c>
      <c r="D10">
        <v>20</v>
      </c>
      <c r="E10">
        <v>18</v>
      </c>
      <c r="F10">
        <v>18</v>
      </c>
      <c r="G10">
        <v>19</v>
      </c>
      <c r="H10">
        <v>0</v>
      </c>
      <c r="I10">
        <v>0</v>
      </c>
    </row>
    <row r="11" spans="1:9" x14ac:dyDescent="0.3">
      <c r="A11" t="s">
        <v>12</v>
      </c>
      <c r="B11">
        <v>26</v>
      </c>
      <c r="C11">
        <v>17</v>
      </c>
      <c r="D11">
        <v>18</v>
      </c>
      <c r="E11">
        <v>19</v>
      </c>
      <c r="F11">
        <v>23</v>
      </c>
      <c r="G11">
        <v>20</v>
      </c>
      <c r="H11">
        <v>0</v>
      </c>
      <c r="I11">
        <v>0</v>
      </c>
    </row>
    <row r="12" spans="1:9" x14ac:dyDescent="0.3">
      <c r="A12" t="s">
        <v>12</v>
      </c>
      <c r="B12">
        <v>27</v>
      </c>
      <c r="C12">
        <v>21</v>
      </c>
      <c r="D12">
        <v>22</v>
      </c>
      <c r="E12">
        <v>21</v>
      </c>
      <c r="F12">
        <v>20</v>
      </c>
      <c r="G12">
        <v>14</v>
      </c>
      <c r="H12">
        <v>0</v>
      </c>
      <c r="I12">
        <v>0</v>
      </c>
    </row>
    <row r="13" spans="1:9" x14ac:dyDescent="0.3">
      <c r="A13" t="s">
        <v>12</v>
      </c>
      <c r="B13">
        <v>28</v>
      </c>
      <c r="C13">
        <v>16</v>
      </c>
      <c r="D13">
        <v>17</v>
      </c>
      <c r="E13">
        <v>14</v>
      </c>
      <c r="F13">
        <v>17</v>
      </c>
      <c r="G13">
        <v>15</v>
      </c>
      <c r="H13">
        <v>0</v>
      </c>
      <c r="I13">
        <v>0</v>
      </c>
    </row>
    <row r="14" spans="1:9" x14ac:dyDescent="0.3">
      <c r="A14" t="s">
        <v>12</v>
      </c>
      <c r="B14">
        <v>29</v>
      </c>
      <c r="C14">
        <v>12</v>
      </c>
      <c r="D14">
        <v>13</v>
      </c>
      <c r="E14">
        <v>13</v>
      </c>
      <c r="F14">
        <v>17</v>
      </c>
      <c r="G14">
        <v>17</v>
      </c>
      <c r="H14">
        <v>0</v>
      </c>
      <c r="I14">
        <v>0</v>
      </c>
    </row>
    <row r="15" spans="1:9" x14ac:dyDescent="0.3">
      <c r="A15" t="s">
        <v>12</v>
      </c>
      <c r="B15">
        <v>30</v>
      </c>
      <c r="C15">
        <v>15</v>
      </c>
      <c r="D15">
        <v>14</v>
      </c>
      <c r="E15">
        <v>14</v>
      </c>
      <c r="F15">
        <v>17</v>
      </c>
      <c r="G15">
        <v>15</v>
      </c>
      <c r="H15">
        <v>0</v>
      </c>
      <c r="I15">
        <v>0</v>
      </c>
    </row>
    <row r="16" spans="1:9" x14ac:dyDescent="0.3">
      <c r="A16" t="s">
        <v>12</v>
      </c>
      <c r="B16">
        <v>31</v>
      </c>
      <c r="C16">
        <v>13</v>
      </c>
      <c r="D16">
        <v>14</v>
      </c>
      <c r="E16">
        <v>14</v>
      </c>
      <c r="F16">
        <v>14</v>
      </c>
      <c r="G16">
        <v>14</v>
      </c>
      <c r="H16">
        <v>0</v>
      </c>
      <c r="I16">
        <v>0</v>
      </c>
    </row>
    <row r="17" spans="1:9" x14ac:dyDescent="0.3">
      <c r="A17" t="s">
        <v>12</v>
      </c>
      <c r="B17">
        <v>32</v>
      </c>
      <c r="C17">
        <v>13</v>
      </c>
      <c r="D17">
        <v>14</v>
      </c>
      <c r="E17">
        <v>14</v>
      </c>
      <c r="F17">
        <v>14</v>
      </c>
      <c r="G17">
        <v>14</v>
      </c>
      <c r="H17">
        <v>0</v>
      </c>
      <c r="I17">
        <v>0</v>
      </c>
    </row>
    <row r="18" spans="1:9" x14ac:dyDescent="0.3">
      <c r="A18" t="s">
        <v>12</v>
      </c>
      <c r="B18">
        <v>33</v>
      </c>
      <c r="C18">
        <v>14</v>
      </c>
      <c r="D18">
        <v>15</v>
      </c>
      <c r="E18">
        <v>11</v>
      </c>
      <c r="F18">
        <v>11</v>
      </c>
      <c r="G18">
        <v>15</v>
      </c>
      <c r="H18">
        <v>0</v>
      </c>
      <c r="I18">
        <v>0</v>
      </c>
    </row>
    <row r="19" spans="1:9" x14ac:dyDescent="0.3">
      <c r="A19" t="s">
        <v>12</v>
      </c>
      <c r="B19">
        <v>34</v>
      </c>
      <c r="C19">
        <v>13</v>
      </c>
      <c r="D19">
        <v>14</v>
      </c>
      <c r="E19">
        <v>14</v>
      </c>
      <c r="F19">
        <v>14</v>
      </c>
      <c r="G19">
        <v>13</v>
      </c>
      <c r="H19">
        <v>0</v>
      </c>
      <c r="I19">
        <v>0</v>
      </c>
    </row>
    <row r="20" spans="1:9" x14ac:dyDescent="0.3">
      <c r="A20" t="s">
        <v>12</v>
      </c>
      <c r="B20">
        <v>35</v>
      </c>
      <c r="C20">
        <v>9</v>
      </c>
      <c r="D20">
        <v>18</v>
      </c>
      <c r="E20">
        <v>15</v>
      </c>
      <c r="F20">
        <v>15</v>
      </c>
      <c r="G20">
        <v>17</v>
      </c>
      <c r="H20">
        <v>0</v>
      </c>
      <c r="I20">
        <v>0</v>
      </c>
    </row>
    <row r="21" spans="1:9" x14ac:dyDescent="0.3">
      <c r="A21" t="s">
        <v>12</v>
      </c>
      <c r="B21">
        <v>36</v>
      </c>
      <c r="C21">
        <v>14</v>
      </c>
      <c r="D21">
        <v>15</v>
      </c>
      <c r="E21">
        <v>12</v>
      </c>
      <c r="F21">
        <v>14</v>
      </c>
      <c r="G21">
        <v>14</v>
      </c>
      <c r="H21">
        <v>2</v>
      </c>
      <c r="I21">
        <v>0</v>
      </c>
    </row>
    <row r="22" spans="1:9" x14ac:dyDescent="0.3">
      <c r="A22" t="s">
        <v>12</v>
      </c>
      <c r="B22">
        <v>37</v>
      </c>
      <c r="C22">
        <v>14</v>
      </c>
      <c r="D22">
        <v>17</v>
      </c>
      <c r="E22">
        <v>14</v>
      </c>
      <c r="F22">
        <v>17</v>
      </c>
      <c r="G22">
        <v>13</v>
      </c>
      <c r="H22">
        <v>0</v>
      </c>
      <c r="I22">
        <v>0</v>
      </c>
    </row>
    <row r="23" spans="1:9" x14ac:dyDescent="0.3">
      <c r="A23" t="s">
        <v>12</v>
      </c>
      <c r="B23">
        <v>38</v>
      </c>
      <c r="C23">
        <v>16</v>
      </c>
      <c r="D23">
        <v>14</v>
      </c>
      <c r="E23">
        <v>15</v>
      </c>
      <c r="F23">
        <v>21</v>
      </c>
      <c r="G23">
        <v>19</v>
      </c>
      <c r="H23">
        <v>0</v>
      </c>
      <c r="I23">
        <v>0</v>
      </c>
    </row>
    <row r="24" spans="1:9" x14ac:dyDescent="0.3">
      <c r="A24" t="s">
        <v>12</v>
      </c>
      <c r="B24">
        <v>39</v>
      </c>
      <c r="C24">
        <v>24</v>
      </c>
      <c r="D24">
        <v>24</v>
      </c>
      <c r="E24">
        <v>21</v>
      </c>
      <c r="F24">
        <v>22</v>
      </c>
      <c r="G24">
        <v>0</v>
      </c>
      <c r="H24">
        <v>0</v>
      </c>
      <c r="I24">
        <v>0</v>
      </c>
    </row>
    <row r="25" spans="1:9" x14ac:dyDescent="0.3">
      <c r="A25" t="s">
        <v>12</v>
      </c>
      <c r="B25">
        <v>40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">
      <c r="A26" t="s">
        <v>12</v>
      </c>
      <c r="B26">
        <v>41</v>
      </c>
      <c r="C26">
        <v>13</v>
      </c>
      <c r="D26">
        <v>14</v>
      </c>
      <c r="E26">
        <v>14</v>
      </c>
      <c r="F26">
        <v>14</v>
      </c>
      <c r="G26">
        <v>14</v>
      </c>
      <c r="H26">
        <v>0</v>
      </c>
      <c r="I26">
        <v>0</v>
      </c>
    </row>
    <row r="27" spans="1:9" x14ac:dyDescent="0.3">
      <c r="A27" t="s">
        <v>12</v>
      </c>
      <c r="B27">
        <v>42</v>
      </c>
      <c r="C27">
        <v>14</v>
      </c>
      <c r="D27">
        <v>15</v>
      </c>
      <c r="E27">
        <v>11</v>
      </c>
      <c r="F27">
        <v>11</v>
      </c>
      <c r="G27">
        <v>15</v>
      </c>
      <c r="H27">
        <v>0</v>
      </c>
      <c r="I27">
        <v>0</v>
      </c>
    </row>
    <row r="28" spans="1:9" x14ac:dyDescent="0.3">
      <c r="A28" t="s">
        <v>12</v>
      </c>
      <c r="B28">
        <v>43</v>
      </c>
      <c r="C28">
        <v>13</v>
      </c>
      <c r="D28">
        <v>14</v>
      </c>
      <c r="E28">
        <v>14</v>
      </c>
      <c r="F28">
        <v>14</v>
      </c>
      <c r="G28">
        <v>13</v>
      </c>
      <c r="H28">
        <v>0</v>
      </c>
      <c r="I28">
        <v>0</v>
      </c>
    </row>
    <row r="29" spans="1:9" x14ac:dyDescent="0.3">
      <c r="A29" t="s">
        <v>12</v>
      </c>
      <c r="B29">
        <v>44</v>
      </c>
      <c r="C29">
        <v>9</v>
      </c>
      <c r="D29">
        <v>18</v>
      </c>
      <c r="E29">
        <v>15</v>
      </c>
      <c r="F29">
        <v>15</v>
      </c>
      <c r="G29">
        <v>17</v>
      </c>
      <c r="H29">
        <v>0</v>
      </c>
      <c r="I29">
        <v>0</v>
      </c>
    </row>
    <row r="30" spans="1:9" x14ac:dyDescent="0.3">
      <c r="A30" t="s">
        <v>12</v>
      </c>
      <c r="B30">
        <v>45</v>
      </c>
      <c r="C30">
        <v>18</v>
      </c>
      <c r="D30">
        <v>18</v>
      </c>
      <c r="E30">
        <v>18</v>
      </c>
      <c r="F30">
        <v>22</v>
      </c>
      <c r="G30">
        <v>21</v>
      </c>
      <c r="H30">
        <v>0</v>
      </c>
      <c r="I30">
        <v>0</v>
      </c>
    </row>
    <row r="31" spans="1:9" x14ac:dyDescent="0.3">
      <c r="A31" t="s">
        <v>12</v>
      </c>
      <c r="B31">
        <v>46</v>
      </c>
      <c r="C31">
        <v>196</v>
      </c>
      <c r="D31">
        <v>16</v>
      </c>
      <c r="E31">
        <v>13</v>
      </c>
      <c r="F31">
        <v>17</v>
      </c>
      <c r="G31">
        <v>17</v>
      </c>
      <c r="H31">
        <v>0</v>
      </c>
      <c r="I31">
        <v>0</v>
      </c>
    </row>
    <row r="32" spans="1:9" x14ac:dyDescent="0.3">
      <c r="A32" t="s">
        <v>12</v>
      </c>
      <c r="B32">
        <v>47</v>
      </c>
      <c r="C32">
        <v>19</v>
      </c>
      <c r="D32">
        <v>22</v>
      </c>
      <c r="E32">
        <v>24</v>
      </c>
      <c r="F32">
        <v>23</v>
      </c>
      <c r="G32">
        <v>22</v>
      </c>
      <c r="H32">
        <v>0</v>
      </c>
      <c r="I32">
        <v>0</v>
      </c>
    </row>
    <row r="33" spans="1:9" x14ac:dyDescent="0.3">
      <c r="A33" t="s">
        <v>12</v>
      </c>
      <c r="B33">
        <v>48</v>
      </c>
      <c r="C33">
        <v>24</v>
      </c>
      <c r="D33">
        <v>27</v>
      </c>
      <c r="E33">
        <v>26</v>
      </c>
      <c r="F33">
        <v>28</v>
      </c>
      <c r="G33">
        <v>25</v>
      </c>
      <c r="H33">
        <v>0</v>
      </c>
      <c r="I33">
        <v>0</v>
      </c>
    </row>
    <row r="34" spans="1:9" x14ac:dyDescent="0.3">
      <c r="A34" t="s">
        <v>12</v>
      </c>
      <c r="B34">
        <v>49</v>
      </c>
      <c r="C34">
        <v>28</v>
      </c>
      <c r="D34">
        <v>34</v>
      </c>
      <c r="E34">
        <v>33</v>
      </c>
      <c r="F34">
        <v>33</v>
      </c>
      <c r="G34">
        <v>27</v>
      </c>
      <c r="H34">
        <v>0</v>
      </c>
      <c r="I34">
        <v>0</v>
      </c>
    </row>
    <row r="35" spans="1:9" x14ac:dyDescent="0.3">
      <c r="A35" t="s">
        <v>12</v>
      </c>
      <c r="B35">
        <v>50</v>
      </c>
      <c r="C35">
        <v>35</v>
      </c>
      <c r="D35">
        <v>37</v>
      </c>
      <c r="E35">
        <v>33</v>
      </c>
      <c r="F35">
        <v>29</v>
      </c>
      <c r="G35">
        <v>33</v>
      </c>
      <c r="H35">
        <v>0</v>
      </c>
      <c r="I35">
        <v>0</v>
      </c>
    </row>
    <row r="36" spans="1:9" x14ac:dyDescent="0.3">
      <c r="A36" t="s">
        <v>12</v>
      </c>
      <c r="B36">
        <v>51</v>
      </c>
      <c r="C36">
        <v>23</v>
      </c>
      <c r="D36">
        <v>31</v>
      </c>
      <c r="E36">
        <v>29</v>
      </c>
      <c r="F36">
        <v>27</v>
      </c>
      <c r="G36">
        <v>24</v>
      </c>
      <c r="H36">
        <v>0</v>
      </c>
      <c r="I36">
        <v>0</v>
      </c>
    </row>
    <row r="37" spans="1:9" x14ac:dyDescent="0.3">
      <c r="A37" t="s">
        <v>12</v>
      </c>
      <c r="B37">
        <v>52</v>
      </c>
      <c r="C37">
        <v>26</v>
      </c>
      <c r="D37">
        <v>27</v>
      </c>
      <c r="E37">
        <v>30</v>
      </c>
      <c r="F37">
        <v>20</v>
      </c>
      <c r="G37">
        <v>22</v>
      </c>
      <c r="H37">
        <v>0</v>
      </c>
      <c r="I37">
        <v>0</v>
      </c>
    </row>
    <row r="38" spans="1:9" x14ac:dyDescent="0.3">
      <c r="A38" t="s">
        <v>12</v>
      </c>
      <c r="B38">
        <v>53</v>
      </c>
      <c r="C38">
        <v>25</v>
      </c>
      <c r="D38">
        <v>24</v>
      </c>
      <c r="E38">
        <v>25</v>
      </c>
      <c r="F38">
        <v>20</v>
      </c>
      <c r="G38">
        <v>1</v>
      </c>
      <c r="H38">
        <v>0</v>
      </c>
      <c r="I38">
        <v>0</v>
      </c>
    </row>
    <row r="39" spans="1:9" x14ac:dyDescent="0.3">
      <c r="A39" t="s">
        <v>12</v>
      </c>
      <c r="B39">
        <v>54</v>
      </c>
      <c r="C39">
        <v>1</v>
      </c>
      <c r="D39">
        <v>29</v>
      </c>
      <c r="E39">
        <v>29</v>
      </c>
      <c r="F39">
        <v>29</v>
      </c>
      <c r="G39">
        <v>29</v>
      </c>
      <c r="H39">
        <v>1</v>
      </c>
      <c r="I39">
        <v>1</v>
      </c>
    </row>
    <row r="40" spans="1:9" x14ac:dyDescent="0.3">
      <c r="A40" t="s">
        <v>12</v>
      </c>
      <c r="B40">
        <v>55</v>
      </c>
      <c r="C40">
        <v>28</v>
      </c>
      <c r="D40">
        <v>30</v>
      </c>
      <c r="E40">
        <v>27</v>
      </c>
      <c r="F40">
        <v>29</v>
      </c>
      <c r="G40">
        <v>37</v>
      </c>
      <c r="H40">
        <v>1</v>
      </c>
      <c r="I40">
        <v>1</v>
      </c>
    </row>
    <row r="41" spans="1:9" x14ac:dyDescent="0.3">
      <c r="A41" t="s">
        <v>12</v>
      </c>
      <c r="B41">
        <v>56</v>
      </c>
      <c r="C41">
        <v>40</v>
      </c>
      <c r="D41">
        <v>39</v>
      </c>
      <c r="E41">
        <v>40</v>
      </c>
      <c r="F41">
        <v>42</v>
      </c>
      <c r="G41">
        <v>43</v>
      </c>
      <c r="H41">
        <v>1</v>
      </c>
      <c r="I41">
        <v>1</v>
      </c>
    </row>
    <row r="42" spans="1:9" x14ac:dyDescent="0.3">
      <c r="A42" t="s">
        <v>12</v>
      </c>
      <c r="B42">
        <v>57</v>
      </c>
      <c r="C42">
        <v>46</v>
      </c>
      <c r="D42">
        <v>45</v>
      </c>
      <c r="E42">
        <v>44</v>
      </c>
      <c r="F42">
        <v>49</v>
      </c>
      <c r="G42">
        <v>50</v>
      </c>
      <c r="H42">
        <v>1</v>
      </c>
      <c r="I42">
        <v>1</v>
      </c>
    </row>
    <row r="43" spans="1:9" x14ac:dyDescent="0.3">
      <c r="A43" t="s">
        <v>12</v>
      </c>
      <c r="B43">
        <v>58</v>
      </c>
      <c r="C43">
        <v>48</v>
      </c>
      <c r="D43">
        <v>48</v>
      </c>
      <c r="E43">
        <v>46</v>
      </c>
      <c r="F43">
        <v>46</v>
      </c>
      <c r="G43">
        <v>46</v>
      </c>
      <c r="H43">
        <v>1</v>
      </c>
      <c r="I43">
        <v>1</v>
      </c>
    </row>
    <row r="44" spans="1:9" x14ac:dyDescent="0.3">
      <c r="A44" t="s">
        <v>12</v>
      </c>
      <c r="B44">
        <v>59</v>
      </c>
      <c r="C44">
        <v>1</v>
      </c>
      <c r="D44">
        <v>54</v>
      </c>
      <c r="E44">
        <v>51</v>
      </c>
      <c r="F44">
        <v>52</v>
      </c>
      <c r="G44">
        <v>54</v>
      </c>
      <c r="H44">
        <v>1</v>
      </c>
      <c r="I44">
        <v>1</v>
      </c>
    </row>
    <row r="45" spans="1:9" x14ac:dyDescent="0.3">
      <c r="A45" t="s">
        <v>12</v>
      </c>
      <c r="B45">
        <v>60</v>
      </c>
      <c r="C45">
        <v>56</v>
      </c>
      <c r="D45">
        <v>55</v>
      </c>
      <c r="E45">
        <v>55</v>
      </c>
      <c r="F45">
        <v>57</v>
      </c>
      <c r="G45">
        <v>55</v>
      </c>
      <c r="H45">
        <v>1</v>
      </c>
      <c r="I45">
        <v>1</v>
      </c>
    </row>
    <row r="46" spans="1:9" x14ac:dyDescent="0.3">
      <c r="A46" t="s">
        <v>12</v>
      </c>
      <c r="B46">
        <v>61</v>
      </c>
      <c r="C46">
        <v>59</v>
      </c>
      <c r="D46">
        <v>60</v>
      </c>
      <c r="E46">
        <v>62</v>
      </c>
      <c r="F46">
        <v>65</v>
      </c>
      <c r="G46">
        <v>68</v>
      </c>
      <c r="H46">
        <v>1</v>
      </c>
      <c r="I46">
        <v>1</v>
      </c>
    </row>
    <row r="47" spans="1:9" x14ac:dyDescent="0.3">
      <c r="A47" t="s">
        <v>12</v>
      </c>
      <c r="B47">
        <v>62</v>
      </c>
      <c r="C47">
        <v>66</v>
      </c>
      <c r="D47">
        <v>66</v>
      </c>
      <c r="E47">
        <v>64</v>
      </c>
      <c r="F47">
        <v>63</v>
      </c>
      <c r="G47">
        <v>47</v>
      </c>
      <c r="H47">
        <v>1</v>
      </c>
      <c r="I47">
        <v>1</v>
      </c>
    </row>
    <row r="48" spans="1:9" x14ac:dyDescent="0.3">
      <c r="A48" t="s">
        <v>12</v>
      </c>
      <c r="B48">
        <v>63</v>
      </c>
      <c r="C48">
        <v>1</v>
      </c>
      <c r="D48">
        <v>84</v>
      </c>
      <c r="E48">
        <v>85</v>
      </c>
      <c r="F48">
        <v>87</v>
      </c>
      <c r="G48">
        <v>87</v>
      </c>
      <c r="H48">
        <v>1</v>
      </c>
      <c r="I48">
        <v>1</v>
      </c>
    </row>
    <row r="49" spans="1:9" x14ac:dyDescent="0.3">
      <c r="A49" t="s">
        <v>12</v>
      </c>
      <c r="B49">
        <v>64</v>
      </c>
      <c r="C49">
        <v>91</v>
      </c>
      <c r="D49">
        <v>91</v>
      </c>
      <c r="E49">
        <v>78</v>
      </c>
      <c r="F49">
        <v>82</v>
      </c>
      <c r="G49">
        <v>81</v>
      </c>
      <c r="H49">
        <v>1</v>
      </c>
      <c r="I49">
        <v>1</v>
      </c>
    </row>
    <row r="50" spans="1:9" x14ac:dyDescent="0.3">
      <c r="A50" t="s">
        <v>12</v>
      </c>
      <c r="B50">
        <v>65</v>
      </c>
      <c r="C50">
        <v>68</v>
      </c>
      <c r="D50">
        <v>73</v>
      </c>
      <c r="E50">
        <v>72</v>
      </c>
      <c r="F50">
        <v>78</v>
      </c>
      <c r="G50">
        <v>73</v>
      </c>
      <c r="H50">
        <v>1</v>
      </c>
      <c r="I50">
        <v>1</v>
      </c>
    </row>
    <row r="51" spans="1:9" x14ac:dyDescent="0.3">
      <c r="A51" t="s">
        <v>12</v>
      </c>
      <c r="B51">
        <v>66</v>
      </c>
      <c r="C51">
        <v>16</v>
      </c>
      <c r="D51">
        <v>78</v>
      </c>
      <c r="E51">
        <v>87</v>
      </c>
      <c r="F51">
        <v>84</v>
      </c>
      <c r="G51">
        <v>84</v>
      </c>
      <c r="H51">
        <v>1</v>
      </c>
      <c r="I51">
        <v>1</v>
      </c>
    </row>
    <row r="52" spans="1:9" x14ac:dyDescent="0.3">
      <c r="A52" t="s">
        <v>12</v>
      </c>
      <c r="B52">
        <v>67</v>
      </c>
      <c r="C52">
        <v>89</v>
      </c>
      <c r="D52">
        <v>90</v>
      </c>
      <c r="E52">
        <v>85</v>
      </c>
      <c r="F52">
        <v>78</v>
      </c>
      <c r="G52">
        <v>73</v>
      </c>
      <c r="H52">
        <v>1</v>
      </c>
      <c r="I52">
        <v>1</v>
      </c>
    </row>
    <row r="53" spans="1:9" x14ac:dyDescent="0.3">
      <c r="A53" t="s">
        <v>12</v>
      </c>
      <c r="B53">
        <v>68</v>
      </c>
      <c r="C53">
        <v>92</v>
      </c>
      <c r="D53">
        <v>92</v>
      </c>
      <c r="E53">
        <v>89</v>
      </c>
      <c r="F53">
        <v>85</v>
      </c>
      <c r="G53">
        <v>85</v>
      </c>
      <c r="H53">
        <v>1</v>
      </c>
      <c r="I53">
        <v>1</v>
      </c>
    </row>
    <row r="54" spans="1:9" x14ac:dyDescent="0.3">
      <c r="A54" t="s">
        <v>12</v>
      </c>
      <c r="B54">
        <v>69</v>
      </c>
      <c r="C54">
        <v>81</v>
      </c>
      <c r="D54">
        <v>82</v>
      </c>
      <c r="E54">
        <v>82</v>
      </c>
      <c r="F54">
        <v>83</v>
      </c>
      <c r="G54">
        <v>83</v>
      </c>
      <c r="H54">
        <v>1</v>
      </c>
      <c r="I54">
        <v>1</v>
      </c>
    </row>
    <row r="55" spans="1:9" x14ac:dyDescent="0.3">
      <c r="A55" t="s">
        <v>12</v>
      </c>
      <c r="B55">
        <v>70</v>
      </c>
      <c r="C55">
        <v>81</v>
      </c>
      <c r="D55">
        <v>84</v>
      </c>
      <c r="E55">
        <v>85</v>
      </c>
      <c r="F55">
        <v>86</v>
      </c>
      <c r="G55">
        <v>86</v>
      </c>
      <c r="H55">
        <v>1</v>
      </c>
      <c r="I55">
        <v>1</v>
      </c>
    </row>
    <row r="56" spans="1:9" x14ac:dyDescent="0.3">
      <c r="A56" t="s">
        <v>12</v>
      </c>
      <c r="B56">
        <v>71</v>
      </c>
      <c r="C56">
        <v>78</v>
      </c>
      <c r="D56">
        <v>81</v>
      </c>
      <c r="E56">
        <v>82</v>
      </c>
      <c r="F56">
        <v>85</v>
      </c>
      <c r="G56">
        <v>79</v>
      </c>
      <c r="H56">
        <v>0</v>
      </c>
      <c r="I56">
        <v>0</v>
      </c>
    </row>
    <row r="57" spans="1:9" x14ac:dyDescent="0.3">
      <c r="A57" t="s">
        <v>12</v>
      </c>
      <c r="B57">
        <v>72</v>
      </c>
      <c r="C57">
        <v>78</v>
      </c>
      <c r="D57">
        <v>81</v>
      </c>
      <c r="E57">
        <v>82</v>
      </c>
      <c r="F57">
        <v>85</v>
      </c>
      <c r="G57">
        <v>79</v>
      </c>
      <c r="H57">
        <v>0</v>
      </c>
      <c r="I57">
        <v>0</v>
      </c>
    </row>
    <row r="58" spans="1:9" x14ac:dyDescent="0.3">
      <c r="A58" t="s">
        <v>12</v>
      </c>
      <c r="B58">
        <v>73</v>
      </c>
      <c r="C58">
        <v>79</v>
      </c>
      <c r="D58">
        <v>83</v>
      </c>
      <c r="E58">
        <v>90</v>
      </c>
      <c r="F58">
        <v>77</v>
      </c>
      <c r="G58">
        <v>75</v>
      </c>
      <c r="H58">
        <v>1</v>
      </c>
      <c r="I58">
        <v>1</v>
      </c>
    </row>
    <row r="59" spans="1:9" x14ac:dyDescent="0.3">
      <c r="A59" t="s">
        <v>12</v>
      </c>
      <c r="B59">
        <v>74</v>
      </c>
      <c r="C59">
        <v>83</v>
      </c>
      <c r="D59">
        <v>84</v>
      </c>
      <c r="E59">
        <v>82</v>
      </c>
      <c r="F59">
        <v>86</v>
      </c>
      <c r="G59">
        <v>89</v>
      </c>
      <c r="H59">
        <v>0</v>
      </c>
      <c r="I59">
        <v>0</v>
      </c>
    </row>
    <row r="60" spans="1:9" x14ac:dyDescent="0.3">
      <c r="A60" t="s">
        <v>12</v>
      </c>
      <c r="B60">
        <v>75</v>
      </c>
      <c r="C60">
        <v>94</v>
      </c>
      <c r="D60">
        <v>95</v>
      </c>
      <c r="E60">
        <v>95</v>
      </c>
      <c r="F60">
        <v>98</v>
      </c>
      <c r="G60">
        <v>88</v>
      </c>
      <c r="H60">
        <v>1</v>
      </c>
      <c r="I60">
        <v>1</v>
      </c>
    </row>
    <row r="61" spans="1:9" x14ac:dyDescent="0.3">
      <c r="A61" t="s">
        <v>12</v>
      </c>
      <c r="B61">
        <v>76</v>
      </c>
      <c r="C61">
        <v>1</v>
      </c>
      <c r="D61">
        <v>90</v>
      </c>
      <c r="E61">
        <v>99</v>
      </c>
      <c r="F61">
        <v>101</v>
      </c>
      <c r="G61">
        <v>96</v>
      </c>
      <c r="H61">
        <v>1</v>
      </c>
      <c r="I61">
        <v>1</v>
      </c>
    </row>
    <row r="62" spans="1:9" x14ac:dyDescent="0.3">
      <c r="A62" t="s">
        <v>12</v>
      </c>
      <c r="B62">
        <v>77</v>
      </c>
      <c r="C62">
        <v>99</v>
      </c>
      <c r="D62">
        <v>100</v>
      </c>
      <c r="E62">
        <v>103</v>
      </c>
      <c r="F62">
        <v>101</v>
      </c>
      <c r="G62">
        <v>101</v>
      </c>
      <c r="H62">
        <v>1</v>
      </c>
      <c r="I62">
        <v>1</v>
      </c>
    </row>
    <row r="63" spans="1:9" x14ac:dyDescent="0.3">
      <c r="A63" t="s">
        <v>12</v>
      </c>
      <c r="B63">
        <v>78</v>
      </c>
      <c r="C63">
        <v>104</v>
      </c>
      <c r="D63">
        <v>112</v>
      </c>
      <c r="E63">
        <v>117</v>
      </c>
      <c r="F63">
        <v>118</v>
      </c>
      <c r="G63">
        <v>107</v>
      </c>
      <c r="H63">
        <v>0</v>
      </c>
      <c r="I63">
        <v>0</v>
      </c>
    </row>
    <row r="64" spans="1:9" x14ac:dyDescent="0.3">
      <c r="A64" t="s">
        <v>12</v>
      </c>
      <c r="B64">
        <v>79</v>
      </c>
      <c r="C64">
        <v>111</v>
      </c>
      <c r="D64">
        <v>114</v>
      </c>
      <c r="E64">
        <v>114</v>
      </c>
      <c r="F64">
        <v>115</v>
      </c>
      <c r="G64">
        <v>113</v>
      </c>
      <c r="H64">
        <v>1</v>
      </c>
      <c r="I64">
        <v>1</v>
      </c>
    </row>
    <row r="65" spans="1:9" x14ac:dyDescent="0.3">
      <c r="A65" t="s">
        <v>12</v>
      </c>
      <c r="B65">
        <v>80</v>
      </c>
      <c r="C65">
        <v>116</v>
      </c>
      <c r="D65">
        <v>116</v>
      </c>
      <c r="E65">
        <v>116</v>
      </c>
      <c r="F65">
        <v>110</v>
      </c>
      <c r="G65">
        <v>116</v>
      </c>
      <c r="H65">
        <v>1</v>
      </c>
      <c r="I65">
        <v>1</v>
      </c>
    </row>
    <row r="66" spans="1:9" x14ac:dyDescent="0.3">
      <c r="A66" t="s">
        <v>12</v>
      </c>
      <c r="B66">
        <v>81</v>
      </c>
      <c r="C66">
        <v>109</v>
      </c>
      <c r="D66">
        <v>114</v>
      </c>
      <c r="E66">
        <v>109</v>
      </c>
      <c r="F66">
        <v>111</v>
      </c>
      <c r="G66">
        <v>107</v>
      </c>
      <c r="H66">
        <v>0</v>
      </c>
      <c r="I66">
        <v>0</v>
      </c>
    </row>
    <row r="67" spans="1:9" x14ac:dyDescent="0.3">
      <c r="A67" t="s">
        <v>12</v>
      </c>
      <c r="B67">
        <v>82</v>
      </c>
      <c r="C67">
        <v>101</v>
      </c>
      <c r="D67">
        <v>101</v>
      </c>
      <c r="E67">
        <v>100</v>
      </c>
      <c r="F67">
        <v>100</v>
      </c>
      <c r="G67">
        <v>102</v>
      </c>
      <c r="H67">
        <v>0</v>
      </c>
      <c r="I67">
        <v>0</v>
      </c>
    </row>
    <row r="68" spans="1:9" x14ac:dyDescent="0.3">
      <c r="A68" t="s">
        <v>12</v>
      </c>
      <c r="B68">
        <v>83</v>
      </c>
      <c r="C68">
        <v>95</v>
      </c>
      <c r="D68">
        <v>104</v>
      </c>
      <c r="E68">
        <v>108</v>
      </c>
      <c r="F68">
        <v>108</v>
      </c>
      <c r="G68">
        <v>105</v>
      </c>
      <c r="H68">
        <v>1</v>
      </c>
      <c r="I68">
        <v>1</v>
      </c>
    </row>
    <row r="69" spans="1:9" x14ac:dyDescent="0.3">
      <c r="A69" t="s">
        <v>12</v>
      </c>
      <c r="B69">
        <v>84</v>
      </c>
      <c r="C69">
        <v>103</v>
      </c>
      <c r="D69">
        <v>110</v>
      </c>
      <c r="E69">
        <v>117</v>
      </c>
      <c r="F69">
        <v>110</v>
      </c>
      <c r="G69">
        <v>109</v>
      </c>
      <c r="H69">
        <v>1</v>
      </c>
      <c r="I69">
        <v>1</v>
      </c>
    </row>
    <row r="70" spans="1:9" x14ac:dyDescent="0.3">
      <c r="A70" t="s">
        <v>12</v>
      </c>
      <c r="B70">
        <v>85</v>
      </c>
      <c r="C70">
        <v>119</v>
      </c>
      <c r="D70">
        <v>118</v>
      </c>
      <c r="E70">
        <v>114</v>
      </c>
      <c r="F70">
        <v>117</v>
      </c>
      <c r="G70">
        <v>119</v>
      </c>
      <c r="H70">
        <v>1</v>
      </c>
      <c r="I70">
        <v>1</v>
      </c>
    </row>
    <row r="71" spans="1:9" x14ac:dyDescent="0.3">
      <c r="A71" t="s">
        <v>12</v>
      </c>
      <c r="B71">
        <v>86</v>
      </c>
      <c r="C71">
        <v>121</v>
      </c>
      <c r="D71">
        <v>124</v>
      </c>
      <c r="E71">
        <v>123</v>
      </c>
      <c r="F71">
        <v>127</v>
      </c>
      <c r="G71">
        <v>128</v>
      </c>
      <c r="H71">
        <v>1</v>
      </c>
      <c r="I71">
        <v>1</v>
      </c>
    </row>
    <row r="72" spans="1:9" x14ac:dyDescent="0.3">
      <c r="A72" t="s">
        <v>12</v>
      </c>
      <c r="B72">
        <v>87</v>
      </c>
      <c r="C72">
        <v>127</v>
      </c>
      <c r="D72">
        <v>123</v>
      </c>
      <c r="E72">
        <v>124</v>
      </c>
      <c r="F72">
        <v>123</v>
      </c>
      <c r="G72">
        <v>123</v>
      </c>
      <c r="H72">
        <v>1</v>
      </c>
      <c r="I72">
        <v>1</v>
      </c>
    </row>
    <row r="73" spans="1:9" x14ac:dyDescent="0.3">
      <c r="A73" t="s">
        <v>12</v>
      </c>
      <c r="B73">
        <v>88</v>
      </c>
      <c r="C73">
        <v>115</v>
      </c>
      <c r="D73">
        <v>120</v>
      </c>
      <c r="E73">
        <v>113</v>
      </c>
      <c r="F73">
        <v>123</v>
      </c>
      <c r="G73">
        <v>118</v>
      </c>
      <c r="H73">
        <v>1</v>
      </c>
      <c r="I73">
        <v>1</v>
      </c>
    </row>
    <row r="74" spans="1:9" x14ac:dyDescent="0.3">
      <c r="A74" t="s">
        <v>12</v>
      </c>
      <c r="B74">
        <v>89</v>
      </c>
      <c r="C74">
        <v>129</v>
      </c>
      <c r="D74">
        <v>129</v>
      </c>
      <c r="E74">
        <v>125</v>
      </c>
      <c r="F74">
        <v>122</v>
      </c>
      <c r="G74">
        <v>125</v>
      </c>
      <c r="H74">
        <v>1</v>
      </c>
      <c r="I74">
        <v>1</v>
      </c>
    </row>
    <row r="75" spans="1:9" x14ac:dyDescent="0.3">
      <c r="A75" t="s">
        <v>12</v>
      </c>
      <c r="B75">
        <v>90</v>
      </c>
      <c r="C75">
        <v>122</v>
      </c>
      <c r="D75">
        <v>121</v>
      </c>
      <c r="E75">
        <v>128</v>
      </c>
      <c r="F75">
        <v>121</v>
      </c>
      <c r="G75">
        <v>122</v>
      </c>
      <c r="H75">
        <v>1</v>
      </c>
      <c r="I75">
        <v>1</v>
      </c>
    </row>
    <row r="76" spans="1:9" x14ac:dyDescent="0.3">
      <c r="A76" t="s">
        <v>12</v>
      </c>
      <c r="B76">
        <v>91</v>
      </c>
      <c r="C76">
        <v>116</v>
      </c>
      <c r="D76">
        <v>119</v>
      </c>
      <c r="E76">
        <v>119</v>
      </c>
      <c r="F76">
        <v>119</v>
      </c>
      <c r="G76">
        <v>117</v>
      </c>
      <c r="H76">
        <v>1</v>
      </c>
      <c r="I76">
        <v>1</v>
      </c>
    </row>
    <row r="77" spans="1:9" x14ac:dyDescent="0.3">
      <c r="A77" t="s">
        <v>12</v>
      </c>
      <c r="B77">
        <v>92</v>
      </c>
      <c r="C77">
        <v>107</v>
      </c>
      <c r="D77">
        <v>105</v>
      </c>
      <c r="E77">
        <v>102</v>
      </c>
      <c r="F77">
        <v>5</v>
      </c>
      <c r="G77">
        <v>3</v>
      </c>
      <c r="H77">
        <v>1</v>
      </c>
      <c r="I77">
        <v>1</v>
      </c>
    </row>
    <row r="78" spans="1:9" x14ac:dyDescent="0.3">
      <c r="A78" t="s">
        <v>12</v>
      </c>
      <c r="B78">
        <v>93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">
      <c r="A79" t="s">
        <v>12</v>
      </c>
      <c r="B79">
        <v>94</v>
      </c>
      <c r="C79">
        <v>2</v>
      </c>
      <c r="D79">
        <v>8</v>
      </c>
      <c r="E79">
        <v>77</v>
      </c>
      <c r="F79">
        <v>79</v>
      </c>
      <c r="G79">
        <v>79</v>
      </c>
      <c r="H79">
        <v>1</v>
      </c>
      <c r="I79">
        <v>1</v>
      </c>
    </row>
    <row r="80" spans="1:9" x14ac:dyDescent="0.3">
      <c r="A80" t="s">
        <v>12</v>
      </c>
      <c r="B80">
        <v>95</v>
      </c>
      <c r="C80">
        <v>58</v>
      </c>
      <c r="D80">
        <v>92</v>
      </c>
      <c r="E80">
        <v>100</v>
      </c>
      <c r="F80">
        <v>103</v>
      </c>
      <c r="G80">
        <v>96</v>
      </c>
      <c r="H80">
        <v>1</v>
      </c>
      <c r="I80">
        <v>1</v>
      </c>
    </row>
    <row r="81" spans="1:9" x14ac:dyDescent="0.3">
      <c r="A81" t="s">
        <v>12</v>
      </c>
      <c r="B81">
        <v>96</v>
      </c>
      <c r="C81">
        <v>109</v>
      </c>
      <c r="D81">
        <v>114</v>
      </c>
      <c r="E81">
        <v>119</v>
      </c>
      <c r="F81">
        <v>111</v>
      </c>
      <c r="G81">
        <v>111</v>
      </c>
      <c r="H81">
        <v>1</v>
      </c>
      <c r="I81">
        <v>1</v>
      </c>
    </row>
    <row r="82" spans="1:9" x14ac:dyDescent="0.3">
      <c r="A82" t="s">
        <v>12</v>
      </c>
      <c r="B82">
        <v>97</v>
      </c>
      <c r="C82">
        <v>109</v>
      </c>
      <c r="D82">
        <v>109</v>
      </c>
      <c r="E82">
        <v>113</v>
      </c>
      <c r="F82">
        <v>111</v>
      </c>
      <c r="G82">
        <v>108</v>
      </c>
      <c r="H82">
        <v>98</v>
      </c>
      <c r="I82">
        <v>1</v>
      </c>
    </row>
    <row r="83" spans="1:9" x14ac:dyDescent="0.3">
      <c r="A83" t="s">
        <v>12</v>
      </c>
      <c r="B83">
        <v>98</v>
      </c>
      <c r="C83">
        <v>114</v>
      </c>
      <c r="D83">
        <v>115</v>
      </c>
      <c r="E83">
        <v>114</v>
      </c>
      <c r="F83">
        <v>111</v>
      </c>
      <c r="G83">
        <v>115</v>
      </c>
      <c r="H83">
        <v>0</v>
      </c>
      <c r="I83">
        <v>0</v>
      </c>
    </row>
    <row r="84" spans="1:9" x14ac:dyDescent="0.3">
      <c r="A84" t="s">
        <v>12</v>
      </c>
      <c r="B84">
        <v>99</v>
      </c>
      <c r="C84">
        <v>104</v>
      </c>
      <c r="D84">
        <v>115</v>
      </c>
      <c r="E84">
        <v>114</v>
      </c>
      <c r="F84">
        <v>113</v>
      </c>
      <c r="G84">
        <v>111</v>
      </c>
      <c r="H84">
        <v>1</v>
      </c>
      <c r="I84">
        <v>1</v>
      </c>
    </row>
    <row r="85" spans="1:9" x14ac:dyDescent="0.3">
      <c r="A85" t="s">
        <v>12</v>
      </c>
      <c r="B85">
        <v>100</v>
      </c>
      <c r="C85">
        <v>108</v>
      </c>
      <c r="D85">
        <v>107</v>
      </c>
      <c r="E85">
        <v>111</v>
      </c>
      <c r="F85">
        <v>104</v>
      </c>
      <c r="G85">
        <v>105</v>
      </c>
      <c r="H85">
        <v>1</v>
      </c>
      <c r="I85">
        <v>1</v>
      </c>
    </row>
    <row r="86" spans="1:9" x14ac:dyDescent="0.3">
      <c r="A86" t="s">
        <v>12</v>
      </c>
      <c r="B86">
        <v>101</v>
      </c>
      <c r="C86">
        <v>119</v>
      </c>
      <c r="D86">
        <v>123</v>
      </c>
      <c r="E86">
        <v>122</v>
      </c>
      <c r="F86">
        <v>128</v>
      </c>
      <c r="G86">
        <v>125</v>
      </c>
      <c r="H86">
        <v>1</v>
      </c>
      <c r="I86">
        <v>1</v>
      </c>
    </row>
    <row r="87" spans="1:9" x14ac:dyDescent="0.3">
      <c r="A87" t="s">
        <v>12</v>
      </c>
      <c r="B87">
        <v>102</v>
      </c>
      <c r="C87">
        <v>129</v>
      </c>
      <c r="D87">
        <v>126</v>
      </c>
      <c r="E87">
        <v>130</v>
      </c>
      <c r="F87">
        <v>129</v>
      </c>
      <c r="G87">
        <v>131</v>
      </c>
      <c r="H87">
        <v>1</v>
      </c>
      <c r="I87">
        <v>1</v>
      </c>
    </row>
    <row r="88" spans="1:9" x14ac:dyDescent="0.3">
      <c r="A88" t="s">
        <v>12</v>
      </c>
      <c r="B88">
        <v>103</v>
      </c>
      <c r="C88">
        <v>131</v>
      </c>
      <c r="D88">
        <v>139</v>
      </c>
      <c r="E88">
        <v>138</v>
      </c>
      <c r="F88">
        <v>129</v>
      </c>
      <c r="G88">
        <v>128</v>
      </c>
      <c r="H88">
        <v>1</v>
      </c>
      <c r="I88">
        <v>1</v>
      </c>
    </row>
    <row r="89" spans="1:9" x14ac:dyDescent="0.3">
      <c r="A89" t="s">
        <v>12</v>
      </c>
      <c r="B89">
        <v>104</v>
      </c>
      <c r="C89">
        <v>139</v>
      </c>
      <c r="D89">
        <v>135</v>
      </c>
      <c r="E89">
        <v>135</v>
      </c>
      <c r="F89">
        <v>140</v>
      </c>
      <c r="G89">
        <v>140</v>
      </c>
      <c r="H89">
        <v>1</v>
      </c>
      <c r="I89">
        <v>1</v>
      </c>
    </row>
    <row r="90" spans="1:9" x14ac:dyDescent="0.3">
      <c r="A90" t="s">
        <v>12</v>
      </c>
      <c r="B90">
        <v>105</v>
      </c>
      <c r="C90">
        <v>162</v>
      </c>
      <c r="D90">
        <v>162</v>
      </c>
      <c r="E90">
        <v>157</v>
      </c>
      <c r="F90">
        <v>161</v>
      </c>
      <c r="G90">
        <v>157</v>
      </c>
      <c r="H90">
        <v>1</v>
      </c>
      <c r="I90">
        <v>1</v>
      </c>
    </row>
    <row r="91" spans="1:9" x14ac:dyDescent="0.3">
      <c r="A91" t="s">
        <v>12</v>
      </c>
      <c r="B91">
        <v>106</v>
      </c>
      <c r="C91">
        <v>149</v>
      </c>
      <c r="D91">
        <v>147</v>
      </c>
      <c r="E91">
        <v>147</v>
      </c>
      <c r="F91">
        <v>149</v>
      </c>
      <c r="G91">
        <v>149</v>
      </c>
      <c r="H91">
        <v>1</v>
      </c>
      <c r="I91">
        <v>1</v>
      </c>
    </row>
    <row r="92" spans="1:9" x14ac:dyDescent="0.3">
      <c r="A92" t="s">
        <v>12</v>
      </c>
      <c r="B92">
        <v>107</v>
      </c>
      <c r="C92">
        <v>149</v>
      </c>
      <c r="D92">
        <v>152</v>
      </c>
      <c r="E92">
        <v>148</v>
      </c>
      <c r="F92">
        <v>149</v>
      </c>
      <c r="G92">
        <v>145</v>
      </c>
      <c r="H92">
        <v>2</v>
      </c>
      <c r="I92">
        <v>1</v>
      </c>
    </row>
    <row r="93" spans="1:9" x14ac:dyDescent="0.3">
      <c r="A93" t="s">
        <v>12</v>
      </c>
      <c r="B93">
        <v>108</v>
      </c>
      <c r="C93">
        <v>132</v>
      </c>
      <c r="D93">
        <v>131</v>
      </c>
      <c r="E93">
        <v>131</v>
      </c>
      <c r="F93">
        <v>126</v>
      </c>
      <c r="G93">
        <v>1</v>
      </c>
      <c r="H93">
        <v>1</v>
      </c>
      <c r="I93">
        <v>1</v>
      </c>
    </row>
    <row r="94" spans="1:9" x14ac:dyDescent="0.3">
      <c r="A94" t="s">
        <v>12</v>
      </c>
      <c r="B94">
        <v>109</v>
      </c>
      <c r="C94">
        <v>1</v>
      </c>
      <c r="D94">
        <v>126</v>
      </c>
      <c r="E94">
        <v>130</v>
      </c>
      <c r="F94">
        <v>128</v>
      </c>
      <c r="G94">
        <v>131</v>
      </c>
      <c r="H94">
        <v>1</v>
      </c>
      <c r="I94">
        <v>1</v>
      </c>
    </row>
    <row r="95" spans="1:9" x14ac:dyDescent="0.3">
      <c r="A95" t="s">
        <v>12</v>
      </c>
      <c r="B95">
        <v>110</v>
      </c>
      <c r="C95">
        <v>138</v>
      </c>
      <c r="D95">
        <v>136</v>
      </c>
      <c r="E95">
        <v>138</v>
      </c>
      <c r="F95">
        <v>134</v>
      </c>
      <c r="G95">
        <v>139</v>
      </c>
      <c r="H95">
        <v>1</v>
      </c>
      <c r="I95">
        <v>1</v>
      </c>
    </row>
    <row r="96" spans="1:9" x14ac:dyDescent="0.3">
      <c r="A96" t="s">
        <v>12</v>
      </c>
      <c r="B96">
        <v>111</v>
      </c>
      <c r="C96">
        <v>1</v>
      </c>
      <c r="D96">
        <v>123</v>
      </c>
      <c r="E96">
        <v>121</v>
      </c>
      <c r="F96">
        <v>117</v>
      </c>
      <c r="G96">
        <v>112</v>
      </c>
      <c r="H96">
        <v>2</v>
      </c>
      <c r="I96">
        <v>1</v>
      </c>
    </row>
    <row r="97" spans="1:9" x14ac:dyDescent="0.3">
      <c r="A97" t="s">
        <v>12</v>
      </c>
      <c r="B97">
        <v>112</v>
      </c>
      <c r="C97">
        <v>137</v>
      </c>
      <c r="D97">
        <v>138</v>
      </c>
      <c r="E97">
        <v>141</v>
      </c>
      <c r="F97">
        <v>138</v>
      </c>
      <c r="G97">
        <v>139</v>
      </c>
      <c r="H97">
        <v>1</v>
      </c>
      <c r="I97">
        <v>1</v>
      </c>
    </row>
    <row r="98" spans="1:9" x14ac:dyDescent="0.3">
      <c r="A98" t="s">
        <v>12</v>
      </c>
      <c r="B98">
        <v>113</v>
      </c>
      <c r="C98">
        <v>123</v>
      </c>
      <c r="D98">
        <v>124</v>
      </c>
      <c r="E98">
        <v>126</v>
      </c>
      <c r="F98">
        <v>123</v>
      </c>
      <c r="G98">
        <v>124</v>
      </c>
      <c r="H98">
        <v>0</v>
      </c>
      <c r="I98">
        <v>0</v>
      </c>
    </row>
    <row r="99" spans="1:9" x14ac:dyDescent="0.3">
      <c r="A99" t="s">
        <v>12</v>
      </c>
      <c r="B99">
        <v>114</v>
      </c>
      <c r="C99">
        <v>126</v>
      </c>
      <c r="D99">
        <v>127</v>
      </c>
      <c r="E99">
        <v>127</v>
      </c>
      <c r="F99">
        <v>123</v>
      </c>
      <c r="G99">
        <v>125</v>
      </c>
      <c r="H99">
        <v>0</v>
      </c>
      <c r="I99">
        <v>0</v>
      </c>
    </row>
    <row r="100" spans="1:9" x14ac:dyDescent="0.3">
      <c r="A100" t="s">
        <v>12</v>
      </c>
      <c r="B100">
        <v>115</v>
      </c>
      <c r="C100">
        <v>0</v>
      </c>
      <c r="D100">
        <v>130</v>
      </c>
      <c r="E100">
        <v>130</v>
      </c>
      <c r="F100">
        <v>130</v>
      </c>
      <c r="G100">
        <v>133</v>
      </c>
      <c r="H100">
        <v>0</v>
      </c>
      <c r="I100">
        <v>0</v>
      </c>
    </row>
    <row r="101" spans="1:9" x14ac:dyDescent="0.3">
      <c r="A101" t="s">
        <v>12</v>
      </c>
      <c r="B101">
        <v>116</v>
      </c>
      <c r="C101">
        <v>107</v>
      </c>
      <c r="D101">
        <v>107</v>
      </c>
      <c r="E101">
        <v>108</v>
      </c>
      <c r="F101">
        <v>109</v>
      </c>
      <c r="G101">
        <v>111</v>
      </c>
      <c r="H101">
        <v>0</v>
      </c>
      <c r="I101">
        <v>0</v>
      </c>
    </row>
    <row r="102" spans="1:9" x14ac:dyDescent="0.3">
      <c r="A102" t="s">
        <v>12</v>
      </c>
      <c r="B102">
        <v>117</v>
      </c>
      <c r="C102">
        <v>117</v>
      </c>
      <c r="D102">
        <v>117</v>
      </c>
      <c r="E102">
        <v>114</v>
      </c>
      <c r="F102">
        <v>113</v>
      </c>
      <c r="G102">
        <v>114</v>
      </c>
      <c r="H102">
        <v>0</v>
      </c>
      <c r="I102">
        <v>0</v>
      </c>
    </row>
    <row r="103" spans="1:9" x14ac:dyDescent="0.3">
      <c r="A103" t="s">
        <v>12</v>
      </c>
      <c r="B103">
        <v>118</v>
      </c>
      <c r="C103">
        <v>98</v>
      </c>
      <c r="D103">
        <v>105</v>
      </c>
      <c r="E103">
        <v>103</v>
      </c>
      <c r="F103">
        <v>101</v>
      </c>
      <c r="G103">
        <v>101</v>
      </c>
      <c r="H103">
        <v>2</v>
      </c>
      <c r="I103">
        <v>0</v>
      </c>
    </row>
    <row r="104" spans="1:9" x14ac:dyDescent="0.3">
      <c r="A104" t="s">
        <v>12</v>
      </c>
      <c r="B104">
        <v>119</v>
      </c>
      <c r="C104">
        <v>104</v>
      </c>
      <c r="D104">
        <v>104</v>
      </c>
      <c r="E104">
        <v>105</v>
      </c>
      <c r="F104">
        <v>102</v>
      </c>
      <c r="G104">
        <v>103</v>
      </c>
      <c r="H104">
        <v>0</v>
      </c>
      <c r="I104">
        <v>0</v>
      </c>
    </row>
    <row r="105" spans="1:9" x14ac:dyDescent="0.3">
      <c r="A105" t="s">
        <v>12</v>
      </c>
      <c r="B105">
        <v>120</v>
      </c>
      <c r="C105">
        <v>98</v>
      </c>
      <c r="D105">
        <v>101</v>
      </c>
      <c r="E105">
        <v>98</v>
      </c>
      <c r="F105">
        <v>98</v>
      </c>
      <c r="G105">
        <v>98</v>
      </c>
      <c r="H105">
        <v>0</v>
      </c>
      <c r="I105">
        <v>0</v>
      </c>
    </row>
    <row r="106" spans="1:9" x14ac:dyDescent="0.3">
      <c r="A106" t="s">
        <v>12</v>
      </c>
      <c r="B106">
        <v>121</v>
      </c>
      <c r="C106">
        <v>101</v>
      </c>
      <c r="D106">
        <v>98</v>
      </c>
      <c r="E106">
        <v>98</v>
      </c>
      <c r="F106">
        <v>97</v>
      </c>
      <c r="G106">
        <v>98</v>
      </c>
      <c r="H106">
        <v>0</v>
      </c>
      <c r="I106">
        <v>0</v>
      </c>
    </row>
    <row r="107" spans="1:9" x14ac:dyDescent="0.3">
      <c r="A107" t="s">
        <v>12</v>
      </c>
      <c r="B107">
        <v>122</v>
      </c>
      <c r="C107">
        <v>101</v>
      </c>
      <c r="D107">
        <v>98</v>
      </c>
      <c r="E107">
        <v>98</v>
      </c>
      <c r="F107">
        <v>97</v>
      </c>
      <c r="G107">
        <v>98</v>
      </c>
      <c r="H107">
        <v>0</v>
      </c>
      <c r="I107">
        <v>0</v>
      </c>
    </row>
    <row r="108" spans="1:9" x14ac:dyDescent="0.3">
      <c r="A108" t="s">
        <v>12</v>
      </c>
      <c r="B108">
        <v>123</v>
      </c>
      <c r="C108">
        <v>101</v>
      </c>
      <c r="D108">
        <v>98</v>
      </c>
      <c r="E108">
        <v>98</v>
      </c>
      <c r="F108">
        <v>97</v>
      </c>
      <c r="G108">
        <v>98</v>
      </c>
      <c r="H108">
        <v>0</v>
      </c>
      <c r="I108">
        <v>0</v>
      </c>
    </row>
    <row r="109" spans="1:9" x14ac:dyDescent="0.3">
      <c r="A109" t="s">
        <v>12</v>
      </c>
      <c r="B109">
        <v>124</v>
      </c>
      <c r="C109">
        <v>105</v>
      </c>
      <c r="D109">
        <v>104</v>
      </c>
      <c r="E109">
        <v>106</v>
      </c>
      <c r="F109">
        <v>105</v>
      </c>
      <c r="G109">
        <v>103</v>
      </c>
      <c r="H109">
        <v>16</v>
      </c>
      <c r="I109">
        <v>0</v>
      </c>
    </row>
    <row r="110" spans="1:9" x14ac:dyDescent="0.3">
      <c r="A110" t="s">
        <v>12</v>
      </c>
      <c r="B110">
        <v>125</v>
      </c>
      <c r="C110">
        <v>102</v>
      </c>
      <c r="D110">
        <v>101</v>
      </c>
      <c r="E110">
        <v>102</v>
      </c>
      <c r="F110">
        <v>103</v>
      </c>
      <c r="G110">
        <v>102</v>
      </c>
      <c r="H110">
        <v>2</v>
      </c>
      <c r="I110">
        <v>0</v>
      </c>
    </row>
    <row r="111" spans="1:9" x14ac:dyDescent="0.3">
      <c r="A111" t="s">
        <v>12</v>
      </c>
      <c r="B111">
        <v>126</v>
      </c>
      <c r="C111">
        <v>108</v>
      </c>
      <c r="D111">
        <v>108</v>
      </c>
      <c r="E111">
        <v>106</v>
      </c>
      <c r="F111">
        <v>106</v>
      </c>
      <c r="G111">
        <v>101</v>
      </c>
      <c r="H111">
        <v>0</v>
      </c>
      <c r="I111">
        <v>0</v>
      </c>
    </row>
    <row r="112" spans="1:9" x14ac:dyDescent="0.3">
      <c r="A112" t="s">
        <v>12</v>
      </c>
      <c r="B112">
        <v>127</v>
      </c>
      <c r="C112">
        <v>99</v>
      </c>
      <c r="D112">
        <v>100</v>
      </c>
      <c r="E112">
        <v>101</v>
      </c>
      <c r="F112">
        <v>101</v>
      </c>
      <c r="G112">
        <v>103</v>
      </c>
      <c r="H112">
        <v>0</v>
      </c>
      <c r="I11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26"/>
  <sheetViews>
    <sheetView workbookViewId="0">
      <selection activeCell="N13" sqref="N13"/>
    </sheetView>
  </sheetViews>
  <sheetFormatPr defaultRowHeight="14.4" x14ac:dyDescent="0.3"/>
  <cols>
    <col min="1" max="1" width="15.88671875" bestFit="1" customWidth="1"/>
    <col min="2" max="2" width="7" style="32" bestFit="1" customWidth="1"/>
    <col min="4" max="4" width="8.5546875" bestFit="1" customWidth="1"/>
    <col min="6" max="7" width="8.5546875" bestFit="1" customWidth="1"/>
    <col min="8" max="8" width="8.88671875" bestFit="1" customWidth="1"/>
    <col min="9" max="9" width="8.33203125" bestFit="1" customWidth="1"/>
    <col min="10" max="10" width="8.88671875" bestFit="1" customWidth="1"/>
    <col min="12" max="12" width="8.33203125" bestFit="1" customWidth="1"/>
    <col min="13" max="13" width="9.88671875" bestFit="1" customWidth="1"/>
    <col min="23" max="23" width="21.109375" customWidth="1"/>
  </cols>
  <sheetData>
    <row r="1" spans="1:23" ht="55.2" x14ac:dyDescent="0.3">
      <c r="A1" s="24" t="s">
        <v>0</v>
      </c>
      <c r="B1" s="30" t="s">
        <v>71</v>
      </c>
      <c r="C1" s="23" t="s">
        <v>83</v>
      </c>
      <c r="D1" s="23" t="s">
        <v>84</v>
      </c>
      <c r="E1" s="23" t="s">
        <v>85</v>
      </c>
      <c r="F1" s="23" t="s">
        <v>65</v>
      </c>
      <c r="G1" s="23" t="s">
        <v>86</v>
      </c>
      <c r="H1" s="23" t="s">
        <v>87</v>
      </c>
      <c r="I1" s="23" t="s">
        <v>66</v>
      </c>
      <c r="J1" s="23" t="s">
        <v>67</v>
      </c>
      <c r="K1" s="23" t="s">
        <v>68</v>
      </c>
      <c r="L1" s="23" t="s">
        <v>69</v>
      </c>
      <c r="M1" s="23" t="s">
        <v>70</v>
      </c>
      <c r="W1" s="16" t="s">
        <v>46</v>
      </c>
    </row>
    <row r="2" spans="1:23" x14ac:dyDescent="0.3">
      <c r="A2" s="22" t="s">
        <v>12</v>
      </c>
      <c r="B2" s="31">
        <v>42095</v>
      </c>
      <c r="C2" s="19">
        <v>0</v>
      </c>
      <c r="D2" s="19">
        <v>0</v>
      </c>
      <c r="E2" s="19">
        <v>0</v>
      </c>
      <c r="F2" s="27">
        <v>0</v>
      </c>
      <c r="G2" s="27">
        <v>0</v>
      </c>
      <c r="H2" s="18">
        <v>0</v>
      </c>
      <c r="I2" s="19">
        <v>0</v>
      </c>
      <c r="J2" s="19">
        <v>0</v>
      </c>
      <c r="K2" s="27">
        <f>G2/(M2/100000)</f>
        <v>0</v>
      </c>
      <c r="L2" s="27">
        <f>F2/(M2/100000)</f>
        <v>0</v>
      </c>
      <c r="M2" s="20">
        <v>250000</v>
      </c>
      <c r="W2" s="16" t="s">
        <v>47</v>
      </c>
    </row>
    <row r="3" spans="1:23" x14ac:dyDescent="0.3">
      <c r="A3" s="22" t="s">
        <v>12</v>
      </c>
      <c r="B3" s="31">
        <v>42125</v>
      </c>
      <c r="C3" s="19">
        <v>0</v>
      </c>
      <c r="D3" s="19">
        <v>0</v>
      </c>
      <c r="E3" s="19">
        <v>0</v>
      </c>
      <c r="F3" s="27">
        <v>0</v>
      </c>
      <c r="G3" s="27">
        <v>0</v>
      </c>
      <c r="H3" s="18">
        <v>0</v>
      </c>
      <c r="I3" s="19">
        <v>0</v>
      </c>
      <c r="J3" s="19">
        <v>0</v>
      </c>
      <c r="K3" s="27">
        <f>G3/(M3/100000)</f>
        <v>0</v>
      </c>
      <c r="L3" s="27">
        <f>F3/(M3/100000)</f>
        <v>0</v>
      </c>
      <c r="M3" s="20">
        <v>296169</v>
      </c>
      <c r="W3" s="16" t="s">
        <v>48</v>
      </c>
    </row>
    <row r="4" spans="1:23" x14ac:dyDescent="0.3">
      <c r="A4" s="22" t="s">
        <v>12</v>
      </c>
      <c r="B4" s="31">
        <v>42156</v>
      </c>
      <c r="C4" s="19">
        <v>0</v>
      </c>
      <c r="D4" s="19">
        <v>0</v>
      </c>
      <c r="E4" s="19">
        <v>0</v>
      </c>
      <c r="F4" s="27">
        <v>0</v>
      </c>
      <c r="G4" s="27">
        <v>0</v>
      </c>
      <c r="H4" s="18">
        <v>0</v>
      </c>
      <c r="I4" s="19">
        <v>0</v>
      </c>
      <c r="J4" s="19">
        <v>0</v>
      </c>
      <c r="K4" s="27">
        <f>G4/(M4/100000)</f>
        <v>0</v>
      </c>
      <c r="L4" s="27">
        <f>F4/(M4/100000)</f>
        <v>0</v>
      </c>
      <c r="M4" s="20">
        <v>562619</v>
      </c>
      <c r="W4" s="16" t="s">
        <v>49</v>
      </c>
    </row>
    <row r="5" spans="1:23" ht="27.6" x14ac:dyDescent="0.3">
      <c r="A5" s="22" t="s">
        <v>12</v>
      </c>
      <c r="B5" s="31">
        <v>42186</v>
      </c>
      <c r="C5" s="19">
        <v>0</v>
      </c>
      <c r="D5" s="19">
        <v>0</v>
      </c>
      <c r="E5" s="19">
        <v>0</v>
      </c>
      <c r="F5" s="27">
        <v>0</v>
      </c>
      <c r="G5" s="27">
        <v>0</v>
      </c>
      <c r="H5" s="18">
        <v>0</v>
      </c>
      <c r="I5" s="19">
        <v>0</v>
      </c>
      <c r="J5" s="19">
        <v>0</v>
      </c>
      <c r="K5" s="27">
        <f>G5/(M5/100000)</f>
        <v>0</v>
      </c>
      <c r="L5" s="27">
        <f>F5/(M5/100000)</f>
        <v>0</v>
      </c>
      <c r="M5" s="20">
        <v>711400</v>
      </c>
      <c r="W5" s="16" t="s">
        <v>50</v>
      </c>
    </row>
    <row r="6" spans="1:23" ht="27.6" x14ac:dyDescent="0.3">
      <c r="A6" s="22" t="s">
        <v>12</v>
      </c>
      <c r="B6" s="31">
        <v>42217</v>
      </c>
      <c r="C6" s="18">
        <v>0</v>
      </c>
      <c r="D6" s="18">
        <v>0</v>
      </c>
      <c r="E6" s="18">
        <v>0</v>
      </c>
      <c r="F6" s="28">
        <v>0</v>
      </c>
      <c r="G6" s="28">
        <v>0</v>
      </c>
      <c r="H6" s="18">
        <v>0</v>
      </c>
      <c r="I6" s="18">
        <v>0</v>
      </c>
      <c r="J6" s="18">
        <v>0</v>
      </c>
      <c r="K6" s="27">
        <f>G6/(M6/100000)</f>
        <v>0</v>
      </c>
      <c r="L6" s="27">
        <f>F6/(M6/100000)</f>
        <v>0</v>
      </c>
      <c r="M6" s="17">
        <v>492586</v>
      </c>
      <c r="W6" s="16" t="s">
        <v>51</v>
      </c>
    </row>
    <row r="7" spans="1:23" x14ac:dyDescent="0.3">
      <c r="A7" s="22" t="s">
        <v>12</v>
      </c>
      <c r="B7" s="31">
        <v>42248</v>
      </c>
      <c r="C7" s="18">
        <v>0</v>
      </c>
      <c r="D7" s="18">
        <v>0</v>
      </c>
      <c r="E7" s="18">
        <v>0</v>
      </c>
      <c r="F7" s="28">
        <v>0</v>
      </c>
      <c r="G7" s="28">
        <v>0</v>
      </c>
      <c r="H7" s="18">
        <v>0</v>
      </c>
      <c r="I7" s="18">
        <v>0</v>
      </c>
      <c r="J7" s="18">
        <v>0</v>
      </c>
      <c r="K7" s="27">
        <f>G7/(M7/100000)</f>
        <v>0</v>
      </c>
      <c r="L7" s="27">
        <f>F7/(M7/100000)</f>
        <v>0</v>
      </c>
      <c r="M7" s="17">
        <v>1090619</v>
      </c>
      <c r="W7" s="16" t="s">
        <v>52</v>
      </c>
    </row>
    <row r="8" spans="1:23" x14ac:dyDescent="0.3">
      <c r="A8" s="22" t="s">
        <v>12</v>
      </c>
      <c r="B8" s="31">
        <v>42278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7">
        <v>595500</v>
      </c>
      <c r="W8" s="16" t="s">
        <v>53</v>
      </c>
    </row>
    <row r="9" spans="1:23" ht="27.6" x14ac:dyDescent="0.3">
      <c r="A9" s="22" t="s">
        <v>12</v>
      </c>
      <c r="B9" s="31">
        <v>42309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9">
        <v>7802.4</v>
      </c>
      <c r="I9" s="18">
        <v>7802.4</v>
      </c>
      <c r="J9" s="18">
        <v>0</v>
      </c>
      <c r="K9" s="18">
        <v>1541.3670485973923</v>
      </c>
      <c r="L9" s="18">
        <v>0</v>
      </c>
      <c r="M9" s="17">
        <v>506200</v>
      </c>
      <c r="W9" s="16" t="s">
        <v>54</v>
      </c>
    </row>
    <row r="10" spans="1:23" x14ac:dyDescent="0.3">
      <c r="A10" s="22" t="s">
        <v>12</v>
      </c>
      <c r="B10" s="31">
        <v>42339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9">
        <v>7152.2</v>
      </c>
      <c r="I10" s="18">
        <v>7152.2</v>
      </c>
      <c r="J10" s="18">
        <v>0</v>
      </c>
      <c r="K10" s="18">
        <v>936.27438146354234</v>
      </c>
      <c r="L10" s="18">
        <v>0</v>
      </c>
      <c r="M10" s="17">
        <v>763900</v>
      </c>
      <c r="W10" s="16" t="s">
        <v>55</v>
      </c>
    </row>
    <row r="11" spans="1:23" x14ac:dyDescent="0.3">
      <c r="A11" s="22" t="s">
        <v>12</v>
      </c>
      <c r="B11" s="31">
        <v>42370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9">
        <v>10143</v>
      </c>
      <c r="I11" s="18">
        <v>10143</v>
      </c>
      <c r="J11" s="18">
        <v>0</v>
      </c>
      <c r="K11" s="18">
        <v>1717.987804878049</v>
      </c>
      <c r="L11" s="18">
        <v>0</v>
      </c>
      <c r="M11" s="17">
        <v>590400</v>
      </c>
      <c r="W11" s="16" t="s">
        <v>56</v>
      </c>
    </row>
    <row r="12" spans="1:23" x14ac:dyDescent="0.3">
      <c r="A12" s="22" t="s">
        <v>12</v>
      </c>
      <c r="B12" s="31">
        <v>42401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10143.120000000001</v>
      </c>
      <c r="I12" s="18">
        <v>10143.120000000001</v>
      </c>
      <c r="J12" s="18">
        <v>0</v>
      </c>
      <c r="K12" s="18">
        <v>1170.179972311952</v>
      </c>
      <c r="L12" s="18">
        <v>0</v>
      </c>
      <c r="M12" s="17">
        <v>866800</v>
      </c>
      <c r="W12" s="16" t="s">
        <v>57</v>
      </c>
    </row>
    <row r="13" spans="1:23" x14ac:dyDescent="0.3">
      <c r="A13" s="22" t="s">
        <v>12</v>
      </c>
      <c r="B13" s="31">
        <v>42430</v>
      </c>
      <c r="C13" s="18">
        <v>0</v>
      </c>
      <c r="D13" s="18">
        <v>0</v>
      </c>
      <c r="E13" s="18">
        <v>0</v>
      </c>
      <c r="F13" s="18">
        <v>63.9</v>
      </c>
      <c r="G13" s="18">
        <v>10143.120000000001</v>
      </c>
      <c r="H13" s="18">
        <v>0</v>
      </c>
      <c r="I13" s="18">
        <v>10143.120000000001</v>
      </c>
      <c r="J13" s="18">
        <v>0</v>
      </c>
      <c r="K13" s="18">
        <v>849.7210354360393</v>
      </c>
      <c r="L13" s="18">
        <v>5.3531037949233475</v>
      </c>
      <c r="M13" s="17">
        <v>1193700</v>
      </c>
      <c r="W13" s="16" t="s">
        <v>58</v>
      </c>
    </row>
    <row r="14" spans="1:23" x14ac:dyDescent="0.3">
      <c r="A14" s="22" t="s">
        <v>12</v>
      </c>
      <c r="B14" s="31">
        <v>42461</v>
      </c>
      <c r="C14" s="18">
        <v>0</v>
      </c>
      <c r="D14" s="18">
        <v>0</v>
      </c>
      <c r="E14" s="18">
        <v>0</v>
      </c>
      <c r="F14" s="18">
        <v>34.369999999999997</v>
      </c>
      <c r="G14" s="18">
        <v>9227</v>
      </c>
      <c r="H14" s="18">
        <v>0</v>
      </c>
      <c r="I14" s="18">
        <v>9227</v>
      </c>
      <c r="J14" s="18">
        <v>0</v>
      </c>
      <c r="K14" s="18">
        <v>943.74552521223268</v>
      </c>
      <c r="L14" s="18">
        <v>3.5153932699191976</v>
      </c>
      <c r="M14" s="17">
        <v>977700</v>
      </c>
      <c r="W14" s="16" t="s">
        <v>59</v>
      </c>
    </row>
    <row r="15" spans="1:23" x14ac:dyDescent="0.3">
      <c r="A15" s="22" t="s">
        <v>12</v>
      </c>
      <c r="B15" s="31">
        <v>42491</v>
      </c>
      <c r="C15" s="18">
        <v>12.24</v>
      </c>
      <c r="D15" s="18">
        <v>5175</v>
      </c>
      <c r="E15" s="18">
        <v>94</v>
      </c>
      <c r="F15" s="18">
        <v>91</v>
      </c>
      <c r="G15" s="18">
        <v>10454</v>
      </c>
      <c r="H15" s="18">
        <v>192</v>
      </c>
      <c r="I15" s="18">
        <v>10646</v>
      </c>
      <c r="J15" s="18">
        <v>0.91316025067144146</v>
      </c>
      <c r="K15" s="18">
        <v>794.24052521635326</v>
      </c>
      <c r="L15" s="18">
        <v>6.7890182035213371</v>
      </c>
      <c r="M15" s="17">
        <v>1340400</v>
      </c>
      <c r="W15" s="16" t="s">
        <v>60</v>
      </c>
    </row>
    <row r="16" spans="1:23" x14ac:dyDescent="0.3">
      <c r="A16" s="22" t="s">
        <v>12</v>
      </c>
      <c r="B16" s="31">
        <v>42522</v>
      </c>
      <c r="C16" s="18">
        <v>12.24</v>
      </c>
      <c r="D16" s="18">
        <v>2430</v>
      </c>
      <c r="E16" s="18">
        <v>94</v>
      </c>
      <c r="F16" s="18">
        <v>82.01</v>
      </c>
      <c r="G16" s="18">
        <v>5821</v>
      </c>
      <c r="H16" s="18">
        <v>320</v>
      </c>
      <c r="I16" s="18">
        <v>6141</v>
      </c>
      <c r="J16" s="18">
        <v>0.75965440689547736</v>
      </c>
      <c r="K16" s="18">
        <v>381.13053208702019</v>
      </c>
      <c r="L16" s="18">
        <v>5.0898086527367736</v>
      </c>
      <c r="M16" s="17">
        <v>1611259</v>
      </c>
      <c r="W16" s="16" t="s">
        <v>61</v>
      </c>
    </row>
    <row r="17" spans="1:23" x14ac:dyDescent="0.3">
      <c r="A17" s="22" t="s">
        <v>12</v>
      </c>
      <c r="B17" s="31">
        <v>42552</v>
      </c>
      <c r="C17" s="18">
        <v>78</v>
      </c>
      <c r="D17" s="18">
        <v>0</v>
      </c>
      <c r="E17" s="18">
        <v>94</v>
      </c>
      <c r="F17" s="18">
        <v>110.93</v>
      </c>
      <c r="G17" s="18">
        <v>4764.7</v>
      </c>
      <c r="H17" s="18">
        <v>143.9</v>
      </c>
      <c r="I17" s="18">
        <v>4908.5999999999995</v>
      </c>
      <c r="J17" s="18">
        <v>6.5461448661858892</v>
      </c>
      <c r="K17" s="18">
        <v>411.95393192512887</v>
      </c>
      <c r="L17" s="18">
        <v>9.3097929487948807</v>
      </c>
      <c r="M17" s="17">
        <v>1191541</v>
      </c>
      <c r="W17" s="16" t="s">
        <v>62</v>
      </c>
    </row>
    <row r="18" spans="1:23" x14ac:dyDescent="0.3">
      <c r="A18" s="22" t="s">
        <v>12</v>
      </c>
      <c r="B18" s="31">
        <v>42583</v>
      </c>
      <c r="C18" s="18">
        <v>114</v>
      </c>
      <c r="D18" s="18">
        <v>0</v>
      </c>
      <c r="E18" s="18">
        <v>94</v>
      </c>
      <c r="F18" s="18">
        <v>113</v>
      </c>
      <c r="G18" s="18">
        <v>11651</v>
      </c>
      <c r="H18" s="18">
        <v>2422.0700000000002</v>
      </c>
      <c r="I18" s="18">
        <v>14073.07</v>
      </c>
      <c r="J18" s="18">
        <v>14.839885446498309</v>
      </c>
      <c r="K18" s="18">
        <v>1831.9539182504557</v>
      </c>
      <c r="L18" s="18">
        <v>14.709711012757094</v>
      </c>
      <c r="M18" s="17">
        <v>768200</v>
      </c>
      <c r="W18" s="16" t="s">
        <v>63</v>
      </c>
    </row>
    <row r="19" spans="1:23" x14ac:dyDescent="0.3">
      <c r="A19" s="22" t="s">
        <v>12</v>
      </c>
      <c r="B19" s="31">
        <v>42614</v>
      </c>
      <c r="C19" s="18">
        <v>189</v>
      </c>
      <c r="D19" s="18">
        <v>0</v>
      </c>
      <c r="E19" s="18">
        <v>94</v>
      </c>
      <c r="F19" s="18">
        <v>120</v>
      </c>
      <c r="G19" s="18">
        <v>12338</v>
      </c>
      <c r="H19" s="18">
        <v>2703.17</v>
      </c>
      <c r="I19" s="18">
        <v>15041.17</v>
      </c>
      <c r="J19" s="18">
        <v>16.751710402812158</v>
      </c>
      <c r="K19" s="18">
        <v>1333.1498622193978</v>
      </c>
      <c r="L19" s="18">
        <v>10.636006604960102</v>
      </c>
      <c r="M19" s="17">
        <v>1128243</v>
      </c>
      <c r="W19" s="16" t="s">
        <v>64</v>
      </c>
    </row>
    <row r="20" spans="1:23" x14ac:dyDescent="0.3">
      <c r="A20" s="22" t="s">
        <v>12</v>
      </c>
      <c r="B20" s="31">
        <v>42644</v>
      </c>
      <c r="C20" s="18">
        <v>192</v>
      </c>
      <c r="D20" s="18">
        <v>0</v>
      </c>
      <c r="E20" s="18">
        <v>94</v>
      </c>
      <c r="F20" s="18">
        <v>146</v>
      </c>
      <c r="G20" s="18">
        <v>13844</v>
      </c>
      <c r="H20" s="18">
        <v>509</v>
      </c>
      <c r="I20" s="18">
        <v>14353</v>
      </c>
      <c r="J20" s="18">
        <v>16.559475685601104</v>
      </c>
      <c r="K20" s="18">
        <v>1237.9070547678784</v>
      </c>
      <c r="L20" s="18">
        <v>12.592101302592507</v>
      </c>
      <c r="M20" s="17">
        <v>1159457</v>
      </c>
    </row>
    <row r="21" spans="1:23" x14ac:dyDescent="0.3">
      <c r="A21" s="22" t="s">
        <v>12</v>
      </c>
      <c r="B21" s="31">
        <v>42675</v>
      </c>
      <c r="C21" s="18">
        <v>144</v>
      </c>
      <c r="D21" s="18">
        <v>0</v>
      </c>
      <c r="E21" s="18">
        <v>94</v>
      </c>
      <c r="F21" s="18">
        <v>191</v>
      </c>
      <c r="G21" s="18">
        <v>6803</v>
      </c>
      <c r="H21" s="18">
        <v>829</v>
      </c>
      <c r="I21" s="18">
        <v>7632</v>
      </c>
      <c r="J21" s="18">
        <v>12.198221092757306</v>
      </c>
      <c r="K21" s="18">
        <v>646.5057179161372</v>
      </c>
      <c r="L21" s="18">
        <v>16.179584921643372</v>
      </c>
      <c r="M21" s="17">
        <v>1180500</v>
      </c>
    </row>
    <row r="22" spans="1:23" x14ac:dyDescent="0.3">
      <c r="A22" s="22" t="s">
        <v>12</v>
      </c>
      <c r="B22" s="31">
        <v>42705</v>
      </c>
      <c r="C22" s="18">
        <v>114</v>
      </c>
      <c r="D22" s="18">
        <v>207</v>
      </c>
      <c r="E22" s="18">
        <v>98</v>
      </c>
      <c r="F22" s="18">
        <v>213</v>
      </c>
      <c r="G22" s="18">
        <v>6367</v>
      </c>
      <c r="H22" s="18">
        <v>1063</v>
      </c>
      <c r="I22" s="18">
        <v>7430</v>
      </c>
      <c r="J22" s="18">
        <v>7.979281864632183</v>
      </c>
      <c r="K22" s="18">
        <v>520.05319521243086</v>
      </c>
      <c r="L22" s="18">
        <v>14.908658220760131</v>
      </c>
      <c r="M22" s="17">
        <v>1428700</v>
      </c>
    </row>
    <row r="23" spans="1:23" x14ac:dyDescent="0.3">
      <c r="A23" s="22" t="s">
        <v>12</v>
      </c>
      <c r="B23" s="31">
        <v>42736</v>
      </c>
      <c r="C23" s="18">
        <v>24.48</v>
      </c>
      <c r="D23" s="18">
        <v>189</v>
      </c>
      <c r="E23" s="18">
        <v>98</v>
      </c>
      <c r="F23" s="21">
        <v>231</v>
      </c>
      <c r="G23" s="18">
        <v>5552</v>
      </c>
      <c r="H23" s="18">
        <v>1045</v>
      </c>
      <c r="I23" s="18">
        <v>6597</v>
      </c>
      <c r="J23" s="18">
        <v>2.3318727376643169</v>
      </c>
      <c r="K23" s="18">
        <v>628.40541055439132</v>
      </c>
      <c r="L23" s="18">
        <v>22.00419127452848</v>
      </c>
      <c r="M23" s="17">
        <v>1049800</v>
      </c>
    </row>
    <row r="24" spans="1:23" x14ac:dyDescent="0.3">
      <c r="A24" s="22" t="s">
        <v>12</v>
      </c>
      <c r="B24" s="31">
        <v>42767</v>
      </c>
      <c r="C24" s="18">
        <v>36.72</v>
      </c>
      <c r="D24" s="18">
        <v>117</v>
      </c>
      <c r="E24" s="18">
        <v>98</v>
      </c>
      <c r="F24" s="18">
        <v>276</v>
      </c>
      <c r="G24" s="18">
        <v>5988</v>
      </c>
      <c r="H24" s="18">
        <v>1088</v>
      </c>
      <c r="I24" s="18">
        <v>7076</v>
      </c>
      <c r="J24" s="18">
        <v>2.6664730230193885</v>
      </c>
      <c r="K24" s="18">
        <v>513.83341805242901</v>
      </c>
      <c r="L24" s="18">
        <v>20.042117493282987</v>
      </c>
      <c r="M24" s="17">
        <v>1377100</v>
      </c>
    </row>
    <row r="25" spans="1:23" x14ac:dyDescent="0.3">
      <c r="A25" s="22" t="s">
        <v>12</v>
      </c>
      <c r="B25" s="31">
        <v>42795</v>
      </c>
      <c r="C25" s="18">
        <v>116.28</v>
      </c>
      <c r="D25" s="18">
        <v>180</v>
      </c>
      <c r="E25" s="18">
        <v>98</v>
      </c>
      <c r="F25" s="18">
        <v>229</v>
      </c>
      <c r="G25" s="18">
        <v>6511</v>
      </c>
      <c r="H25" s="18">
        <v>1127</v>
      </c>
      <c r="I25" s="18">
        <v>7638</v>
      </c>
      <c r="J25" s="18">
        <v>6.2711681587746737</v>
      </c>
      <c r="K25" s="18">
        <v>411.92967317441486</v>
      </c>
      <c r="L25" s="18">
        <v>12.35033976917269</v>
      </c>
      <c r="M25" s="17">
        <v>1854200</v>
      </c>
    </row>
    <row r="26" spans="1:23" x14ac:dyDescent="0.3">
      <c r="A26" s="22" t="s">
        <v>12</v>
      </c>
      <c r="B26" s="31">
        <v>42826</v>
      </c>
      <c r="C26" s="18">
        <v>110.16</v>
      </c>
      <c r="D26" s="18">
        <v>189</v>
      </c>
      <c r="E26" s="18">
        <v>98</v>
      </c>
      <c r="F26" s="18">
        <v>171</v>
      </c>
      <c r="G26" s="18">
        <v>7232</v>
      </c>
      <c r="H26" s="18">
        <v>2426</v>
      </c>
      <c r="I26" s="18">
        <v>9658</v>
      </c>
      <c r="J26" s="18">
        <v>6.5544118522044386</v>
      </c>
      <c r="K26" s="18">
        <v>574.64151841494618</v>
      </c>
      <c r="L26" s="18">
        <v>10.174332123519962</v>
      </c>
      <c r="M26" s="17">
        <v>1680700</v>
      </c>
    </row>
  </sheetData>
  <sortState ref="A2:M26">
    <sortCondition ref="A2:A26"/>
  </sortState>
  <conditionalFormatting sqref="B2:B26">
    <cfRule type="timePeriod" dxfId="0" priority="3" timePeriod="lastMonth">
      <formula>AND(MONTH(B2)=MONTH(EDATE(TODAY(),0-1)),YEAR(B2)=YEAR(EDATE(TODAY(),0-1)))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4"/>
  <sheetViews>
    <sheetView workbookViewId="0">
      <selection activeCell="G24" sqref="G24"/>
    </sheetView>
  </sheetViews>
  <sheetFormatPr defaultRowHeight="14.4" x14ac:dyDescent="0.3"/>
  <cols>
    <col min="1" max="1" width="14.6640625" bestFit="1" customWidth="1"/>
    <col min="2" max="25" width="10.5546875" bestFit="1" customWidth="1"/>
  </cols>
  <sheetData>
    <row r="1" spans="1:25" x14ac:dyDescent="0.3">
      <c r="A1" t="s">
        <v>0</v>
      </c>
      <c r="B1" s="7">
        <v>42095</v>
      </c>
      <c r="C1" s="7">
        <v>42125</v>
      </c>
      <c r="D1" s="7">
        <v>42156</v>
      </c>
      <c r="E1" s="7">
        <v>42186</v>
      </c>
      <c r="F1" s="7">
        <v>42217</v>
      </c>
      <c r="G1" s="7">
        <v>42248</v>
      </c>
      <c r="H1" s="7">
        <v>42278</v>
      </c>
      <c r="I1" s="7">
        <v>42309</v>
      </c>
      <c r="J1" s="7">
        <v>42339</v>
      </c>
      <c r="K1" s="7">
        <v>42370</v>
      </c>
      <c r="L1" s="7">
        <v>42401</v>
      </c>
      <c r="M1" s="7">
        <v>42430</v>
      </c>
      <c r="N1" s="7">
        <v>42461</v>
      </c>
      <c r="O1" s="7">
        <v>42491</v>
      </c>
      <c r="P1" s="7">
        <v>42522</v>
      </c>
      <c r="Q1" s="7">
        <v>42552</v>
      </c>
      <c r="R1" s="7">
        <v>42583</v>
      </c>
      <c r="S1" s="7">
        <v>42614</v>
      </c>
      <c r="T1" s="7">
        <v>42644</v>
      </c>
      <c r="U1" s="7">
        <v>42675</v>
      </c>
      <c r="V1" s="7">
        <v>42705</v>
      </c>
      <c r="W1" s="7">
        <v>42736</v>
      </c>
      <c r="X1" s="7">
        <v>42767</v>
      </c>
      <c r="Y1" s="7">
        <v>42795</v>
      </c>
    </row>
    <row r="2" spans="1:25" x14ac:dyDescent="0.3">
      <c r="A2" t="s">
        <v>12</v>
      </c>
      <c r="B2">
        <f>VLOOKUP("Progress Against Master/Prelims Programme ",'[6]NEW Monthly Spreadsheet'!$E$390:$ZZ$390,MATCH(B1,'[6]NEW Monthly Spreadsheet'!$B$11:$ZZ$11,0)-3,FALSE)</f>
        <v>0</v>
      </c>
      <c r="C2">
        <f>VLOOKUP("Progress Against Master/Prelims Programme ",'[6]NEW Monthly Spreadsheet'!$E$390:$ZZ$390,MATCH(C1,'[6]NEW Monthly Spreadsheet'!$B$11:$ZZ$11,0)-3,FALSE)</f>
        <v>-4</v>
      </c>
      <c r="D2">
        <f>VLOOKUP("Progress Against Master/Prelims Programme ",'[6]NEW Monthly Spreadsheet'!$E$390:$ZZ$390,MATCH(D1,'[6]NEW Monthly Spreadsheet'!$B$11:$ZZ$11,0)-3,FALSE)</f>
        <v>0</v>
      </c>
      <c r="E2">
        <f>VLOOKUP("Progress Against Master/Prelims Programme ",'[6]NEW Monthly Spreadsheet'!$E$390:$ZZ$390,MATCH(E1,'[6]NEW Monthly Spreadsheet'!$B$11:$ZZ$11,0)-3,FALSE)</f>
        <v>-4.5</v>
      </c>
      <c r="F2">
        <f>VLOOKUP("Progress Against Master/Prelims Programme ",'[6]NEW Monthly Spreadsheet'!$E$390:$ZZ$390,MATCH(F1,'[6]NEW Monthly Spreadsheet'!$B$11:$ZZ$11,0)-3,FALSE)</f>
        <v>2</v>
      </c>
      <c r="G2">
        <f>VLOOKUP("Progress Against Master/Prelims Programme ",'[6]NEW Monthly Spreadsheet'!$E$390:$ZZ$390,MATCH(G1,'[6]NEW Monthly Spreadsheet'!$B$11:$ZZ$11,0)-3,FALSE)</f>
        <v>2</v>
      </c>
      <c r="H2">
        <f>VLOOKUP("Progress Against Master/Prelims Programme ",'[6]NEW Monthly Spreadsheet'!$E$390:$ZZ$390,MATCH(H1,'[6]NEW Monthly Spreadsheet'!$B$11:$ZZ$11,0)-3,FALSE)</f>
        <v>0</v>
      </c>
      <c r="I2">
        <f>VLOOKUP("Progress Against Master/Prelims Programme ",'[6]NEW Monthly Spreadsheet'!$E$390:$ZZ$390,MATCH(I1,'[6]NEW Monthly Spreadsheet'!$B$11:$ZZ$11,0)-3,FALSE)</f>
        <v>2</v>
      </c>
      <c r="J2">
        <f>VLOOKUP("Progress Against Master/Prelims Programme ",'[6]NEW Monthly Spreadsheet'!$E$390:$ZZ$390,MATCH(J1,'[6]NEW Monthly Spreadsheet'!$B$11:$ZZ$11,0)-3,FALSE)</f>
        <v>2</v>
      </c>
      <c r="K2">
        <f>VLOOKUP("Progress Against Master/Prelims Programme ",'[6]NEW Monthly Spreadsheet'!$E$390:$ZZ$390,MATCH(K1,'[6]NEW Monthly Spreadsheet'!$B$11:$ZZ$11,0)-3,FALSE)</f>
        <v>2</v>
      </c>
      <c r="L2">
        <f>VLOOKUP("Progress Against Master/Prelims Programme ",'[6]NEW Monthly Spreadsheet'!$E$390:$ZZ$390,MATCH(L1,'[6]NEW Monthly Spreadsheet'!$B$11:$ZZ$11,0)-3,FALSE)</f>
        <v>0</v>
      </c>
      <c r="M2">
        <f>VLOOKUP("Progress Against Master/Prelims Programme ",'[6]NEW Monthly Spreadsheet'!$E$390:$ZZ$390,MATCH(M1,'[6]NEW Monthly Spreadsheet'!$B$11:$ZZ$11,0)-3,FALSE)</f>
        <v>-4</v>
      </c>
      <c r="N2">
        <f>VLOOKUP("Progress Against Master/Prelims Programme ",'[6]NEW Monthly Spreadsheet'!$E$390:$ZZ$390,MATCH(N1,'[6]NEW Monthly Spreadsheet'!$B$11:$ZZ$11,0)-3,FALSE)</f>
        <v>-8</v>
      </c>
      <c r="O2">
        <f>VLOOKUP("Progress Against Master/Prelims Programme ",'[6]NEW Monthly Spreadsheet'!$E$390:$ZZ$390,MATCH(O1,'[6]NEW Monthly Spreadsheet'!$B$11:$ZZ$11,0)-3,FALSE)</f>
        <v>-10</v>
      </c>
      <c r="P2">
        <f>VLOOKUP("Progress Against Master/Prelims Programme ",'[6]NEW Monthly Spreadsheet'!$E$390:$ZZ$390,MATCH(P1,'[6]NEW Monthly Spreadsheet'!$B$11:$ZZ$11,0)-3,FALSE)</f>
        <v>-10</v>
      </c>
      <c r="Q2">
        <f>VLOOKUP("Progress Against Master/Prelims Programme ",'[6]NEW Monthly Spreadsheet'!$E$390:$ZZ$390,MATCH(Q1,'[6]NEW Monthly Spreadsheet'!$B$11:$ZZ$11,0)-3,FALSE)</f>
        <v>-11.5</v>
      </c>
      <c r="R2">
        <f>VLOOKUP("Progress Against Master/Prelims Programme ",'[6]NEW Monthly Spreadsheet'!$E$390:$ZZ$390,MATCH(R1,'[6]NEW Monthly Spreadsheet'!$B$11:$ZZ$11,0)-3,FALSE)</f>
        <v>-15.8</v>
      </c>
      <c r="S2">
        <f>VLOOKUP("Progress Against Master/Prelims Programme ",'[6]NEW Monthly Spreadsheet'!$E$390:$ZZ$390,MATCH(S1,'[6]NEW Monthly Spreadsheet'!$B$11:$ZZ$11,0)-3,FALSE)</f>
        <v>-17</v>
      </c>
      <c r="T2">
        <f>VLOOKUP("Progress Against Master/Prelims Programme ",'[6]NEW Monthly Spreadsheet'!$E$390:$ZZ$390,MATCH(T1,'[6]NEW Monthly Spreadsheet'!$B$11:$ZZ$11,0)-3,FALSE)</f>
        <v>-19.5</v>
      </c>
      <c r="U2">
        <f>VLOOKUP("Progress Against Master/Prelims Programme ",'[6]NEW Monthly Spreadsheet'!$E$390:$ZZ$390,MATCH(U1,'[6]NEW Monthly Spreadsheet'!$B$11:$ZZ$11,0)-3,FALSE)</f>
        <v>-18</v>
      </c>
      <c r="V2">
        <f>VLOOKUP("Progress Against Master/Prelims Programme ",'[6]NEW Monthly Spreadsheet'!$E$390:$ZZ$390,MATCH(V1,'[6]NEW Monthly Spreadsheet'!$B$11:$ZZ$11,0)-3,FALSE)</f>
        <v>-18</v>
      </c>
      <c r="W2">
        <f>VLOOKUP("Progress Against Master/Prelims Programme ",'[6]NEW Monthly Spreadsheet'!$E$390:$ZZ$390,MATCH(W1,'[6]NEW Monthly Spreadsheet'!$B$11:$ZZ$11,0)-3,FALSE)</f>
        <v>-18</v>
      </c>
      <c r="X2">
        <f>VLOOKUP("Progress Against Master/Prelims Programme ",'[6]NEW Monthly Spreadsheet'!$E$390:$ZZ$390,MATCH(X1,'[6]NEW Monthly Spreadsheet'!$B$11:$ZZ$11,0)-3,FALSE)</f>
        <v>-17.5</v>
      </c>
      <c r="Y2">
        <f>VLOOKUP("Progress Against Master/Prelims Programme ",'[6]NEW Monthly Spreadsheet'!$E$390:$ZZ$390,MATCH(Y1,'[6]NEW Monthly Spreadsheet'!$B$11:$ZZ$11,0)-3,FALSE)</f>
        <v>-17.2</v>
      </c>
    </row>
    <row r="14" spans="1:25" x14ac:dyDescent="0.3">
      <c r="J14" s="6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5"/>
  <sheetViews>
    <sheetView workbookViewId="0">
      <selection activeCell="AA5" sqref="AA5"/>
    </sheetView>
  </sheetViews>
  <sheetFormatPr defaultRowHeight="14.4" x14ac:dyDescent="0.3"/>
  <cols>
    <col min="1" max="1" width="15.88671875" bestFit="1" customWidth="1"/>
    <col min="2" max="2" width="15.88671875" customWidth="1"/>
    <col min="9" max="9" width="8" bestFit="1" customWidth="1"/>
    <col min="17" max="17" width="9" bestFit="1" customWidth="1"/>
  </cols>
  <sheetData>
    <row r="1" spans="1:42" x14ac:dyDescent="0.3">
      <c r="A1" t="s">
        <v>0</v>
      </c>
      <c r="B1" t="s">
        <v>93</v>
      </c>
      <c r="C1" s="7">
        <v>42095</v>
      </c>
      <c r="D1" s="7">
        <v>42125</v>
      </c>
      <c r="E1" s="7">
        <v>42156</v>
      </c>
      <c r="F1" s="7">
        <v>42186</v>
      </c>
      <c r="G1" s="7">
        <v>42217</v>
      </c>
      <c r="H1" s="7">
        <v>42248</v>
      </c>
      <c r="I1" s="7">
        <v>42278</v>
      </c>
      <c r="J1" s="7">
        <v>42309</v>
      </c>
      <c r="K1" s="7">
        <v>42339</v>
      </c>
      <c r="L1" s="7">
        <v>42370</v>
      </c>
      <c r="M1" s="7">
        <v>42401</v>
      </c>
      <c r="N1" s="7">
        <v>42430</v>
      </c>
      <c r="O1" s="7">
        <v>42461</v>
      </c>
      <c r="P1" s="7">
        <v>42491</v>
      </c>
      <c r="Q1" s="7">
        <v>42522</v>
      </c>
      <c r="R1" s="7">
        <v>42552</v>
      </c>
      <c r="S1" s="7">
        <v>42583</v>
      </c>
      <c r="T1" s="7">
        <v>42614</v>
      </c>
      <c r="U1" s="7">
        <v>42644</v>
      </c>
      <c r="V1" s="7">
        <v>42675</v>
      </c>
      <c r="W1" s="7">
        <v>42705</v>
      </c>
      <c r="X1" s="7">
        <v>42736</v>
      </c>
      <c r="Y1" s="7">
        <v>42767</v>
      </c>
      <c r="Z1" s="7">
        <v>42795</v>
      </c>
      <c r="AA1" s="7">
        <v>42826</v>
      </c>
      <c r="AB1" s="7">
        <v>42856</v>
      </c>
      <c r="AC1" s="7">
        <v>42887</v>
      </c>
      <c r="AD1" s="7">
        <v>42917</v>
      </c>
      <c r="AE1" s="7">
        <v>42948</v>
      </c>
      <c r="AF1" s="7">
        <v>42979</v>
      </c>
      <c r="AG1" s="7">
        <v>43009</v>
      </c>
      <c r="AH1" s="7">
        <v>43040</v>
      </c>
      <c r="AI1" s="7">
        <v>43070</v>
      </c>
      <c r="AJ1" s="7">
        <v>43101</v>
      </c>
      <c r="AK1" s="7">
        <v>43132</v>
      </c>
      <c r="AL1" s="7">
        <v>43160</v>
      </c>
      <c r="AM1" s="7">
        <v>43191</v>
      </c>
      <c r="AN1" s="7">
        <v>43221</v>
      </c>
      <c r="AO1" s="7">
        <v>43252</v>
      </c>
      <c r="AP1" s="7">
        <v>43282</v>
      </c>
    </row>
    <row r="2" spans="1:42" x14ac:dyDescent="0.3">
      <c r="A2" t="s">
        <v>12</v>
      </c>
      <c r="B2" t="s">
        <v>90</v>
      </c>
      <c r="C2">
        <f>'[5]Contract Info'!$N17</f>
        <v>250000</v>
      </c>
      <c r="D2">
        <f>('[5]Contract Info'!$N18)+C2</f>
        <v>546169</v>
      </c>
      <c r="E2">
        <f>('[5]Contract Info'!$N19)+D2</f>
        <v>1108788</v>
      </c>
      <c r="F2">
        <f>('[5]Contract Info'!$N20)+E2</f>
        <v>1820188</v>
      </c>
      <c r="G2">
        <f>('[5]Contract Info'!$N21)+F2</f>
        <v>2312774</v>
      </c>
      <c r="H2">
        <f>('[5]Contract Info'!$N22)+G2</f>
        <v>3403393</v>
      </c>
      <c r="I2">
        <f>('[5]Contract Info'!$N23)+H2</f>
        <v>3998893</v>
      </c>
      <c r="J2">
        <f>('[5]Contract Info'!$N24)+I2</f>
        <v>4505093</v>
      </c>
      <c r="K2">
        <f>('[5]Contract Info'!$N25)+J2</f>
        <v>5268993</v>
      </c>
      <c r="L2">
        <f>('[5]Contract Info'!$N26)+K2</f>
        <v>5859393</v>
      </c>
      <c r="M2">
        <f>('[5]Contract Info'!$N27)+L2</f>
        <v>6726193</v>
      </c>
      <c r="N2">
        <f>('[5]Contract Info'!$N28)+M2</f>
        <v>7919893</v>
      </c>
      <c r="O2">
        <f>('[5]Contract Info'!$N29)+N2</f>
        <v>8897593</v>
      </c>
      <c r="P2">
        <f>('[5]Contract Info'!$N30)+O2</f>
        <v>10237993</v>
      </c>
      <c r="Q2">
        <f>('[5]Contract Info'!$N31)+P2</f>
        <v>11849252</v>
      </c>
      <c r="R2">
        <f>('[5]Contract Info'!$N32)+Q2</f>
        <v>13040793</v>
      </c>
      <c r="S2">
        <f>('[5]Contract Info'!$N33)+R2</f>
        <v>13808993</v>
      </c>
      <c r="T2">
        <f>('[5]Contract Info'!$N34)+S2</f>
        <v>14937236</v>
      </c>
      <c r="U2">
        <f>('[5]Contract Info'!$N35)+T2</f>
        <v>16096693</v>
      </c>
      <c r="V2">
        <f>('[5]Contract Info'!$N36)+U2</f>
        <v>17277193</v>
      </c>
      <c r="W2">
        <f>('[5]Contract Info'!$N37)+V2</f>
        <v>18705893</v>
      </c>
      <c r="X2">
        <f>('[5]Contract Info'!$N38)+W2</f>
        <v>19755693</v>
      </c>
      <c r="Y2">
        <f>('[5]Contract Info'!$N39)+X2</f>
        <v>21132793</v>
      </c>
      <c r="Z2">
        <f>('[5]Contract Info'!$N40)+Y2</f>
        <v>22986993</v>
      </c>
      <c r="AA2">
        <f>('[5]Contract Info'!$N41)+Z2</f>
        <v>24667693</v>
      </c>
      <c r="AB2">
        <f>('[5]Contract Info'!$N42)+AA2</f>
        <v>26447493</v>
      </c>
      <c r="AC2">
        <f>('[5]Contract Info'!$N43)+AB2</f>
        <v>28284093</v>
      </c>
      <c r="AD2">
        <f>('[5]Contract Info'!$N44)+AC2</f>
        <v>29815893</v>
      </c>
      <c r="AE2">
        <f>('[5]Contract Info'!$N45)+AD2</f>
        <v>31498393</v>
      </c>
      <c r="AF2">
        <f>('[5]Contract Info'!$N46)+AE2</f>
        <v>33741893</v>
      </c>
      <c r="AG2">
        <f>('[5]Contract Info'!$N47)+AF2</f>
        <v>35570093</v>
      </c>
      <c r="AH2">
        <f>('[5]Contract Info'!$N48)+AG2</f>
        <v>37189093</v>
      </c>
      <c r="AI2">
        <f>('[5]Contract Info'!$N49)+AH2</f>
        <v>38837093</v>
      </c>
      <c r="AJ2">
        <f>('[5]Contract Info'!$N50)+AI2</f>
        <v>40605093</v>
      </c>
      <c r="AK2">
        <f>('[5]Contract Info'!$N51)+AJ2</f>
        <v>42365093</v>
      </c>
      <c r="AL2">
        <f>('[5]Contract Info'!$N52)+AK2</f>
        <v>44145093</v>
      </c>
      <c r="AM2">
        <f>('[5]Contract Info'!$N53)+AL2</f>
        <v>45667093</v>
      </c>
      <c r="AN2">
        <f>('[5]Contract Info'!$N54)+AM2</f>
        <v>47211093</v>
      </c>
      <c r="AO2">
        <f>('[5]Contract Info'!$N55)+AN2</f>
        <v>48475093</v>
      </c>
      <c r="AP2">
        <f>('[5]Contract Info'!$N56)+AO2</f>
        <v>49650393</v>
      </c>
    </row>
    <row r="3" spans="1:42" x14ac:dyDescent="0.3">
      <c r="A3" t="s">
        <v>12</v>
      </c>
      <c r="B3" t="s">
        <v>91</v>
      </c>
      <c r="C3">
        <f>'[5]Contract Info'!$T17</f>
        <v>205907</v>
      </c>
      <c r="D3">
        <f>'[5]Contract Info'!$T18</f>
        <v>502076</v>
      </c>
      <c r="E3">
        <f>'[5]Contract Info'!$T19</f>
        <v>1064695</v>
      </c>
      <c r="F3">
        <f>'[5]Contract Info'!$T20</f>
        <v>1776095</v>
      </c>
      <c r="G3">
        <f>'[5]Contract Info'!$T21</f>
        <v>2268681</v>
      </c>
      <c r="H3">
        <f>'[5]Contract Info'!$T22</f>
        <v>3359300</v>
      </c>
      <c r="I3">
        <f>'[5]Contract Info'!$T23</f>
        <v>3954800</v>
      </c>
      <c r="J3">
        <f>'[5]Contract Info'!$T24</f>
        <v>4461000</v>
      </c>
      <c r="K3">
        <f>'[5]Contract Info'!$T25</f>
        <v>5224900</v>
      </c>
      <c r="L3">
        <f>'[5]Contract Info'!$T26</f>
        <v>5815300</v>
      </c>
      <c r="M3">
        <f>'[5]Contract Info'!$T27</f>
        <v>6682100</v>
      </c>
      <c r="N3">
        <f>'[5]Contract Info'!$T28</f>
        <v>7875800</v>
      </c>
      <c r="O3">
        <f>'[5]Contract Info'!$T19</f>
        <v>1064695</v>
      </c>
      <c r="P3">
        <f>'[5]Contract Info'!$T30</f>
        <v>10193900</v>
      </c>
      <c r="Q3">
        <f>'[5]Contract Info'!$T31</f>
        <v>11805159</v>
      </c>
      <c r="R3">
        <f>'[5]Contract Info'!$T32</f>
        <v>12996700</v>
      </c>
      <c r="S3">
        <f>'[5]Contract Info'!$T33</f>
        <v>13764900</v>
      </c>
      <c r="T3">
        <f>'[5]Contract Info'!$T34</f>
        <v>14893143</v>
      </c>
      <c r="U3">
        <f>'[5]Contract Info'!$T35</f>
        <v>16052600</v>
      </c>
      <c r="V3">
        <f>'[5]Contract Info'!$T36</f>
        <v>17233100</v>
      </c>
      <c r="W3">
        <f>'[5]Contract Info'!$T37</f>
        <v>18661800</v>
      </c>
      <c r="X3">
        <f>'[5]Contract Info'!$T38</f>
        <v>19711600</v>
      </c>
      <c r="Y3">
        <f>'[5]Contract Info'!$T39</f>
        <v>21088700</v>
      </c>
      <c r="Z3">
        <f>'[5]Contract Info'!$T40</f>
        <v>22942900</v>
      </c>
      <c r="AA3">
        <f>'[5]Contract Info'!$T41</f>
        <v>24623600</v>
      </c>
      <c r="AB3">
        <f>'[5]Contract Info'!$T42</f>
        <v>26403400</v>
      </c>
      <c r="AC3">
        <f>'[5]Contract Info'!$T43</f>
        <v>28240000</v>
      </c>
      <c r="AD3">
        <f>'[5]Contract Info'!$T44</f>
        <v>29771800</v>
      </c>
      <c r="AE3">
        <f>'[5]Contract Info'!$T45</f>
        <v>31454300</v>
      </c>
      <c r="AF3">
        <f>'[5]Contract Info'!$T46</f>
        <v>33697800</v>
      </c>
      <c r="AG3">
        <f>'[5]Contract Info'!$T47</f>
        <v>35526000</v>
      </c>
      <c r="AH3">
        <f>'[5]Contract Info'!$T48</f>
        <v>37145000</v>
      </c>
      <c r="AI3">
        <f>'[5]Contract Info'!$T49</f>
        <v>38793000</v>
      </c>
      <c r="AJ3">
        <f>'[5]Contract Info'!$T50</f>
        <v>40561000</v>
      </c>
      <c r="AK3">
        <f>'[5]Contract Info'!$T51</f>
        <v>42321000</v>
      </c>
      <c r="AL3">
        <f>'[5]Contract Info'!$T52</f>
        <v>44101000</v>
      </c>
      <c r="AM3">
        <f>'[5]Contract Info'!$T53</f>
        <v>45623000</v>
      </c>
      <c r="AN3">
        <f>'[5]Contract Info'!$T54</f>
        <v>47167000</v>
      </c>
      <c r="AO3">
        <f>'[5]Contract Info'!$T55</f>
        <v>48431000</v>
      </c>
      <c r="AP3">
        <f>'[5]Contract Info'!$T56</f>
        <v>49606300</v>
      </c>
    </row>
    <row r="4" spans="1:42" x14ac:dyDescent="0.3">
      <c r="A4" t="s">
        <v>12</v>
      </c>
      <c r="B4" t="s">
        <v>92</v>
      </c>
      <c r="C4">
        <v>250000</v>
      </c>
      <c r="D4">
        <v>546169</v>
      </c>
      <c r="E4">
        <v>1108788</v>
      </c>
      <c r="F4">
        <v>1820188</v>
      </c>
      <c r="G4">
        <v>2312774</v>
      </c>
      <c r="H4">
        <v>3406393</v>
      </c>
      <c r="I4">
        <v>3998893</v>
      </c>
      <c r="J4">
        <v>4505093</v>
      </c>
      <c r="K4">
        <v>5268993</v>
      </c>
      <c r="L4">
        <v>5730993</v>
      </c>
      <c r="M4">
        <v>6522993</v>
      </c>
      <c r="N4">
        <v>7531993</v>
      </c>
      <c r="O4">
        <v>8702993</v>
      </c>
      <c r="P4">
        <v>9922993</v>
      </c>
      <c r="Q4">
        <v>11181993</v>
      </c>
      <c r="R4">
        <v>12777993</v>
      </c>
      <c r="S4">
        <v>14197993</v>
      </c>
      <c r="T4">
        <v>15697993</v>
      </c>
      <c r="U4">
        <v>17197993</v>
      </c>
      <c r="V4">
        <v>18797993</v>
      </c>
      <c r="W4">
        <v>20397993</v>
      </c>
      <c r="X4">
        <v>21997993</v>
      </c>
      <c r="Y4">
        <v>23577993</v>
      </c>
      <c r="Z4">
        <v>25077993</v>
      </c>
      <c r="AA4">
        <v>26577993</v>
      </c>
      <c r="AB4">
        <v>28077993</v>
      </c>
      <c r="AC4">
        <v>29577993</v>
      </c>
      <c r="AD4">
        <v>31077993</v>
      </c>
      <c r="AE4">
        <v>32577993</v>
      </c>
      <c r="AF4">
        <v>24077993</v>
      </c>
      <c r="AG4">
        <v>35577993</v>
      </c>
      <c r="AH4">
        <v>37077993</v>
      </c>
      <c r="AI4">
        <v>38877993</v>
      </c>
      <c r="AJ4">
        <v>40677993</v>
      </c>
      <c r="AK4">
        <v>42577993</v>
      </c>
      <c r="AL4">
        <v>44477993</v>
      </c>
      <c r="AM4">
        <v>46377993</v>
      </c>
      <c r="AN4">
        <v>47877993</v>
      </c>
      <c r="AO4">
        <v>49332993</v>
      </c>
      <c r="AP4">
        <v>50663793</v>
      </c>
    </row>
    <row r="5" spans="1:42" x14ac:dyDescent="0.3">
      <c r="A5" t="s">
        <v>12</v>
      </c>
      <c r="B5" t="s">
        <v>94</v>
      </c>
      <c r="C5">
        <v>138033</v>
      </c>
      <c r="D5">
        <v>704480</v>
      </c>
      <c r="E5">
        <v>978019</v>
      </c>
      <c r="F5">
        <v>1458612</v>
      </c>
      <c r="G5">
        <v>2104857</v>
      </c>
      <c r="H5">
        <v>3157088</v>
      </c>
      <c r="I5">
        <v>3726973</v>
      </c>
      <c r="J5">
        <v>4206654</v>
      </c>
      <c r="K5">
        <v>4923587</v>
      </c>
      <c r="L5">
        <v>5422481</v>
      </c>
      <c r="M5">
        <v>6189444</v>
      </c>
      <c r="N5">
        <v>7248410</v>
      </c>
      <c r="O5">
        <v>8069382</v>
      </c>
      <c r="P5">
        <v>9298003</v>
      </c>
      <c r="Q5">
        <v>10128089</v>
      </c>
      <c r="R5">
        <v>11205745</v>
      </c>
      <c r="S5">
        <v>11886726</v>
      </c>
      <c r="T5">
        <v>12512369</v>
      </c>
      <c r="U5">
        <v>13172305</v>
      </c>
      <c r="V5">
        <v>14072386</v>
      </c>
      <c r="W5">
        <v>15327595</v>
      </c>
      <c r="X5">
        <v>16172154</v>
      </c>
      <c r="Y5">
        <v>17398155</v>
      </c>
      <c r="Z5">
        <v>19032628</v>
      </c>
      <c r="AA5">
        <v>20764084</v>
      </c>
      <c r="AB5">
        <v>22650680</v>
      </c>
      <c r="AC5">
        <v>24547357</v>
      </c>
      <c r="AD5">
        <v>26023506</v>
      </c>
      <c r="AE5">
        <v>27023631</v>
      </c>
      <c r="AF5">
        <v>29980247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51"/>
  <sheetViews>
    <sheetView topLeftCell="A41" zoomScaleNormal="100" workbookViewId="0">
      <selection activeCell="B66" sqref="B66"/>
    </sheetView>
  </sheetViews>
  <sheetFormatPr defaultRowHeight="14.4" x14ac:dyDescent="0.3"/>
  <cols>
    <col min="1" max="1" width="15.88671875" bestFit="1" customWidth="1"/>
    <col min="2" max="2" width="41.33203125" bestFit="1" customWidth="1"/>
    <col min="3" max="3" width="28.5546875" bestFit="1" customWidth="1"/>
    <col min="4" max="4" width="19.44140625" bestFit="1" customWidth="1"/>
    <col min="7" max="7" width="23.88671875" customWidth="1"/>
  </cols>
  <sheetData>
    <row r="1" spans="1:7" x14ac:dyDescent="0.3">
      <c r="A1" s="9" t="s">
        <v>0</v>
      </c>
      <c r="B1" s="9" t="s">
        <v>21</v>
      </c>
      <c r="C1" s="9" t="s">
        <v>26</v>
      </c>
      <c r="D1" s="9" t="s">
        <v>22</v>
      </c>
      <c r="E1" s="9" t="s">
        <v>23</v>
      </c>
      <c r="F1" s="9" t="s">
        <v>24</v>
      </c>
      <c r="G1" s="9" t="s">
        <v>25</v>
      </c>
    </row>
    <row r="2" spans="1:7" x14ac:dyDescent="0.3">
      <c r="A2" t="s">
        <v>12</v>
      </c>
      <c r="B2" t="str">
        <f>[7]CTCD!$A63</f>
        <v>Scaffolding (Seabro)</v>
      </c>
      <c r="C2">
        <f>[7]CTCD!$H63</f>
        <v>1052880</v>
      </c>
      <c r="D2">
        <f>[7]CTCD!$J63</f>
        <v>0</v>
      </c>
      <c r="E2">
        <f>[7]CTCD!$K63</f>
        <v>-8000</v>
      </c>
      <c r="F2">
        <f>[7]CTCD!$L63</f>
        <v>187000</v>
      </c>
      <c r="G2">
        <f>[7]CTCD!$M63</f>
        <v>0</v>
      </c>
    </row>
    <row r="3" spans="1:7" x14ac:dyDescent="0.3">
      <c r="A3" t="s">
        <v>12</v>
      </c>
      <c r="B3" t="str">
        <f>[7]CTCD!$A64</f>
        <v>Pile attendance &amp; Piling Mats (Erith)</v>
      </c>
      <c r="C3">
        <f>[7]CTCD!$H64</f>
        <v>60010</v>
      </c>
      <c r="D3">
        <f>[7]CTCD!$J64</f>
        <v>0</v>
      </c>
      <c r="E3">
        <f>[7]CTCD!$K64</f>
        <v>0</v>
      </c>
      <c r="F3">
        <f>[7]CTCD!$L64</f>
        <v>0</v>
      </c>
      <c r="G3">
        <f>[7]CTCD!$M64</f>
        <v>0</v>
      </c>
    </row>
    <row r="4" spans="1:7" x14ac:dyDescent="0.3">
      <c r="A4" t="s">
        <v>12</v>
      </c>
      <c r="B4" t="str">
        <f>[7]CTCD!$A65</f>
        <v>Demolition (Erith)</v>
      </c>
      <c r="C4">
        <f>[7]CTCD!$H65</f>
        <v>800000</v>
      </c>
      <c r="D4">
        <f>[7]CTCD!$J65</f>
        <v>0</v>
      </c>
      <c r="E4">
        <f>[7]CTCD!$K65</f>
        <v>0</v>
      </c>
      <c r="F4">
        <f>[7]CTCD!$L65</f>
        <v>0</v>
      </c>
      <c r="G4">
        <f>[7]CTCD!$M65</f>
        <v>473285</v>
      </c>
    </row>
    <row r="5" spans="1:7" x14ac:dyDescent="0.3">
      <c r="A5" t="s">
        <v>12</v>
      </c>
      <c r="B5" t="str">
        <f>[7]CTCD!$A66</f>
        <v>Groundworks &amp; Frame (GCL)</v>
      </c>
      <c r="C5">
        <f>[7]CTCD!$H66</f>
        <v>10098927</v>
      </c>
      <c r="D5">
        <f>[7]CTCD!$J66</f>
        <v>222572</v>
      </c>
      <c r="E5">
        <f>[7]CTCD!$K66</f>
        <v>-12813</v>
      </c>
      <c r="F5">
        <f>[7]CTCD!$L66</f>
        <v>86699</v>
      </c>
      <c r="G5">
        <f>[7]CTCD!$M66</f>
        <v>124128</v>
      </c>
    </row>
    <row r="6" spans="1:7" x14ac:dyDescent="0.3">
      <c r="A6" t="s">
        <v>12</v>
      </c>
      <c r="B6" t="str">
        <f>[7]CTCD!$A67</f>
        <v>CFA Piling (Rock &amp; Alluvium)</v>
      </c>
      <c r="C6">
        <f>[7]CTCD!$H67</f>
        <v>356067</v>
      </c>
      <c r="D6">
        <f>[7]CTCD!$J67</f>
        <v>10028</v>
      </c>
      <c r="E6">
        <f>[7]CTCD!$K67</f>
        <v>0</v>
      </c>
      <c r="F6">
        <f>[7]CTCD!$L67</f>
        <v>0</v>
      </c>
      <c r="G6">
        <f>[7]CTCD!$M67</f>
        <v>10015</v>
      </c>
    </row>
    <row r="7" spans="1:7" x14ac:dyDescent="0.3">
      <c r="A7" t="s">
        <v>12</v>
      </c>
      <c r="B7" t="str">
        <f>[7]CTCD!$A68</f>
        <v>PCC Floors &amp; stairs</v>
      </c>
      <c r="C7">
        <f>[7]CTCD!$H68</f>
        <v>0</v>
      </c>
      <c r="D7">
        <f>[7]CTCD!$J68</f>
        <v>0</v>
      </c>
      <c r="E7">
        <f>[7]CTCD!$K68</f>
        <v>0</v>
      </c>
      <c r="F7">
        <f>[7]CTCD!$L68</f>
        <v>0</v>
      </c>
      <c r="G7">
        <f>[7]CTCD!$M68</f>
        <v>0</v>
      </c>
    </row>
    <row r="8" spans="1:7" x14ac:dyDescent="0.3">
      <c r="A8" t="s">
        <v>12</v>
      </c>
      <c r="B8" t="str">
        <f>[7]CTCD!$A69</f>
        <v>Brickwork (Regents Brkwk)</v>
      </c>
      <c r="C8">
        <f>[7]CTCD!$H69</f>
        <v>1337500</v>
      </c>
      <c r="D8">
        <f>[7]CTCD!$J69</f>
        <v>1000</v>
      </c>
      <c r="E8">
        <f>[7]CTCD!$K69</f>
        <v>0</v>
      </c>
      <c r="F8">
        <f>[7]CTCD!$L69</f>
        <v>54750</v>
      </c>
      <c r="G8">
        <f>[7]CTCD!$M69</f>
        <v>1500</v>
      </c>
    </row>
    <row r="9" spans="1:7" x14ac:dyDescent="0.3">
      <c r="A9" t="s">
        <v>12</v>
      </c>
      <c r="B9" t="str">
        <f>[7]CTCD!$A70</f>
        <v>Winter Gardens (Elite)</v>
      </c>
      <c r="C9">
        <f>[7]CTCD!$H70</f>
        <v>702696</v>
      </c>
      <c r="D9">
        <f>[7]CTCD!$J70</f>
        <v>41244</v>
      </c>
      <c r="E9">
        <f>[7]CTCD!$K70</f>
        <v>0</v>
      </c>
      <c r="F9">
        <f>[7]CTCD!$L70</f>
        <v>0</v>
      </c>
      <c r="G9">
        <f>[7]CTCD!$M70</f>
        <v>0</v>
      </c>
    </row>
    <row r="10" spans="1:7" x14ac:dyDescent="0.3">
      <c r="A10" t="s">
        <v>12</v>
      </c>
      <c r="B10" t="str">
        <f>[7]CTCD!$A71</f>
        <v>Metal Cladding GF A1/ramp (MBM)</v>
      </c>
      <c r="C10">
        <f>[7]CTCD!$H71</f>
        <v>119501</v>
      </c>
      <c r="D10">
        <f>[7]CTCD!$J71</f>
        <v>0</v>
      </c>
      <c r="E10">
        <f>[7]CTCD!$K71</f>
        <v>0</v>
      </c>
      <c r="F10">
        <f>[7]CTCD!$L71</f>
        <v>0</v>
      </c>
      <c r="G10">
        <f>[7]CTCD!$M71</f>
        <v>0</v>
      </c>
    </row>
    <row r="11" spans="1:7" x14ac:dyDescent="0.3">
      <c r="A11" t="s">
        <v>12</v>
      </c>
      <c r="B11" t="str">
        <f>[7]CTCD!$A72</f>
        <v>Ali Rainwaters/Porch Soffits</v>
      </c>
      <c r="C11">
        <f>[7]CTCD!$H72</f>
        <v>62172</v>
      </c>
      <c r="D11">
        <f>[7]CTCD!$J72</f>
        <v>0</v>
      </c>
      <c r="E11">
        <f>[7]CTCD!$K72</f>
        <v>0</v>
      </c>
      <c r="F11">
        <f>[7]CTCD!$L72</f>
        <v>0</v>
      </c>
      <c r="G11">
        <f>[7]CTCD!$M72</f>
        <v>0</v>
      </c>
    </row>
    <row r="12" spans="1:7" x14ac:dyDescent="0.3">
      <c r="A12" t="s">
        <v>12</v>
      </c>
      <c r="B12" t="str">
        <f>[7]CTCD!$A73</f>
        <v>Metalwork Balconies (Sapphire/McKeans)</v>
      </c>
      <c r="C12">
        <f>[7]CTCD!$H73</f>
        <v>903414</v>
      </c>
      <c r="D12">
        <f>[7]CTCD!$J73</f>
        <v>0</v>
      </c>
      <c r="E12">
        <f>[7]CTCD!$K73</f>
        <v>0</v>
      </c>
      <c r="F12">
        <f>[7]CTCD!$L73</f>
        <v>0</v>
      </c>
      <c r="G12">
        <f>[7]CTCD!$M73</f>
        <v>0</v>
      </c>
    </row>
    <row r="13" spans="1:7" x14ac:dyDescent="0.3">
      <c r="A13" t="s">
        <v>12</v>
      </c>
      <c r="B13" t="str">
        <f>[7]CTCD!$A74</f>
        <v>Blinds (Waverley Blinds)</v>
      </c>
      <c r="C13">
        <f>[7]CTCD!$H74</f>
        <v>75000</v>
      </c>
      <c r="D13">
        <f>[7]CTCD!$J74</f>
        <v>0</v>
      </c>
      <c r="E13">
        <f>[7]CTCD!$K74</f>
        <v>0</v>
      </c>
      <c r="F13">
        <f>[7]CTCD!$L74</f>
        <v>0</v>
      </c>
      <c r="G13">
        <f>[7]CTCD!$M74</f>
        <v>0</v>
      </c>
    </row>
    <row r="14" spans="1:7" x14ac:dyDescent="0.3">
      <c r="A14" t="s">
        <v>12</v>
      </c>
      <c r="B14" t="str">
        <f>[7]CTCD!$A75</f>
        <v>Roofing (Accurate)</v>
      </c>
      <c r="C14">
        <f>[7]CTCD!$H75</f>
        <v>926636</v>
      </c>
      <c r="D14">
        <f>[7]CTCD!$J75</f>
        <v>0</v>
      </c>
      <c r="E14">
        <f>[7]CTCD!$K75</f>
        <v>14000</v>
      </c>
      <c r="F14">
        <f>[7]CTCD!$L75</f>
        <v>17500</v>
      </c>
      <c r="G14">
        <f>[7]CTCD!$M75</f>
        <v>69381</v>
      </c>
    </row>
    <row r="15" spans="1:7" x14ac:dyDescent="0.3">
      <c r="A15" t="s">
        <v>12</v>
      </c>
      <c r="B15" t="str">
        <f>[7]CTCD!$A76</f>
        <v>Windows Fit only (APW)</v>
      </c>
      <c r="C15">
        <f>[7]CTCD!$H76</f>
        <v>294476</v>
      </c>
      <c r="D15">
        <f>[7]CTCD!$J76</f>
        <v>0</v>
      </c>
      <c r="E15">
        <f>[7]CTCD!$K76</f>
        <v>0</v>
      </c>
      <c r="F15">
        <f>[7]CTCD!$L76</f>
        <v>11200</v>
      </c>
      <c r="G15">
        <f>[7]CTCD!$M76</f>
        <v>36834</v>
      </c>
    </row>
    <row r="16" spans="1:7" x14ac:dyDescent="0.3">
      <c r="A16" t="s">
        <v>12</v>
      </c>
      <c r="B16" t="str">
        <f>[7]CTCD!$A77</f>
        <v>Lift (Kone)</v>
      </c>
      <c r="C16">
        <f>[7]CTCD!$H77</f>
        <v>557868</v>
      </c>
      <c r="D16">
        <f>[7]CTCD!$J77</f>
        <v>0</v>
      </c>
      <c r="E16">
        <f>[7]CTCD!$K77</f>
        <v>10200</v>
      </c>
      <c r="F16">
        <f>[7]CTCD!$L77</f>
        <v>0</v>
      </c>
      <c r="G16">
        <f>[7]CTCD!$M77</f>
        <v>3600</v>
      </c>
    </row>
    <row r="17" spans="1:7" x14ac:dyDescent="0.3">
      <c r="A17" t="s">
        <v>12</v>
      </c>
      <c r="B17" t="str">
        <f>[7]CTCD!$A78</f>
        <v>Mechanical (I-Mex)</v>
      </c>
      <c r="C17">
        <f>[7]CTCD!$H78</f>
        <v>4770000</v>
      </c>
      <c r="D17">
        <f>[7]CTCD!$J78</f>
        <v>51000</v>
      </c>
      <c r="E17">
        <f>[7]CTCD!$K78</f>
        <v>6000</v>
      </c>
      <c r="F17">
        <f>[7]CTCD!$L78</f>
        <v>2500</v>
      </c>
      <c r="G17">
        <f>[7]CTCD!$M78</f>
        <v>66790</v>
      </c>
    </row>
    <row r="18" spans="1:7" x14ac:dyDescent="0.3">
      <c r="A18" t="s">
        <v>12</v>
      </c>
      <c r="B18" t="str">
        <f>[7]CTCD!$A79</f>
        <v>Electrical (East Electrical)</v>
      </c>
      <c r="C18">
        <f>[7]CTCD!$H79</f>
        <v>2159536</v>
      </c>
      <c r="D18">
        <f>[7]CTCD!$J79</f>
        <v>19654</v>
      </c>
      <c r="E18">
        <f>[7]CTCD!$K79</f>
        <v>23000</v>
      </c>
      <c r="F18">
        <f>[7]CTCD!$L79</f>
        <v>750</v>
      </c>
      <c r="G18">
        <f>[7]CTCD!$M79</f>
        <v>134534</v>
      </c>
    </row>
    <row r="19" spans="1:7" x14ac:dyDescent="0.3">
      <c r="A19" t="s">
        <v>12</v>
      </c>
      <c r="B19" t="str">
        <f>[7]CTCD!$A80</f>
        <v>BWIC (Gideaward/Kilnbridge)</v>
      </c>
      <c r="C19">
        <f>[7]CTCD!$H80</f>
        <v>27893</v>
      </c>
      <c r="D19">
        <f>[7]CTCD!$J80</f>
        <v>0</v>
      </c>
      <c r="E19">
        <f>[7]CTCD!$K80</f>
        <v>0</v>
      </c>
      <c r="F19">
        <f>[7]CTCD!$L80</f>
        <v>0</v>
      </c>
      <c r="G19">
        <f>[7]CTCD!$M80</f>
        <v>0</v>
      </c>
    </row>
    <row r="20" spans="1:7" x14ac:dyDescent="0.3">
      <c r="A20" t="s">
        <v>12</v>
      </c>
      <c r="B20" t="str">
        <f>[7]CTCD!$A81</f>
        <v>Curtain Wallling (Syte Arch)</v>
      </c>
      <c r="C20">
        <f>[7]CTCD!$H81</f>
        <v>72970</v>
      </c>
      <c r="D20">
        <f>[7]CTCD!$J81</f>
        <v>0</v>
      </c>
      <c r="E20">
        <f>[7]CTCD!$K81</f>
        <v>0</v>
      </c>
      <c r="F20">
        <f>[7]CTCD!$L81</f>
        <v>0</v>
      </c>
      <c r="G20">
        <f>[7]CTCD!$M81</f>
        <v>0</v>
      </c>
    </row>
    <row r="21" spans="1:7" x14ac:dyDescent="0.3">
      <c r="A21" t="s">
        <v>12</v>
      </c>
      <c r="B21" t="str">
        <f>[7]CTCD!$A82</f>
        <v>Carpentry (Kingsland)</v>
      </c>
      <c r="C21">
        <f>[7]CTCD!$H82</f>
        <v>560395</v>
      </c>
      <c r="D21">
        <f>[7]CTCD!$J82</f>
        <v>11500</v>
      </c>
      <c r="E21">
        <f>[7]CTCD!$K82</f>
        <v>0</v>
      </c>
      <c r="F21">
        <f>[7]CTCD!$L82</f>
        <v>2400</v>
      </c>
      <c r="G21">
        <f>[7]CTCD!$M82</f>
        <v>12500</v>
      </c>
    </row>
    <row r="22" spans="1:7" x14ac:dyDescent="0.3">
      <c r="A22" t="s">
        <v>12</v>
      </c>
      <c r="B22" t="str">
        <f>[7]CTCD!$A83</f>
        <v>Landscaping (Fletchers)</v>
      </c>
      <c r="C22">
        <f>[7]CTCD!$H83</f>
        <v>89185</v>
      </c>
      <c r="D22">
        <f>[7]CTCD!$J83</f>
        <v>0</v>
      </c>
      <c r="E22">
        <f>[7]CTCD!$K83</f>
        <v>0</v>
      </c>
      <c r="F22">
        <f>[7]CTCD!$L83</f>
        <v>0</v>
      </c>
      <c r="G22">
        <f>[7]CTCD!$M83</f>
        <v>0</v>
      </c>
    </row>
    <row r="23" spans="1:7" x14ac:dyDescent="0.3">
      <c r="A23" t="s">
        <v>12</v>
      </c>
      <c r="B23" t="str">
        <f>[7]CTCD!$A84</f>
        <v>Plastering (Screedforce)</v>
      </c>
      <c r="C23">
        <f>[7]CTCD!$H84</f>
        <v>2964209</v>
      </c>
      <c r="D23">
        <f>[7]CTCD!$J84</f>
        <v>31250</v>
      </c>
      <c r="E23">
        <f>[7]CTCD!$K84</f>
        <v>25000</v>
      </c>
      <c r="F23">
        <f>[7]CTCD!$L84</f>
        <v>10500</v>
      </c>
      <c r="G23">
        <f>[7]CTCD!$M84</f>
        <v>44000</v>
      </c>
    </row>
    <row r="24" spans="1:7" x14ac:dyDescent="0.3">
      <c r="A24" t="s">
        <v>12</v>
      </c>
      <c r="B24" t="str">
        <f>[7]CTCD!$A85</f>
        <v>Painting (A &amp; B)</v>
      </c>
      <c r="C24">
        <f>[7]CTCD!$H85</f>
        <v>438170</v>
      </c>
      <c r="D24">
        <f>[7]CTCD!$J85</f>
        <v>0</v>
      </c>
      <c r="E24">
        <f>[7]CTCD!$K85</f>
        <v>15750</v>
      </c>
      <c r="F24">
        <f>[7]CTCD!$L85</f>
        <v>0</v>
      </c>
      <c r="G24">
        <f>[7]CTCD!$M85</f>
        <v>0</v>
      </c>
    </row>
    <row r="25" spans="1:7" x14ac:dyDescent="0.3">
      <c r="A25" t="s">
        <v>12</v>
      </c>
      <c r="B25" t="str">
        <f>[7]CTCD!$A86</f>
        <v>Flooring (GCN)</v>
      </c>
      <c r="C25">
        <f>[7]CTCD!$H86</f>
        <v>728220</v>
      </c>
      <c r="D25">
        <f>[7]CTCD!$J86</f>
        <v>0</v>
      </c>
      <c r="E25">
        <f>[7]CTCD!$K86</f>
        <v>0</v>
      </c>
      <c r="F25">
        <f>[7]CTCD!$L86</f>
        <v>0</v>
      </c>
      <c r="G25">
        <f>[7]CTCD!$M86</f>
        <v>0</v>
      </c>
    </row>
    <row r="26" spans="1:7" x14ac:dyDescent="0.3">
      <c r="A26" t="s">
        <v>12</v>
      </c>
      <c r="B26" t="str">
        <f>[7]CTCD!$A87</f>
        <v>Basement Cages (Billericay Fencing)</v>
      </c>
      <c r="C26">
        <f>[7]CTCD!$H87</f>
        <v>167639</v>
      </c>
      <c r="D26">
        <f>[7]CTCD!$J87</f>
        <v>0</v>
      </c>
      <c r="E26">
        <f>[7]CTCD!$K87</f>
        <v>0</v>
      </c>
      <c r="F26">
        <f>[7]CTCD!$L87</f>
        <v>0</v>
      </c>
      <c r="G26">
        <f>[7]CTCD!$M87</f>
        <v>0</v>
      </c>
    </row>
    <row r="27" spans="1:7" x14ac:dyDescent="0.3">
      <c r="A27" t="s">
        <v>12</v>
      </c>
      <c r="B27" t="str">
        <f>[7]CTCD!$A88</f>
        <v>Timber Fencing</v>
      </c>
      <c r="C27">
        <f>[7]CTCD!$H88</f>
        <v>10548</v>
      </c>
      <c r="D27">
        <f>[7]CTCD!$J88</f>
        <v>0</v>
      </c>
      <c r="E27">
        <f>[7]CTCD!$K88</f>
        <v>0</v>
      </c>
      <c r="F27">
        <f>[7]CTCD!$L88</f>
        <v>0</v>
      </c>
      <c r="G27">
        <f>[7]CTCD!$M88</f>
        <v>0</v>
      </c>
    </row>
    <row r="28" spans="1:7" x14ac:dyDescent="0.3">
      <c r="A28" t="s">
        <v>12</v>
      </c>
      <c r="B28" t="str">
        <f>[7]CTCD!$A89</f>
        <v>Car Park Barrier</v>
      </c>
      <c r="C28">
        <f>[7]CTCD!$H89</f>
        <v>5641</v>
      </c>
      <c r="D28">
        <f>[7]CTCD!$J89</f>
        <v>0</v>
      </c>
      <c r="E28">
        <f>[7]CTCD!$K89</f>
        <v>0</v>
      </c>
      <c r="F28">
        <f>[7]CTCD!$L89</f>
        <v>0</v>
      </c>
      <c r="G28">
        <f>[7]CTCD!$M89</f>
        <v>0</v>
      </c>
    </row>
    <row r="29" spans="1:7" x14ac:dyDescent="0.3">
      <c r="A29" t="s">
        <v>12</v>
      </c>
      <c r="B29" t="str">
        <f>[7]CTCD!$A90</f>
        <v>Lightning Protection (KG Young/Redpath B)</v>
      </c>
      <c r="C29">
        <f>[7]CTCD!$H90</f>
        <v>28788</v>
      </c>
      <c r="D29">
        <f>[7]CTCD!$J90</f>
        <v>4458</v>
      </c>
      <c r="E29">
        <f>[7]CTCD!$K90</f>
        <v>0</v>
      </c>
      <c r="F29">
        <f>[7]CTCD!$L90</f>
        <v>0</v>
      </c>
      <c r="G29">
        <f>[7]CTCD!$M90</f>
        <v>0</v>
      </c>
    </row>
    <row r="30" spans="1:7" x14ac:dyDescent="0.3">
      <c r="A30" t="s">
        <v>12</v>
      </c>
      <c r="B30" t="str">
        <f>[7]CTCD!$A91</f>
        <v>White Goods (DBD)</v>
      </c>
      <c r="C30">
        <f>[7]CTCD!$H91</f>
        <v>396113</v>
      </c>
      <c r="D30">
        <f>[7]CTCD!$J91</f>
        <v>0</v>
      </c>
      <c r="E30">
        <f>[7]CTCD!$K91</f>
        <v>0</v>
      </c>
      <c r="F30">
        <f>[7]CTCD!$L91</f>
        <v>0</v>
      </c>
      <c r="G30">
        <f>[7]CTCD!$M91</f>
        <v>0</v>
      </c>
    </row>
    <row r="31" spans="1:7" x14ac:dyDescent="0.3">
      <c r="A31" t="s">
        <v>12</v>
      </c>
      <c r="B31" t="str">
        <f>[7]CTCD!$A92</f>
        <v>Wheelchair Kitchens/white goods</v>
      </c>
      <c r="C31">
        <f>[7]CTCD!$H92</f>
        <v>33000</v>
      </c>
      <c r="D31">
        <f>[7]CTCD!$J92</f>
        <v>0</v>
      </c>
      <c r="E31">
        <f>[7]CTCD!$K92</f>
        <v>0</v>
      </c>
      <c r="F31">
        <f>[7]CTCD!$L92</f>
        <v>0</v>
      </c>
      <c r="G31">
        <f>[7]CTCD!$M92</f>
        <v>0</v>
      </c>
    </row>
    <row r="32" spans="1:7" x14ac:dyDescent="0.3">
      <c r="A32" t="s">
        <v>12</v>
      </c>
      <c r="B32" t="str">
        <f>[7]CTCD!$A93</f>
        <v>Lightweight Flooring</v>
      </c>
      <c r="C32">
        <f>[7]CTCD!$H93</f>
        <v>0</v>
      </c>
      <c r="D32">
        <f>[7]CTCD!$J93</f>
        <v>0</v>
      </c>
      <c r="E32">
        <f>[7]CTCD!$K93</f>
        <v>0</v>
      </c>
      <c r="F32">
        <f>[7]CTCD!$L93</f>
        <v>0</v>
      </c>
      <c r="G32">
        <f>[7]CTCD!$M93</f>
        <v>0</v>
      </c>
    </row>
    <row r="33" spans="1:7" x14ac:dyDescent="0.3">
      <c r="A33" t="s">
        <v>12</v>
      </c>
      <c r="B33" t="str">
        <f>[7]CTCD!$A94</f>
        <v>Splashbacks</v>
      </c>
      <c r="C33">
        <f>[7]CTCD!$H94</f>
        <v>0</v>
      </c>
      <c r="D33">
        <f>[7]CTCD!$J94</f>
        <v>0</v>
      </c>
      <c r="E33">
        <f>[7]CTCD!$K94</f>
        <v>0</v>
      </c>
      <c r="F33">
        <f>[7]CTCD!$L94</f>
        <v>0</v>
      </c>
      <c r="G33">
        <f>[7]CTCD!$M94</f>
        <v>0</v>
      </c>
    </row>
    <row r="34" spans="1:7" x14ac:dyDescent="0.3">
      <c r="A34" t="s">
        <v>12</v>
      </c>
      <c r="B34" t="str">
        <f>[7]CTCD!$A95</f>
        <v>Kitchens (Commodore)</v>
      </c>
      <c r="C34">
        <f>[7]CTCD!$H95</f>
        <v>769666</v>
      </c>
      <c r="D34">
        <f>[7]CTCD!$J95</f>
        <v>0</v>
      </c>
      <c r="E34">
        <f>[7]CTCD!$K95</f>
        <v>0</v>
      </c>
      <c r="F34">
        <f>[7]CTCD!$L95</f>
        <v>0</v>
      </c>
      <c r="G34">
        <f>[7]CTCD!$M95</f>
        <v>0</v>
      </c>
    </row>
    <row r="35" spans="1:7" x14ac:dyDescent="0.3">
      <c r="A35" t="s">
        <v>12</v>
      </c>
      <c r="B35" t="str">
        <f>[7]CTCD!$A96</f>
        <v>Play Equipment/Safe Play (Timber Play/RTC)</v>
      </c>
      <c r="C35">
        <f>[7]CTCD!$H96</f>
        <v>56554</v>
      </c>
      <c r="D35">
        <f>[7]CTCD!$J96</f>
        <v>0</v>
      </c>
      <c r="E35">
        <f>[7]CTCD!$K96</f>
        <v>0</v>
      </c>
      <c r="F35">
        <f>[7]CTCD!$L96</f>
        <v>0</v>
      </c>
      <c r="G35">
        <f>[7]CTCD!$M96</f>
        <v>0</v>
      </c>
    </row>
    <row r="36" spans="1:7" x14ac:dyDescent="0.3">
      <c r="A36" t="s">
        <v>12</v>
      </c>
      <c r="B36" t="str">
        <f>[7]CTCD!$A97</f>
        <v>Inground pipework District Heating (Burgins)</v>
      </c>
      <c r="C36">
        <f>[7]CTCD!$H97</f>
        <v>8586</v>
      </c>
      <c r="D36">
        <f>[7]CTCD!$J97</f>
        <v>0</v>
      </c>
      <c r="E36">
        <f>[7]CTCD!$K97</f>
        <v>0</v>
      </c>
      <c r="F36">
        <f>[7]CTCD!$L97</f>
        <v>-1300</v>
      </c>
      <c r="G36">
        <f>[7]CTCD!$M97</f>
        <v>0</v>
      </c>
    </row>
    <row r="37" spans="1:7" x14ac:dyDescent="0.3">
      <c r="A37" t="s">
        <v>12</v>
      </c>
      <c r="B37" t="str">
        <f>[7]CTCD!$A98</f>
        <v>Metsec (Screedforce)</v>
      </c>
      <c r="C37">
        <f>[7]CTCD!$H98</f>
        <v>1566566</v>
      </c>
      <c r="D37">
        <f>[7]CTCD!$J98</f>
        <v>19300</v>
      </c>
      <c r="E37">
        <f>[7]CTCD!$K98</f>
        <v>0</v>
      </c>
      <c r="F37">
        <f>[7]CTCD!$L98</f>
        <v>23400</v>
      </c>
      <c r="G37">
        <f>[7]CTCD!$M98</f>
        <v>2500</v>
      </c>
    </row>
    <row r="38" spans="1:7" x14ac:dyDescent="0.3">
      <c r="A38" t="s">
        <v>12</v>
      </c>
      <c r="B38" t="str">
        <f>[7]CTCD!$A99</f>
        <v>Mastic Pointing (Specialist Sealants)</v>
      </c>
      <c r="C38">
        <f>[7]CTCD!$H99</f>
        <v>45000</v>
      </c>
      <c r="D38">
        <f>[7]CTCD!$J99</f>
        <v>0</v>
      </c>
      <c r="E38">
        <f>[7]CTCD!$K99</f>
        <v>0</v>
      </c>
      <c r="F38">
        <f>[7]CTCD!$L99</f>
        <v>0</v>
      </c>
      <c r="G38">
        <f>[7]CTCD!$M99</f>
        <v>0</v>
      </c>
    </row>
    <row r="39" spans="1:7" x14ac:dyDescent="0.3">
      <c r="A39" t="s">
        <v>12</v>
      </c>
      <c r="B39" t="str">
        <f>[7]CTCD!$A100</f>
        <v>Metal Prima Doors</v>
      </c>
      <c r="C39">
        <f>[7]CTCD!$H100</f>
        <v>71160</v>
      </c>
      <c r="D39">
        <f>[7]CTCD!$J100</f>
        <v>0</v>
      </c>
      <c r="E39">
        <f>[7]CTCD!$K100</f>
        <v>0</v>
      </c>
      <c r="F39">
        <f>[7]CTCD!$L100</f>
        <v>0</v>
      </c>
      <c r="G39">
        <f>[7]CTCD!$M100</f>
        <v>0</v>
      </c>
    </row>
    <row r="40" spans="1:7" x14ac:dyDescent="0.3">
      <c r="A40" t="s">
        <v>12</v>
      </c>
      <c r="B40" t="str">
        <f>[7]CTCD!$A101</f>
        <v>Disabled Lifts (Terry Lifts)</v>
      </c>
      <c r="C40">
        <f>[7]CTCD!$H101</f>
        <v>26000</v>
      </c>
      <c r="D40">
        <f>[7]CTCD!$J101</f>
        <v>0</v>
      </c>
      <c r="E40">
        <f>[7]CTCD!$K101</f>
        <v>0</v>
      </c>
      <c r="F40">
        <f>[7]CTCD!$L101</f>
        <v>0</v>
      </c>
      <c r="G40">
        <f>[7]CTCD!$M101</f>
        <v>0</v>
      </c>
    </row>
    <row r="41" spans="1:7" x14ac:dyDescent="0.3">
      <c r="A41" t="s">
        <v>12</v>
      </c>
      <c r="B41" t="str">
        <f>[7]CTCD!$A102</f>
        <v>Structural Screeds (SAK)</v>
      </c>
      <c r="C41">
        <f>[7]CTCD!$H102</f>
        <v>33000</v>
      </c>
      <c r="D41">
        <f>[7]CTCD!$J102</f>
        <v>0</v>
      </c>
      <c r="E41">
        <f>[7]CTCD!$K102</f>
        <v>0</v>
      </c>
      <c r="F41">
        <f>[7]CTCD!$L102</f>
        <v>0</v>
      </c>
      <c r="G41">
        <f>[7]CTCD!$M102</f>
        <v>0</v>
      </c>
    </row>
    <row r="42" spans="1:7" x14ac:dyDescent="0.3">
      <c r="A42" t="s">
        <v>12</v>
      </c>
      <c r="B42" t="str">
        <f>[7]CTCD!$A103</f>
        <v>Podium build up/External S106 works</v>
      </c>
      <c r="C42">
        <f>[7]CTCD!$H103</f>
        <v>59500</v>
      </c>
      <c r="D42">
        <f>[7]CTCD!$J103</f>
        <v>0</v>
      </c>
      <c r="E42">
        <f>[7]CTCD!$K103</f>
        <v>0</v>
      </c>
      <c r="F42">
        <f>[7]CTCD!$L103</f>
        <v>0</v>
      </c>
      <c r="G42">
        <f>[7]CTCD!$M103</f>
        <v>0</v>
      </c>
    </row>
    <row r="43" spans="1:7" x14ac:dyDescent="0.3">
      <c r="A43" t="s">
        <v>12</v>
      </c>
      <c r="B43" t="str">
        <f>[7]CTCD!$A104</f>
        <v>Basement floor paint</v>
      </c>
      <c r="C43">
        <f>[7]CTCD!$H104</f>
        <v>53361</v>
      </c>
      <c r="D43">
        <f>[7]CTCD!$J104</f>
        <v>0</v>
      </c>
      <c r="E43">
        <f>[7]CTCD!$K104</f>
        <v>0</v>
      </c>
      <c r="F43">
        <f>[7]CTCD!$L104</f>
        <v>0</v>
      </c>
      <c r="G43">
        <f>[7]CTCD!$M104</f>
        <v>0</v>
      </c>
    </row>
    <row r="44" spans="1:7" x14ac:dyDescent="0.3">
      <c r="A44" t="s">
        <v>12</v>
      </c>
      <c r="B44" t="str">
        <f>[7]CTCD!$A105</f>
        <v>Ceramics (LLA Brown)</v>
      </c>
      <c r="C44">
        <f>[7]CTCD!$H105</f>
        <v>382953</v>
      </c>
      <c r="D44">
        <f>[7]CTCD!$J105</f>
        <v>0</v>
      </c>
      <c r="E44">
        <f>[7]CTCD!$K105</f>
        <v>0</v>
      </c>
      <c r="F44">
        <f>[7]CTCD!$L105</f>
        <v>0</v>
      </c>
      <c r="G44">
        <f>[7]CTCD!$M105</f>
        <v>0</v>
      </c>
    </row>
    <row r="45" spans="1:7" x14ac:dyDescent="0.3">
      <c r="A45" t="s">
        <v>12</v>
      </c>
      <c r="B45" t="str">
        <f>[7]CTCD!$A106</f>
        <v>Site Enabling Works (Corbyn/Dwyer/AD Bly)</v>
      </c>
      <c r="C45">
        <f>[7]CTCD!$H106</f>
        <v>27240</v>
      </c>
      <c r="D45">
        <f>[7]CTCD!$J106</f>
        <v>0</v>
      </c>
      <c r="E45">
        <f>[7]CTCD!$K106</f>
        <v>0</v>
      </c>
      <c r="F45">
        <f>[7]CTCD!$L106</f>
        <v>0</v>
      </c>
      <c r="G45">
        <f>[7]CTCD!$M106</f>
        <v>30000</v>
      </c>
    </row>
    <row r="46" spans="1:7" x14ac:dyDescent="0.3">
      <c r="A46" t="s">
        <v>12</v>
      </c>
      <c r="B46" t="str">
        <f>[7]CTCD!$A107</f>
        <v>Tree Surgery (DF Clarke)</v>
      </c>
      <c r="C46">
        <f>[7]CTCD!$H107</f>
        <v>19260</v>
      </c>
      <c r="D46">
        <f>[7]CTCD!$J107</f>
        <v>0</v>
      </c>
      <c r="E46">
        <f>[7]CTCD!$K107</f>
        <v>0</v>
      </c>
      <c r="F46">
        <f>[7]CTCD!$L107</f>
        <v>0</v>
      </c>
      <c r="G46">
        <f>[7]CTCD!$M107</f>
        <v>0</v>
      </c>
    </row>
    <row r="47" spans="1:7" x14ac:dyDescent="0.3">
      <c r="A47" t="s">
        <v>12</v>
      </c>
      <c r="B47" t="str">
        <f>[7]CTCD!$A108</f>
        <v>Sheet piling (Fussey)</v>
      </c>
      <c r="C47">
        <f>[7]CTCD!$H108</f>
        <v>334240</v>
      </c>
      <c r="D47">
        <f>[7]CTCD!$J108</f>
        <v>0</v>
      </c>
      <c r="E47">
        <f>[7]CTCD!$K108</f>
        <v>-81794</v>
      </c>
      <c r="F47">
        <f>[7]CTCD!$L108</f>
        <v>0</v>
      </c>
      <c r="G47">
        <f>[7]CTCD!$M108</f>
        <v>68598</v>
      </c>
    </row>
    <row r="48" spans="1:7" x14ac:dyDescent="0.3">
      <c r="A48" t="s">
        <v>12</v>
      </c>
      <c r="B48" t="str">
        <f>[7]CTCD!$A109</f>
        <v>Photovoltaics (Eco Team)</v>
      </c>
      <c r="C48">
        <f>[7]CTCD!$H109</f>
        <v>32400</v>
      </c>
      <c r="D48">
        <f>[7]CTCD!$J109</f>
        <v>0</v>
      </c>
      <c r="E48">
        <f>[7]CTCD!$K109</f>
        <v>0</v>
      </c>
      <c r="F48">
        <f>[7]CTCD!$L109</f>
        <v>0</v>
      </c>
      <c r="G48">
        <f>[7]CTCD!$M109</f>
        <v>0</v>
      </c>
    </row>
    <row r="49" spans="1:7" x14ac:dyDescent="0.3">
      <c r="A49" t="s">
        <v>12</v>
      </c>
      <c r="B49" t="str">
        <f>[7]CTCD!$A110</f>
        <v>GW risk</v>
      </c>
      <c r="C49">
        <f>[7]CTCD!$H110</f>
        <v>0</v>
      </c>
      <c r="D49">
        <f>[7]CTCD!$J110</f>
        <v>0</v>
      </c>
      <c r="E49">
        <f>[7]CTCD!$K110</f>
        <v>0</v>
      </c>
      <c r="F49">
        <f>[7]CTCD!$L110</f>
        <v>0</v>
      </c>
      <c r="G49">
        <f>[7]CTCD!$M110</f>
        <v>0</v>
      </c>
    </row>
    <row r="50" spans="1:7" x14ac:dyDescent="0.3">
      <c r="A50" t="s">
        <v>12</v>
      </c>
      <c r="B50" t="str">
        <f>[7]CTCD!$A111</f>
        <v>Waterproofing to Slabs (Southern Mastics)</v>
      </c>
      <c r="C50">
        <f>[7]CTCD!$H111</f>
        <v>137238</v>
      </c>
      <c r="D50">
        <f>[7]CTCD!$J111</f>
        <v>3000</v>
      </c>
      <c r="E50">
        <f>[7]CTCD!$K111</f>
        <v>0</v>
      </c>
      <c r="F50">
        <f>[7]CTCD!$L111</f>
        <v>0</v>
      </c>
      <c r="G50">
        <f>[7]CTCD!$M111</f>
        <v>0</v>
      </c>
    </row>
    <row r="51" spans="1:7" x14ac:dyDescent="0.3">
      <c r="A51" t="s">
        <v>12</v>
      </c>
      <c r="B51" t="str">
        <f>[7]CTCD!$A112</f>
        <v>Metalwork (TAD)</v>
      </c>
      <c r="C51">
        <f>[7]CTCD!$H112</f>
        <v>395000</v>
      </c>
      <c r="D51">
        <f>[7]CTCD!$J112</f>
        <v>0</v>
      </c>
      <c r="E51">
        <f>[7]CTCD!$K112</f>
        <v>0</v>
      </c>
      <c r="F51">
        <f>[7]CTCD!$L112</f>
        <v>0</v>
      </c>
      <c r="G51">
        <f>[7]CTCD!$M112</f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overheadContribution</vt:lpstr>
      <vt:lpstr>valueInformation</vt:lpstr>
      <vt:lpstr>projectKPIs</vt:lpstr>
      <vt:lpstr>timeValue</vt:lpstr>
      <vt:lpstr>NewRecordOfLabour</vt:lpstr>
      <vt:lpstr>monthlyKPI</vt:lpstr>
      <vt:lpstr>progress</vt:lpstr>
      <vt:lpstr>financialData</vt:lpstr>
      <vt:lpstr>SubConFinData</vt:lpstr>
      <vt:lpstr>HSData</vt:lpstr>
      <vt:lpstr>TradeAccidents</vt:lpstr>
      <vt:lpstr>AccidentReport</vt:lpstr>
      <vt:lpstr>MaterialOrdersCategories</vt:lpstr>
      <vt:lpstr>MaterialOrdersType</vt:lpstr>
      <vt:lpstr>TypeAccidents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Newton</dc:creator>
  <cp:lastModifiedBy>Ben</cp:lastModifiedBy>
  <dcterms:created xsi:type="dcterms:W3CDTF">2017-06-27T08:36:59Z</dcterms:created>
  <dcterms:modified xsi:type="dcterms:W3CDTF">2018-09-25T15:52:34Z</dcterms:modified>
</cp:coreProperties>
</file>