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https://uwnetid-my.sharepoint.com/personal/mpartida_uw_edu/Documents/DAP/DAP Metabolomics/"/>
    </mc:Choice>
  </mc:AlternateContent>
  <xr:revisionPtr revIDLastSave="11" documentId="8_{A852CD0D-337A-104A-8839-5205E45C4CED}" xr6:coauthVersionLast="47" xr6:coauthVersionMax="47" xr10:uidLastSave="{8C5CB0E4-B292-5B4A-BF82-DDB6DAE5959D}"/>
  <bookViews>
    <workbookView xWindow="11260" yWindow="500" windowWidth="17540" windowHeight="16480" firstSheet="2" activeTab="6" xr2:uid="{00000000-000D-0000-FFFF-FFFF00000000}"/>
  </bookViews>
  <sheets>
    <sheet name="Key" sheetId="10" r:id="rId1"/>
    <sheet name="Sample ID " sheetId="4" r:id="rId2"/>
    <sheet name="Data Reproducibility" sheetId="2" r:id="rId3"/>
    <sheet name="2022-01-14_Promislow-Jing_Batch" sheetId="3" r:id="rId4"/>
    <sheet name="AbsoluteConcetrationsTemplate " sheetId="13" state="hidden" r:id="rId5"/>
    <sheet name="Absolute Quant Data" sheetId="17" r:id="rId6"/>
    <sheet name="Metabolite Information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9" i="13" l="1"/>
  <c r="R99" i="13"/>
  <c r="S99" i="13"/>
  <c r="T99" i="13"/>
  <c r="U99" i="13"/>
  <c r="V99" i="13"/>
  <c r="W99" i="13"/>
  <c r="X99" i="13"/>
  <c r="Q103" i="13"/>
  <c r="R103" i="13"/>
  <c r="S103" i="13"/>
  <c r="T103" i="13"/>
  <c r="U103" i="13"/>
  <c r="V103" i="13"/>
  <c r="W103" i="13"/>
  <c r="X103" i="13"/>
  <c r="Q107" i="13"/>
  <c r="R107" i="13"/>
  <c r="S107" i="13"/>
  <c r="T107" i="13"/>
  <c r="U107" i="13"/>
  <c r="V107" i="13"/>
  <c r="W107" i="13"/>
  <c r="X107" i="13"/>
  <c r="Q111" i="13"/>
  <c r="R111" i="13"/>
  <c r="S111" i="13"/>
  <c r="T111" i="13"/>
  <c r="U111" i="13"/>
  <c r="V111" i="13"/>
  <c r="W111" i="13"/>
  <c r="X111" i="13"/>
  <c r="Q115" i="13"/>
  <c r="R115" i="13"/>
  <c r="S115" i="13"/>
  <c r="T115" i="13"/>
  <c r="U115" i="13"/>
  <c r="V115" i="13"/>
  <c r="W115" i="13"/>
  <c r="X115" i="13"/>
  <c r="Q119" i="13"/>
  <c r="R119" i="13"/>
  <c r="S119" i="13"/>
  <c r="T119" i="13"/>
  <c r="U119" i="13"/>
  <c r="V119" i="13"/>
  <c r="W119" i="13"/>
  <c r="X119" i="13"/>
  <c r="E119" i="13"/>
  <c r="F119" i="13"/>
  <c r="G119" i="13"/>
  <c r="H119" i="13"/>
  <c r="I119" i="13"/>
  <c r="J119" i="13"/>
  <c r="K119" i="13"/>
  <c r="L119" i="13"/>
  <c r="E115" i="13"/>
  <c r="F115" i="13"/>
  <c r="G115" i="13"/>
  <c r="H115" i="13"/>
  <c r="I115" i="13"/>
  <c r="J115" i="13"/>
  <c r="K115" i="13"/>
  <c r="L115" i="13"/>
  <c r="E111" i="13"/>
  <c r="F111" i="13"/>
  <c r="G111" i="13"/>
  <c r="H111" i="13"/>
  <c r="I111" i="13"/>
  <c r="J111" i="13"/>
  <c r="K111" i="13"/>
  <c r="L111" i="13"/>
  <c r="E107" i="13"/>
  <c r="F107" i="13"/>
  <c r="G107" i="13"/>
  <c r="H107" i="13"/>
  <c r="I107" i="13"/>
  <c r="J107" i="13"/>
  <c r="K107" i="13"/>
  <c r="L107" i="13"/>
  <c r="E103" i="13"/>
  <c r="F103" i="13"/>
  <c r="G103" i="13"/>
  <c r="H103" i="13"/>
  <c r="I103" i="13"/>
  <c r="J103" i="13"/>
  <c r="K103" i="13"/>
  <c r="L103" i="13"/>
  <c r="E99" i="13"/>
  <c r="F99" i="13"/>
  <c r="G99" i="13"/>
  <c r="H99" i="13"/>
  <c r="I99" i="13"/>
  <c r="J99" i="13"/>
  <c r="K99" i="13"/>
  <c r="L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BC99" i="13"/>
  <c r="BD99" i="13"/>
  <c r="BE99" i="13"/>
  <c r="BF99" i="13"/>
  <c r="BG99" i="13"/>
  <c r="BH99" i="13"/>
  <c r="BI99" i="13"/>
  <c r="BJ99" i="13"/>
  <c r="BK99" i="13"/>
  <c r="BL99" i="13"/>
  <c r="BM99" i="13"/>
  <c r="BN99" i="13"/>
  <c r="BO99" i="13"/>
  <c r="BP99" i="13"/>
  <c r="BQ99" i="13"/>
  <c r="BR99" i="13"/>
  <c r="BS99" i="13"/>
  <c r="BT99" i="13"/>
  <c r="BU99" i="13"/>
  <c r="BV99" i="13"/>
  <c r="BW99" i="13"/>
  <c r="BX99" i="13"/>
  <c r="BY99" i="13"/>
  <c r="BZ99" i="13"/>
  <c r="CA99" i="13"/>
  <c r="CB99" i="13"/>
  <c r="CC99" i="13"/>
  <c r="CD99" i="13"/>
  <c r="CE99" i="13"/>
  <c r="CF99" i="13"/>
  <c r="CG99" i="13"/>
  <c r="CH99" i="13"/>
  <c r="CI99" i="13"/>
  <c r="CJ99" i="13"/>
  <c r="CK99" i="13"/>
  <c r="CL99" i="13"/>
  <c r="CM99" i="13"/>
  <c r="CN99" i="13"/>
  <c r="CO99" i="13"/>
  <c r="CP99" i="13"/>
  <c r="CQ99" i="13"/>
  <c r="CR99" i="13"/>
  <c r="CS99" i="13"/>
  <c r="CT99" i="13"/>
  <c r="CU99" i="13"/>
  <c r="CV99" i="13"/>
  <c r="CW99" i="13"/>
  <c r="CX99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BC103" i="13"/>
  <c r="BD103" i="13"/>
  <c r="BE103" i="13"/>
  <c r="BF103" i="13"/>
  <c r="BG103" i="13"/>
  <c r="BH103" i="13"/>
  <c r="BI103" i="13"/>
  <c r="BJ103" i="13"/>
  <c r="BK103" i="13"/>
  <c r="BL103" i="13"/>
  <c r="BM103" i="13"/>
  <c r="BN103" i="13"/>
  <c r="BO103" i="13"/>
  <c r="BP103" i="13"/>
  <c r="BQ103" i="13"/>
  <c r="BR103" i="13"/>
  <c r="BS103" i="13"/>
  <c r="BT103" i="13"/>
  <c r="BU103" i="13"/>
  <c r="BV103" i="13"/>
  <c r="BW103" i="13"/>
  <c r="BX103" i="13"/>
  <c r="BY103" i="13"/>
  <c r="BZ103" i="13"/>
  <c r="CA103" i="13"/>
  <c r="CB103" i="13"/>
  <c r="CC103" i="13"/>
  <c r="CD103" i="13"/>
  <c r="CE103" i="13"/>
  <c r="CF103" i="13"/>
  <c r="CG103" i="13"/>
  <c r="CH103" i="13"/>
  <c r="CI103" i="13"/>
  <c r="CJ103" i="13"/>
  <c r="CK103" i="13"/>
  <c r="CL103" i="13"/>
  <c r="CM103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BC107" i="13"/>
  <c r="BD107" i="13"/>
  <c r="BE107" i="13"/>
  <c r="BF107" i="13"/>
  <c r="BG107" i="13"/>
  <c r="BH107" i="13"/>
  <c r="BI107" i="13"/>
  <c r="BJ107" i="13"/>
  <c r="BK107" i="13"/>
  <c r="BL107" i="13"/>
  <c r="BM107" i="13"/>
  <c r="BN107" i="13"/>
  <c r="BO107" i="13"/>
  <c r="BP107" i="13"/>
  <c r="BQ107" i="13"/>
  <c r="BR107" i="13"/>
  <c r="BS107" i="13"/>
  <c r="BT107" i="13"/>
  <c r="BU107" i="13"/>
  <c r="BV107" i="13"/>
  <c r="BW107" i="13"/>
  <c r="BX107" i="13"/>
  <c r="BY107" i="13"/>
  <c r="BZ107" i="13"/>
  <c r="CA107" i="13"/>
  <c r="CB107" i="13"/>
  <c r="CC107" i="13"/>
  <c r="CD107" i="13"/>
  <c r="CE107" i="13"/>
  <c r="CF107" i="13"/>
  <c r="CG107" i="13"/>
  <c r="CH107" i="13"/>
  <c r="CI107" i="13"/>
  <c r="CJ107" i="13"/>
  <c r="CK107" i="13"/>
  <c r="CL107" i="13"/>
  <c r="CM107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AZ111" i="13"/>
  <c r="BA111" i="13"/>
  <c r="BB111" i="13"/>
  <c r="BC111" i="13"/>
  <c r="BD111" i="13"/>
  <c r="BE111" i="13"/>
  <c r="BF111" i="13"/>
  <c r="BG111" i="13"/>
  <c r="BH111" i="13"/>
  <c r="BI111" i="13"/>
  <c r="BJ111" i="13"/>
  <c r="BK111" i="13"/>
  <c r="BL111" i="13"/>
  <c r="BM111" i="13"/>
  <c r="BN111" i="13"/>
  <c r="BO111" i="13"/>
  <c r="BP111" i="13"/>
  <c r="BQ111" i="13"/>
  <c r="BR111" i="13"/>
  <c r="BS111" i="13"/>
  <c r="BT111" i="13"/>
  <c r="BU111" i="13"/>
  <c r="BV111" i="13"/>
  <c r="BW111" i="13"/>
  <c r="BX111" i="13"/>
  <c r="BY111" i="13"/>
  <c r="BZ111" i="13"/>
  <c r="CA111" i="13"/>
  <c r="CB111" i="13"/>
  <c r="CC111" i="13"/>
  <c r="CD111" i="13"/>
  <c r="CE111" i="13"/>
  <c r="CF111" i="13"/>
  <c r="CG111" i="13"/>
  <c r="CH111" i="13"/>
  <c r="CI111" i="13"/>
  <c r="CJ111" i="13"/>
  <c r="CK111" i="13"/>
  <c r="CL111" i="13"/>
  <c r="CM111" i="13"/>
  <c r="CN111" i="13"/>
  <c r="CO111" i="13"/>
  <c r="CP111" i="13"/>
  <c r="CQ111" i="13"/>
  <c r="CR111" i="13"/>
  <c r="CS111" i="13"/>
  <c r="CT111" i="13"/>
  <c r="CU111" i="13"/>
  <c r="CV111" i="13"/>
  <c r="CW111" i="13"/>
  <c r="CX111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BC115" i="13"/>
  <c r="BD115" i="13"/>
  <c r="BE115" i="13"/>
  <c r="BF115" i="13"/>
  <c r="BG115" i="13"/>
  <c r="BH115" i="13"/>
  <c r="BI115" i="13"/>
  <c r="BJ115" i="13"/>
  <c r="BK115" i="13"/>
  <c r="BL115" i="13"/>
  <c r="BM115" i="13"/>
  <c r="BN115" i="13"/>
  <c r="BO115" i="13"/>
  <c r="BP115" i="13"/>
  <c r="BQ115" i="13"/>
  <c r="BR115" i="13"/>
  <c r="BS115" i="13"/>
  <c r="BT115" i="13"/>
  <c r="BU115" i="13"/>
  <c r="BV115" i="13"/>
  <c r="BW115" i="13"/>
  <c r="BX115" i="13"/>
  <c r="BY115" i="13"/>
  <c r="BZ115" i="13"/>
  <c r="CA115" i="13"/>
  <c r="CB115" i="13"/>
  <c r="CC115" i="13"/>
  <c r="CD115" i="13"/>
  <c r="CE115" i="13"/>
  <c r="CF115" i="13"/>
  <c r="CG115" i="13"/>
  <c r="CH115" i="13"/>
  <c r="CI115" i="13"/>
  <c r="CJ115" i="13"/>
  <c r="CK115" i="13"/>
  <c r="CL115" i="13"/>
  <c r="CM115" i="13"/>
  <c r="CN115" i="13"/>
  <c r="CO115" i="13"/>
  <c r="CP115" i="13"/>
  <c r="CQ115" i="13"/>
  <c r="CR115" i="13"/>
  <c r="CS115" i="13"/>
  <c r="CT115" i="13"/>
  <c r="CU115" i="13"/>
  <c r="CV115" i="13"/>
  <c r="CW115" i="13"/>
  <c r="CX115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BC119" i="13"/>
  <c r="BD119" i="13"/>
  <c r="BE119" i="13"/>
  <c r="BF119" i="13"/>
  <c r="BG119" i="13"/>
  <c r="BH119" i="13"/>
  <c r="BI119" i="13"/>
  <c r="BJ119" i="13"/>
  <c r="BK119" i="13"/>
  <c r="BL119" i="13"/>
  <c r="BM119" i="13"/>
  <c r="BN119" i="13"/>
  <c r="BO119" i="13"/>
  <c r="BP119" i="13"/>
  <c r="BQ119" i="13"/>
  <c r="BR119" i="13"/>
  <c r="BS119" i="13"/>
  <c r="BT119" i="13"/>
  <c r="BU119" i="13"/>
  <c r="BV119" i="13"/>
  <c r="BW119" i="13"/>
  <c r="BX119" i="13"/>
  <c r="BY119" i="13"/>
  <c r="BZ119" i="13"/>
  <c r="CA119" i="13"/>
  <c r="CB119" i="13"/>
  <c r="CC119" i="13"/>
  <c r="CD119" i="13"/>
  <c r="CE119" i="13"/>
  <c r="CF119" i="13"/>
  <c r="CG119" i="13"/>
  <c r="CH119" i="13"/>
  <c r="CI119" i="13"/>
  <c r="CJ119" i="13"/>
  <c r="CK119" i="13"/>
  <c r="CL119" i="13"/>
  <c r="CM119" i="13"/>
  <c r="CN119" i="13"/>
  <c r="CO119" i="13"/>
  <c r="CP119" i="13"/>
  <c r="CQ119" i="13"/>
  <c r="CR119" i="13"/>
  <c r="CS119" i="13"/>
  <c r="CT119" i="13"/>
  <c r="CU119" i="13"/>
  <c r="CV119" i="13"/>
  <c r="CW119" i="13"/>
  <c r="CX119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BC123" i="13"/>
  <c r="BD123" i="13"/>
  <c r="BE123" i="13"/>
  <c r="BF123" i="13"/>
  <c r="BG123" i="13"/>
  <c r="BH123" i="13"/>
  <c r="BI123" i="13"/>
  <c r="BJ123" i="13"/>
  <c r="BK123" i="13"/>
  <c r="BL123" i="13"/>
  <c r="BM123" i="13"/>
  <c r="BN123" i="13"/>
  <c r="BO123" i="13"/>
  <c r="BP123" i="13"/>
  <c r="BQ123" i="13"/>
  <c r="BR123" i="13"/>
  <c r="BS123" i="13"/>
  <c r="BT123" i="13"/>
  <c r="BU123" i="13"/>
  <c r="BV123" i="13"/>
  <c r="BW123" i="13"/>
  <c r="BX123" i="13"/>
  <c r="BY123" i="13"/>
  <c r="BZ123" i="13"/>
  <c r="CA123" i="13"/>
  <c r="CB123" i="13"/>
  <c r="CC123" i="13"/>
  <c r="CD123" i="13"/>
  <c r="CE123" i="13"/>
  <c r="CF123" i="13"/>
  <c r="CG123" i="13"/>
  <c r="CH123" i="13"/>
  <c r="CI123" i="13"/>
  <c r="CJ123" i="13"/>
  <c r="CK123" i="13"/>
  <c r="CL123" i="13"/>
  <c r="CM123" i="13"/>
  <c r="CN123" i="13"/>
  <c r="CO123" i="13"/>
  <c r="CP123" i="13"/>
  <c r="CQ123" i="13"/>
  <c r="CR123" i="13"/>
  <c r="CS123" i="13"/>
  <c r="CT123" i="13"/>
  <c r="CU123" i="13"/>
  <c r="CV123" i="13"/>
  <c r="CW123" i="13"/>
  <c r="CX123" i="13"/>
  <c r="Q123" i="13"/>
  <c r="R123" i="13"/>
  <c r="S123" i="13"/>
  <c r="T123" i="13"/>
  <c r="U123" i="13"/>
  <c r="V123" i="13"/>
  <c r="W123" i="13"/>
  <c r="X123" i="13"/>
  <c r="E123" i="13"/>
  <c r="F123" i="13"/>
  <c r="G123" i="13"/>
  <c r="H123" i="13"/>
  <c r="I123" i="13"/>
  <c r="J123" i="13"/>
  <c r="K123" i="13"/>
  <c r="L123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M91" i="13"/>
  <c r="BN91" i="13"/>
  <c r="BO91" i="13"/>
  <c r="BP91" i="13"/>
  <c r="BQ91" i="13"/>
  <c r="BR91" i="13"/>
  <c r="BS91" i="13"/>
  <c r="BT91" i="13"/>
  <c r="BU91" i="13"/>
  <c r="BV91" i="13"/>
  <c r="BW91" i="13"/>
  <c r="BX91" i="13"/>
  <c r="BY91" i="13"/>
  <c r="BZ91" i="13"/>
  <c r="CA91" i="13"/>
  <c r="CB91" i="13"/>
  <c r="CC91" i="13"/>
  <c r="CD91" i="13"/>
  <c r="CE91" i="13"/>
  <c r="CF91" i="13"/>
  <c r="CG91" i="13"/>
  <c r="CH91" i="13"/>
  <c r="CI91" i="13"/>
  <c r="CJ91" i="13"/>
  <c r="CK91" i="13"/>
  <c r="CL91" i="13"/>
  <c r="CM91" i="13"/>
  <c r="CN91" i="13"/>
  <c r="CO91" i="13"/>
  <c r="CP91" i="13"/>
  <c r="CQ91" i="13"/>
  <c r="CR91" i="13"/>
  <c r="CS91" i="13"/>
  <c r="CT91" i="13"/>
  <c r="CU91" i="13"/>
  <c r="CV91" i="13"/>
  <c r="CW91" i="13"/>
  <c r="CX91" i="13"/>
  <c r="Z91" i="13"/>
  <c r="Q91" i="13"/>
  <c r="R91" i="13"/>
  <c r="S91" i="13"/>
  <c r="T91" i="13"/>
  <c r="U91" i="13"/>
  <c r="V91" i="13"/>
  <c r="W91" i="13"/>
  <c r="X91" i="13"/>
  <c r="P91" i="13"/>
  <c r="AH7" i="13" l="1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W7" i="13"/>
  <c r="BX7" i="13"/>
  <c r="BY7" i="13"/>
  <c r="BZ7" i="13"/>
  <c r="CA7" i="13"/>
  <c r="CB7" i="13"/>
  <c r="CC7" i="13"/>
  <c r="CD7" i="13"/>
  <c r="CE7" i="13"/>
  <c r="CF7" i="13"/>
  <c r="CG7" i="13"/>
  <c r="CH7" i="13"/>
  <c r="CI7" i="13"/>
  <c r="CJ7" i="13"/>
  <c r="CK7" i="13"/>
  <c r="CL7" i="13"/>
  <c r="CM7" i="13"/>
  <c r="CN7" i="13"/>
  <c r="CO7" i="13"/>
  <c r="CP7" i="13"/>
  <c r="CQ7" i="13"/>
  <c r="CR7" i="13"/>
  <c r="CS7" i="13"/>
  <c r="CT7" i="13"/>
  <c r="CU7" i="13"/>
  <c r="CV7" i="13"/>
  <c r="CW7" i="13"/>
  <c r="CX7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CV11" i="13"/>
  <c r="CW11" i="13"/>
  <c r="CX11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X15" i="13"/>
  <c r="BY15" i="13"/>
  <c r="BZ15" i="13"/>
  <c r="CA15" i="13"/>
  <c r="CB15" i="13"/>
  <c r="CC15" i="13"/>
  <c r="CD15" i="13"/>
  <c r="CE15" i="13"/>
  <c r="CF15" i="13"/>
  <c r="CG15" i="13"/>
  <c r="CH15" i="13"/>
  <c r="CI15" i="13"/>
  <c r="CJ15" i="13"/>
  <c r="CK15" i="13"/>
  <c r="CL15" i="13"/>
  <c r="CM15" i="13"/>
  <c r="CN15" i="13"/>
  <c r="CO15" i="13"/>
  <c r="CP15" i="13"/>
  <c r="CQ15" i="13"/>
  <c r="CR15" i="13"/>
  <c r="CS15" i="13"/>
  <c r="CT15" i="13"/>
  <c r="CU15" i="13"/>
  <c r="CV15" i="13"/>
  <c r="CW15" i="13"/>
  <c r="CX15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X19" i="13"/>
  <c r="BY19" i="13"/>
  <c r="BZ19" i="13"/>
  <c r="CA19" i="13"/>
  <c r="CB19" i="13"/>
  <c r="CC19" i="13"/>
  <c r="CD19" i="13"/>
  <c r="CE19" i="13"/>
  <c r="CF19" i="13"/>
  <c r="CG19" i="13"/>
  <c r="CH19" i="13"/>
  <c r="CI19" i="13"/>
  <c r="CJ19" i="13"/>
  <c r="CK19" i="13"/>
  <c r="CL19" i="13"/>
  <c r="CM19" i="13"/>
  <c r="CN19" i="13"/>
  <c r="CO19" i="13"/>
  <c r="CP19" i="13"/>
  <c r="CQ19" i="13"/>
  <c r="CR19" i="13"/>
  <c r="CS19" i="13"/>
  <c r="CT19" i="13"/>
  <c r="CU19" i="13"/>
  <c r="CV19" i="13"/>
  <c r="CW19" i="13"/>
  <c r="CX19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X23" i="13"/>
  <c r="BY23" i="13"/>
  <c r="BZ23" i="13"/>
  <c r="CA23" i="13"/>
  <c r="CB23" i="13"/>
  <c r="CC23" i="13"/>
  <c r="CD23" i="13"/>
  <c r="CE23" i="13"/>
  <c r="CF23" i="13"/>
  <c r="CG23" i="13"/>
  <c r="CH23" i="13"/>
  <c r="CI23" i="13"/>
  <c r="CJ23" i="13"/>
  <c r="CK23" i="13"/>
  <c r="CL23" i="13"/>
  <c r="CM23" i="13"/>
  <c r="CN23" i="13"/>
  <c r="CO23" i="13"/>
  <c r="CP23" i="13"/>
  <c r="CQ23" i="13"/>
  <c r="CR23" i="13"/>
  <c r="CS23" i="13"/>
  <c r="CT23" i="13"/>
  <c r="CU23" i="13"/>
  <c r="CV23" i="13"/>
  <c r="CW23" i="13"/>
  <c r="CX23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BX27" i="13"/>
  <c r="BY27" i="13"/>
  <c r="BZ27" i="13"/>
  <c r="CA27" i="13"/>
  <c r="CB27" i="13"/>
  <c r="CC27" i="13"/>
  <c r="CD27" i="13"/>
  <c r="CE27" i="13"/>
  <c r="CF27" i="13"/>
  <c r="CG27" i="13"/>
  <c r="CH27" i="13"/>
  <c r="CI27" i="13"/>
  <c r="CJ27" i="13"/>
  <c r="CK27" i="13"/>
  <c r="CL27" i="13"/>
  <c r="CM27" i="13"/>
  <c r="CN27" i="13"/>
  <c r="CO27" i="13"/>
  <c r="CP27" i="13"/>
  <c r="CQ27" i="13"/>
  <c r="CR27" i="13"/>
  <c r="CS27" i="13"/>
  <c r="CT27" i="13"/>
  <c r="CU27" i="13"/>
  <c r="CV27" i="13"/>
  <c r="CW27" i="13"/>
  <c r="CX27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BM31" i="13"/>
  <c r="BN31" i="13"/>
  <c r="BO31" i="13"/>
  <c r="BP31" i="13"/>
  <c r="BQ31" i="13"/>
  <c r="BR31" i="13"/>
  <c r="BS31" i="13"/>
  <c r="BT31" i="13"/>
  <c r="BU31" i="13"/>
  <c r="BV31" i="13"/>
  <c r="BW31" i="13"/>
  <c r="BX31" i="13"/>
  <c r="BY31" i="13"/>
  <c r="BZ31" i="13"/>
  <c r="CA31" i="13"/>
  <c r="CB31" i="13"/>
  <c r="CC31" i="13"/>
  <c r="CD31" i="13"/>
  <c r="CE31" i="13"/>
  <c r="CF31" i="13"/>
  <c r="CG31" i="13"/>
  <c r="CH31" i="13"/>
  <c r="CI31" i="13"/>
  <c r="CJ31" i="13"/>
  <c r="CK31" i="13"/>
  <c r="CL31" i="13"/>
  <c r="CM31" i="13"/>
  <c r="CN31" i="13"/>
  <c r="CO31" i="13"/>
  <c r="CP31" i="13"/>
  <c r="CQ31" i="13"/>
  <c r="CR31" i="13"/>
  <c r="CS31" i="13"/>
  <c r="CT31" i="13"/>
  <c r="CU31" i="13"/>
  <c r="CV31" i="13"/>
  <c r="CW31" i="13"/>
  <c r="CX31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K35" i="13"/>
  <c r="BL35" i="13"/>
  <c r="BM35" i="13"/>
  <c r="BN35" i="13"/>
  <c r="BO35" i="13"/>
  <c r="BP35" i="13"/>
  <c r="BQ35" i="13"/>
  <c r="BR35" i="13"/>
  <c r="BS35" i="13"/>
  <c r="BT35" i="13"/>
  <c r="BU35" i="13"/>
  <c r="BV35" i="13"/>
  <c r="BW35" i="13"/>
  <c r="BX35" i="13"/>
  <c r="BY35" i="13"/>
  <c r="BZ35" i="13"/>
  <c r="CA35" i="13"/>
  <c r="CB35" i="13"/>
  <c r="CC35" i="13"/>
  <c r="CD35" i="13"/>
  <c r="CE35" i="13"/>
  <c r="CF35" i="13"/>
  <c r="CG35" i="13"/>
  <c r="CH35" i="13"/>
  <c r="CI35" i="13"/>
  <c r="CJ35" i="13"/>
  <c r="CK35" i="13"/>
  <c r="CL35" i="13"/>
  <c r="CM35" i="13"/>
  <c r="CN35" i="13"/>
  <c r="CO35" i="13"/>
  <c r="CP35" i="13"/>
  <c r="CQ35" i="13"/>
  <c r="CR35" i="13"/>
  <c r="CS35" i="13"/>
  <c r="CT35" i="13"/>
  <c r="CU35" i="13"/>
  <c r="CV35" i="13"/>
  <c r="CW35" i="13"/>
  <c r="CX35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BF39" i="13"/>
  <c r="BG39" i="13"/>
  <c r="BH39" i="13"/>
  <c r="BI39" i="13"/>
  <c r="BJ39" i="13"/>
  <c r="BK39" i="13"/>
  <c r="BL39" i="13"/>
  <c r="BM39" i="13"/>
  <c r="BN39" i="13"/>
  <c r="BO39" i="13"/>
  <c r="BP39" i="13"/>
  <c r="BQ39" i="13"/>
  <c r="BR39" i="13"/>
  <c r="BS39" i="13"/>
  <c r="BT39" i="13"/>
  <c r="BU39" i="13"/>
  <c r="BV39" i="13"/>
  <c r="BW39" i="13"/>
  <c r="BX39" i="13"/>
  <c r="BY39" i="13"/>
  <c r="BZ39" i="13"/>
  <c r="CA39" i="13"/>
  <c r="CB39" i="13"/>
  <c r="CC39" i="13"/>
  <c r="CD39" i="13"/>
  <c r="CE39" i="13"/>
  <c r="CF39" i="13"/>
  <c r="CG39" i="13"/>
  <c r="CH39" i="13"/>
  <c r="CI39" i="13"/>
  <c r="CJ39" i="13"/>
  <c r="CK39" i="13"/>
  <c r="CL39" i="13"/>
  <c r="CM39" i="13"/>
  <c r="CN39" i="13"/>
  <c r="CO39" i="13"/>
  <c r="CP39" i="13"/>
  <c r="CQ39" i="13"/>
  <c r="CR39" i="13"/>
  <c r="CS39" i="13"/>
  <c r="CT39" i="13"/>
  <c r="CU39" i="13"/>
  <c r="CV39" i="13"/>
  <c r="CW39" i="13"/>
  <c r="CX39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BF43" i="13"/>
  <c r="BG43" i="13"/>
  <c r="BH43" i="13"/>
  <c r="BI43" i="13"/>
  <c r="BJ43" i="13"/>
  <c r="BK43" i="13"/>
  <c r="BL43" i="13"/>
  <c r="BM43" i="13"/>
  <c r="BN43" i="13"/>
  <c r="BO43" i="13"/>
  <c r="BP43" i="13"/>
  <c r="BQ43" i="13"/>
  <c r="BR43" i="13"/>
  <c r="BS43" i="13"/>
  <c r="BT43" i="13"/>
  <c r="BU43" i="13"/>
  <c r="BV43" i="13"/>
  <c r="BW43" i="13"/>
  <c r="BX43" i="13"/>
  <c r="BY43" i="13"/>
  <c r="BZ43" i="13"/>
  <c r="CA43" i="13"/>
  <c r="CB43" i="13"/>
  <c r="CC43" i="13"/>
  <c r="CD43" i="13"/>
  <c r="CE43" i="13"/>
  <c r="CF43" i="13"/>
  <c r="CG43" i="13"/>
  <c r="CH43" i="13"/>
  <c r="CI43" i="13"/>
  <c r="CJ43" i="13"/>
  <c r="CK43" i="13"/>
  <c r="CL43" i="13"/>
  <c r="CM43" i="13"/>
  <c r="CN43" i="13"/>
  <c r="CO43" i="13"/>
  <c r="CP43" i="13"/>
  <c r="CQ43" i="13"/>
  <c r="CR43" i="13"/>
  <c r="CS43" i="13"/>
  <c r="CT43" i="13"/>
  <c r="CU43" i="13"/>
  <c r="CV43" i="13"/>
  <c r="CW43" i="13"/>
  <c r="CX43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BF47" i="13"/>
  <c r="BG47" i="13"/>
  <c r="BH47" i="13"/>
  <c r="BI47" i="13"/>
  <c r="BJ47" i="13"/>
  <c r="BK47" i="13"/>
  <c r="BL47" i="13"/>
  <c r="BM47" i="13"/>
  <c r="BN47" i="13"/>
  <c r="BO47" i="13"/>
  <c r="BP47" i="13"/>
  <c r="BQ47" i="13"/>
  <c r="BR47" i="13"/>
  <c r="BS47" i="13"/>
  <c r="BT47" i="13"/>
  <c r="BU47" i="13"/>
  <c r="BV47" i="13"/>
  <c r="BW47" i="13"/>
  <c r="BX47" i="13"/>
  <c r="BY47" i="13"/>
  <c r="BZ47" i="13"/>
  <c r="CA47" i="13"/>
  <c r="CB47" i="13"/>
  <c r="CC47" i="13"/>
  <c r="CD47" i="13"/>
  <c r="CE47" i="13"/>
  <c r="CF47" i="13"/>
  <c r="CG47" i="13"/>
  <c r="CH47" i="13"/>
  <c r="CI47" i="13"/>
  <c r="CJ47" i="13"/>
  <c r="CK47" i="13"/>
  <c r="CL47" i="13"/>
  <c r="CM47" i="13"/>
  <c r="CN47" i="13"/>
  <c r="CO47" i="13"/>
  <c r="CP47" i="13"/>
  <c r="CQ47" i="13"/>
  <c r="CR47" i="13"/>
  <c r="CS47" i="13"/>
  <c r="CT47" i="13"/>
  <c r="CU47" i="13"/>
  <c r="CV47" i="13"/>
  <c r="CW47" i="13"/>
  <c r="CX47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BF51" i="13"/>
  <c r="BG51" i="13"/>
  <c r="BH51" i="13"/>
  <c r="BI51" i="13"/>
  <c r="BJ51" i="13"/>
  <c r="BK51" i="13"/>
  <c r="BL51" i="13"/>
  <c r="BM51" i="13"/>
  <c r="BN51" i="13"/>
  <c r="BO51" i="13"/>
  <c r="BP51" i="13"/>
  <c r="BQ51" i="13"/>
  <c r="BR51" i="13"/>
  <c r="BS51" i="13"/>
  <c r="BT51" i="13"/>
  <c r="BU51" i="13"/>
  <c r="BV51" i="13"/>
  <c r="BW51" i="13"/>
  <c r="BX51" i="13"/>
  <c r="BY51" i="13"/>
  <c r="BZ51" i="13"/>
  <c r="CA51" i="13"/>
  <c r="CB51" i="13"/>
  <c r="CC51" i="13"/>
  <c r="CD51" i="13"/>
  <c r="CE51" i="13"/>
  <c r="CF51" i="13"/>
  <c r="CG51" i="13"/>
  <c r="CH51" i="13"/>
  <c r="CI51" i="13"/>
  <c r="CJ51" i="13"/>
  <c r="CK51" i="13"/>
  <c r="CL51" i="13"/>
  <c r="CM51" i="13"/>
  <c r="CN51" i="13"/>
  <c r="CO51" i="13"/>
  <c r="CP51" i="13"/>
  <c r="CQ51" i="13"/>
  <c r="CR51" i="13"/>
  <c r="CS51" i="13"/>
  <c r="CT51" i="13"/>
  <c r="CU51" i="13"/>
  <c r="CV51" i="13"/>
  <c r="CW51" i="13"/>
  <c r="CX51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BS55" i="13"/>
  <c r="BT55" i="13"/>
  <c r="BU55" i="13"/>
  <c r="BV55" i="13"/>
  <c r="BW55" i="13"/>
  <c r="BX55" i="13"/>
  <c r="BY55" i="13"/>
  <c r="BZ55" i="13"/>
  <c r="CA55" i="13"/>
  <c r="CB55" i="13"/>
  <c r="CC55" i="13"/>
  <c r="CD55" i="13"/>
  <c r="CE55" i="13"/>
  <c r="CF55" i="13"/>
  <c r="CG55" i="13"/>
  <c r="CH55" i="13"/>
  <c r="CI55" i="13"/>
  <c r="CJ55" i="13"/>
  <c r="CK55" i="13"/>
  <c r="CL55" i="13"/>
  <c r="CM55" i="13"/>
  <c r="CN55" i="13"/>
  <c r="CO55" i="13"/>
  <c r="CP55" i="13"/>
  <c r="CQ55" i="13"/>
  <c r="CR55" i="13"/>
  <c r="CS55" i="13"/>
  <c r="CT55" i="13"/>
  <c r="CU55" i="13"/>
  <c r="CV55" i="13"/>
  <c r="CW55" i="13"/>
  <c r="CX55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BF59" i="13"/>
  <c r="BG59" i="13"/>
  <c r="BH59" i="13"/>
  <c r="BI59" i="13"/>
  <c r="BJ59" i="13"/>
  <c r="BK59" i="13"/>
  <c r="BL59" i="13"/>
  <c r="BM59" i="13"/>
  <c r="BN59" i="13"/>
  <c r="BO59" i="13"/>
  <c r="BP59" i="13"/>
  <c r="BQ59" i="13"/>
  <c r="BR59" i="13"/>
  <c r="BS59" i="13"/>
  <c r="BT59" i="13"/>
  <c r="BU59" i="13"/>
  <c r="BV59" i="13"/>
  <c r="BW59" i="13"/>
  <c r="BX59" i="13"/>
  <c r="BY59" i="13"/>
  <c r="BZ59" i="13"/>
  <c r="CA59" i="13"/>
  <c r="CB59" i="13"/>
  <c r="CC59" i="13"/>
  <c r="CD59" i="13"/>
  <c r="CE59" i="13"/>
  <c r="CF59" i="13"/>
  <c r="CG59" i="13"/>
  <c r="CH59" i="13"/>
  <c r="CI59" i="13"/>
  <c r="CJ59" i="13"/>
  <c r="CK59" i="13"/>
  <c r="CL59" i="13"/>
  <c r="CM59" i="13"/>
  <c r="CN59" i="13"/>
  <c r="CO59" i="13"/>
  <c r="CP59" i="13"/>
  <c r="CQ59" i="13"/>
  <c r="CR59" i="13"/>
  <c r="CS59" i="13"/>
  <c r="CT59" i="13"/>
  <c r="CU59" i="13"/>
  <c r="CV59" i="13"/>
  <c r="CW59" i="13"/>
  <c r="CX59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CN63" i="13"/>
  <c r="CO63" i="13"/>
  <c r="CP63" i="13"/>
  <c r="CQ63" i="13"/>
  <c r="CR63" i="13"/>
  <c r="CS63" i="13"/>
  <c r="CT63" i="13"/>
  <c r="CU63" i="13"/>
  <c r="CV63" i="13"/>
  <c r="CW63" i="13"/>
  <c r="CX63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CN67" i="13"/>
  <c r="CO67" i="13"/>
  <c r="CP67" i="13"/>
  <c r="CQ67" i="13"/>
  <c r="CR67" i="13"/>
  <c r="CS67" i="13"/>
  <c r="CT67" i="13"/>
  <c r="CU67" i="13"/>
  <c r="CV67" i="13"/>
  <c r="CW67" i="13"/>
  <c r="CX67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CN71" i="13"/>
  <c r="CO71" i="13"/>
  <c r="CP71" i="13"/>
  <c r="CQ71" i="13"/>
  <c r="CR71" i="13"/>
  <c r="CS71" i="13"/>
  <c r="CT71" i="13"/>
  <c r="CU71" i="13"/>
  <c r="CV71" i="13"/>
  <c r="CW71" i="13"/>
  <c r="CX71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CN75" i="13"/>
  <c r="CO75" i="13"/>
  <c r="CP75" i="13"/>
  <c r="CQ75" i="13"/>
  <c r="CR75" i="13"/>
  <c r="CS75" i="13"/>
  <c r="CT75" i="13"/>
  <c r="CU75" i="13"/>
  <c r="CV75" i="13"/>
  <c r="CW75" i="13"/>
  <c r="CX75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BD79" i="13"/>
  <c r="BE79" i="13"/>
  <c r="BF79" i="13"/>
  <c r="BG79" i="13"/>
  <c r="BH79" i="13"/>
  <c r="BI79" i="13"/>
  <c r="BJ79" i="13"/>
  <c r="BK79" i="13"/>
  <c r="BL79" i="13"/>
  <c r="BM79" i="13"/>
  <c r="BN79" i="13"/>
  <c r="BO79" i="13"/>
  <c r="BP79" i="13"/>
  <c r="BQ79" i="13"/>
  <c r="BR79" i="13"/>
  <c r="BS79" i="13"/>
  <c r="BT79" i="13"/>
  <c r="BU79" i="13"/>
  <c r="BV79" i="13"/>
  <c r="BW79" i="13"/>
  <c r="BX79" i="13"/>
  <c r="BY79" i="13"/>
  <c r="BZ79" i="13"/>
  <c r="CA79" i="13"/>
  <c r="CB79" i="13"/>
  <c r="CC79" i="13"/>
  <c r="CD79" i="13"/>
  <c r="CE79" i="13"/>
  <c r="CF79" i="13"/>
  <c r="CG79" i="13"/>
  <c r="CH79" i="13"/>
  <c r="CI79" i="13"/>
  <c r="CJ79" i="13"/>
  <c r="CK79" i="13"/>
  <c r="CL79" i="13"/>
  <c r="CM79" i="13"/>
  <c r="CN79" i="13"/>
  <c r="CO79" i="13"/>
  <c r="CP79" i="13"/>
  <c r="CQ79" i="13"/>
  <c r="CR79" i="13"/>
  <c r="CS79" i="13"/>
  <c r="CT79" i="13"/>
  <c r="CU79" i="13"/>
  <c r="CV79" i="13"/>
  <c r="CW79" i="13"/>
  <c r="CX79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BC83" i="13"/>
  <c r="BD83" i="13"/>
  <c r="BE83" i="13"/>
  <c r="BF83" i="13"/>
  <c r="BG83" i="13"/>
  <c r="BH83" i="13"/>
  <c r="BI83" i="13"/>
  <c r="BJ83" i="13"/>
  <c r="BK83" i="13"/>
  <c r="BL83" i="13"/>
  <c r="BM83" i="13"/>
  <c r="BN83" i="13"/>
  <c r="BO83" i="13"/>
  <c r="BP83" i="13"/>
  <c r="BQ83" i="13"/>
  <c r="BR83" i="13"/>
  <c r="BS83" i="13"/>
  <c r="BT83" i="13"/>
  <c r="BU83" i="13"/>
  <c r="BV83" i="13"/>
  <c r="BW83" i="13"/>
  <c r="BX83" i="13"/>
  <c r="BY83" i="13"/>
  <c r="BZ83" i="13"/>
  <c r="CA83" i="13"/>
  <c r="CB83" i="13"/>
  <c r="CC83" i="13"/>
  <c r="CD83" i="13"/>
  <c r="CE83" i="13"/>
  <c r="CF83" i="13"/>
  <c r="CG83" i="13"/>
  <c r="CH83" i="13"/>
  <c r="CI83" i="13"/>
  <c r="CJ83" i="13"/>
  <c r="CK83" i="13"/>
  <c r="CL83" i="13"/>
  <c r="CM83" i="13"/>
  <c r="CN83" i="13"/>
  <c r="CO83" i="13"/>
  <c r="CP83" i="13"/>
  <c r="CQ83" i="13"/>
  <c r="CR83" i="13"/>
  <c r="CS83" i="13"/>
  <c r="CT83" i="13"/>
  <c r="CU83" i="13"/>
  <c r="CV83" i="13"/>
  <c r="CW83" i="13"/>
  <c r="CX83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BD87" i="13"/>
  <c r="BE87" i="13"/>
  <c r="BF87" i="13"/>
  <c r="BG87" i="13"/>
  <c r="BH87" i="13"/>
  <c r="BI87" i="13"/>
  <c r="BJ87" i="13"/>
  <c r="BK87" i="13"/>
  <c r="BL87" i="13"/>
  <c r="BM87" i="13"/>
  <c r="BN87" i="13"/>
  <c r="BO87" i="13"/>
  <c r="BP87" i="13"/>
  <c r="BQ87" i="13"/>
  <c r="BR87" i="13"/>
  <c r="BS87" i="13"/>
  <c r="BT87" i="13"/>
  <c r="BU87" i="13"/>
  <c r="BV87" i="13"/>
  <c r="BW87" i="13"/>
  <c r="BX87" i="13"/>
  <c r="BY87" i="13"/>
  <c r="BZ87" i="13"/>
  <c r="CA87" i="13"/>
  <c r="CB87" i="13"/>
  <c r="CC87" i="13"/>
  <c r="CD87" i="13"/>
  <c r="CE87" i="13"/>
  <c r="CF87" i="13"/>
  <c r="CG87" i="13"/>
  <c r="CH87" i="13"/>
  <c r="CI87" i="13"/>
  <c r="CJ87" i="13"/>
  <c r="CK87" i="13"/>
  <c r="CL87" i="13"/>
  <c r="CM87" i="13"/>
  <c r="CN87" i="13"/>
  <c r="CO87" i="13"/>
  <c r="CP87" i="13"/>
  <c r="CQ87" i="13"/>
  <c r="CR87" i="13"/>
  <c r="CS87" i="13"/>
  <c r="CT87" i="13"/>
  <c r="CU87" i="13"/>
  <c r="CV87" i="13"/>
  <c r="CW87" i="13"/>
  <c r="CX87" i="13"/>
  <c r="Q87" i="13"/>
  <c r="R87" i="13"/>
  <c r="S87" i="13"/>
  <c r="T87" i="13"/>
  <c r="U87" i="13"/>
  <c r="V87" i="13"/>
  <c r="W87" i="13"/>
  <c r="X87" i="13"/>
  <c r="Q83" i="13"/>
  <c r="R83" i="13"/>
  <c r="S83" i="13"/>
  <c r="T83" i="13"/>
  <c r="U83" i="13"/>
  <c r="V83" i="13"/>
  <c r="W83" i="13"/>
  <c r="X83" i="13"/>
  <c r="Q79" i="13"/>
  <c r="R79" i="13"/>
  <c r="S79" i="13"/>
  <c r="T79" i="13"/>
  <c r="U79" i="13"/>
  <c r="V79" i="13"/>
  <c r="W79" i="13"/>
  <c r="X79" i="13"/>
  <c r="Q75" i="13"/>
  <c r="R75" i="13"/>
  <c r="S75" i="13"/>
  <c r="T75" i="13"/>
  <c r="U75" i="13"/>
  <c r="V75" i="13"/>
  <c r="W75" i="13"/>
  <c r="X75" i="13"/>
  <c r="Q71" i="13"/>
  <c r="R71" i="13"/>
  <c r="S71" i="13"/>
  <c r="T71" i="13"/>
  <c r="U71" i="13"/>
  <c r="V71" i="13"/>
  <c r="W71" i="13"/>
  <c r="X71" i="13"/>
  <c r="Q67" i="13"/>
  <c r="R67" i="13"/>
  <c r="S67" i="13"/>
  <c r="T67" i="13"/>
  <c r="U67" i="13"/>
  <c r="V67" i="13"/>
  <c r="W67" i="13"/>
  <c r="X67" i="13"/>
  <c r="Q63" i="13"/>
  <c r="R63" i="13"/>
  <c r="S63" i="13"/>
  <c r="T63" i="13"/>
  <c r="U63" i="13"/>
  <c r="V63" i="13"/>
  <c r="W63" i="13"/>
  <c r="X63" i="13"/>
  <c r="Q59" i="13"/>
  <c r="R59" i="13"/>
  <c r="S59" i="13"/>
  <c r="T59" i="13"/>
  <c r="U59" i="13"/>
  <c r="V59" i="13"/>
  <c r="W59" i="13"/>
  <c r="X59" i="13"/>
  <c r="Q55" i="13"/>
  <c r="R55" i="13"/>
  <c r="S55" i="13"/>
  <c r="T55" i="13"/>
  <c r="U55" i="13"/>
  <c r="V55" i="13"/>
  <c r="W55" i="13"/>
  <c r="X55" i="13"/>
  <c r="Q51" i="13"/>
  <c r="R51" i="13"/>
  <c r="S51" i="13"/>
  <c r="T51" i="13"/>
  <c r="U51" i="13"/>
  <c r="V51" i="13"/>
  <c r="W51" i="13"/>
  <c r="X51" i="13"/>
  <c r="Q47" i="13"/>
  <c r="R47" i="13"/>
  <c r="S47" i="13"/>
  <c r="T47" i="13"/>
  <c r="U47" i="13"/>
  <c r="V47" i="13"/>
  <c r="W47" i="13"/>
  <c r="X47" i="13"/>
  <c r="Q43" i="13"/>
  <c r="R43" i="13"/>
  <c r="S43" i="13"/>
  <c r="T43" i="13"/>
  <c r="U43" i="13"/>
  <c r="V43" i="13"/>
  <c r="W43" i="13"/>
  <c r="X43" i="13"/>
  <c r="Q39" i="13"/>
  <c r="R39" i="13"/>
  <c r="S39" i="13"/>
  <c r="T39" i="13"/>
  <c r="U39" i="13"/>
  <c r="V39" i="13"/>
  <c r="W39" i="13"/>
  <c r="X39" i="13"/>
  <c r="Q35" i="13"/>
  <c r="R35" i="13"/>
  <c r="S35" i="13"/>
  <c r="T35" i="13"/>
  <c r="U35" i="13"/>
  <c r="V35" i="13"/>
  <c r="W35" i="13"/>
  <c r="X35" i="13"/>
  <c r="Q31" i="13"/>
  <c r="R31" i="13"/>
  <c r="S31" i="13"/>
  <c r="T31" i="13"/>
  <c r="U31" i="13"/>
  <c r="V31" i="13"/>
  <c r="W31" i="13"/>
  <c r="X31" i="13"/>
  <c r="Q27" i="13"/>
  <c r="R27" i="13"/>
  <c r="S27" i="13"/>
  <c r="T27" i="13"/>
  <c r="U27" i="13"/>
  <c r="V27" i="13"/>
  <c r="W27" i="13"/>
  <c r="X27" i="13"/>
  <c r="Q23" i="13"/>
  <c r="R23" i="13"/>
  <c r="S23" i="13"/>
  <c r="T23" i="13"/>
  <c r="U23" i="13"/>
  <c r="V23" i="13"/>
  <c r="W23" i="13"/>
  <c r="X23" i="13"/>
  <c r="Q19" i="13"/>
  <c r="R19" i="13"/>
  <c r="S19" i="13"/>
  <c r="T19" i="13"/>
  <c r="U19" i="13"/>
  <c r="V19" i="13"/>
  <c r="W19" i="13"/>
  <c r="X19" i="13"/>
  <c r="Q15" i="13"/>
  <c r="R15" i="13"/>
  <c r="S15" i="13"/>
  <c r="T15" i="13"/>
  <c r="U15" i="13"/>
  <c r="V15" i="13"/>
  <c r="W15" i="13"/>
  <c r="X15" i="13"/>
  <c r="Q11" i="13"/>
  <c r="R11" i="13"/>
  <c r="S11" i="13"/>
  <c r="T11" i="13"/>
  <c r="U11" i="13"/>
  <c r="V11" i="13"/>
  <c r="W11" i="13"/>
  <c r="X11" i="13"/>
  <c r="Q7" i="13"/>
  <c r="R7" i="13"/>
  <c r="S7" i="13"/>
  <c r="T7" i="13"/>
  <c r="U7" i="13"/>
  <c r="V7" i="13"/>
  <c r="W7" i="13"/>
  <c r="X7" i="13"/>
  <c r="E95" i="13"/>
  <c r="F95" i="13"/>
  <c r="G95" i="13"/>
  <c r="H95" i="13"/>
  <c r="I95" i="13"/>
  <c r="J95" i="13"/>
  <c r="K95" i="13"/>
  <c r="L95" i="13"/>
  <c r="E91" i="13"/>
  <c r="F91" i="13"/>
  <c r="G91" i="13"/>
  <c r="H91" i="13"/>
  <c r="I91" i="13"/>
  <c r="J91" i="13"/>
  <c r="K91" i="13"/>
  <c r="L91" i="13"/>
  <c r="E87" i="13"/>
  <c r="F87" i="13"/>
  <c r="G87" i="13"/>
  <c r="H87" i="13"/>
  <c r="I87" i="13"/>
  <c r="J87" i="13"/>
  <c r="K87" i="13"/>
  <c r="L87" i="13"/>
  <c r="E83" i="13"/>
  <c r="F83" i="13"/>
  <c r="G83" i="13"/>
  <c r="H83" i="13"/>
  <c r="I83" i="13"/>
  <c r="J83" i="13"/>
  <c r="K83" i="13"/>
  <c r="L83" i="13"/>
  <c r="E79" i="13"/>
  <c r="F79" i="13"/>
  <c r="G79" i="13"/>
  <c r="H79" i="13"/>
  <c r="I79" i="13"/>
  <c r="J79" i="13"/>
  <c r="K79" i="13"/>
  <c r="L79" i="13"/>
  <c r="E75" i="13"/>
  <c r="F75" i="13"/>
  <c r="G75" i="13"/>
  <c r="H75" i="13"/>
  <c r="I75" i="13"/>
  <c r="J75" i="13"/>
  <c r="K75" i="13"/>
  <c r="L75" i="13"/>
  <c r="E71" i="13"/>
  <c r="F71" i="13"/>
  <c r="G71" i="13"/>
  <c r="H71" i="13"/>
  <c r="I71" i="13"/>
  <c r="J71" i="13"/>
  <c r="K71" i="13"/>
  <c r="L71" i="13"/>
  <c r="E67" i="13"/>
  <c r="F67" i="13"/>
  <c r="G67" i="13"/>
  <c r="H67" i="13"/>
  <c r="I67" i="13"/>
  <c r="J67" i="13"/>
  <c r="K67" i="13"/>
  <c r="L67" i="13"/>
  <c r="E63" i="13"/>
  <c r="F63" i="13"/>
  <c r="G63" i="13"/>
  <c r="H63" i="13"/>
  <c r="I63" i="13"/>
  <c r="J63" i="13"/>
  <c r="K63" i="13"/>
  <c r="L63" i="13"/>
  <c r="E59" i="13"/>
  <c r="F59" i="13"/>
  <c r="G59" i="13"/>
  <c r="H59" i="13"/>
  <c r="I59" i="13"/>
  <c r="J59" i="13"/>
  <c r="K59" i="13"/>
  <c r="L59" i="13"/>
  <c r="E55" i="13"/>
  <c r="F55" i="13"/>
  <c r="G55" i="13"/>
  <c r="H55" i="13"/>
  <c r="I55" i="13"/>
  <c r="J55" i="13"/>
  <c r="K55" i="13"/>
  <c r="L55" i="13"/>
  <c r="E51" i="13"/>
  <c r="F51" i="13"/>
  <c r="G51" i="13"/>
  <c r="H51" i="13"/>
  <c r="I51" i="13"/>
  <c r="J51" i="13"/>
  <c r="K51" i="13"/>
  <c r="L51" i="13"/>
  <c r="E47" i="13"/>
  <c r="F47" i="13"/>
  <c r="G47" i="13"/>
  <c r="H47" i="13"/>
  <c r="I47" i="13"/>
  <c r="J47" i="13"/>
  <c r="K47" i="13"/>
  <c r="L47" i="13"/>
  <c r="E43" i="13"/>
  <c r="F43" i="13"/>
  <c r="G43" i="13"/>
  <c r="H43" i="13"/>
  <c r="I43" i="13"/>
  <c r="J43" i="13"/>
  <c r="K43" i="13"/>
  <c r="L43" i="13"/>
  <c r="E39" i="13"/>
  <c r="F39" i="13"/>
  <c r="G39" i="13"/>
  <c r="H39" i="13"/>
  <c r="I39" i="13"/>
  <c r="J39" i="13"/>
  <c r="K39" i="13"/>
  <c r="L39" i="13"/>
  <c r="E35" i="13"/>
  <c r="F35" i="13"/>
  <c r="G35" i="13"/>
  <c r="H35" i="13"/>
  <c r="I35" i="13"/>
  <c r="J35" i="13"/>
  <c r="K35" i="13"/>
  <c r="L35" i="13"/>
  <c r="E31" i="13"/>
  <c r="F31" i="13"/>
  <c r="G31" i="13"/>
  <c r="H31" i="13"/>
  <c r="I31" i="13"/>
  <c r="J31" i="13"/>
  <c r="K31" i="13"/>
  <c r="L31" i="13"/>
  <c r="E27" i="13"/>
  <c r="F27" i="13"/>
  <c r="G27" i="13"/>
  <c r="H27" i="13"/>
  <c r="I27" i="13"/>
  <c r="J27" i="13"/>
  <c r="K27" i="13"/>
  <c r="L27" i="13"/>
  <c r="E23" i="13"/>
  <c r="F23" i="13"/>
  <c r="G23" i="13"/>
  <c r="H23" i="13"/>
  <c r="I23" i="13"/>
  <c r="J23" i="13"/>
  <c r="K23" i="13"/>
  <c r="L23" i="13"/>
  <c r="E19" i="13"/>
  <c r="F19" i="13"/>
  <c r="G19" i="13"/>
  <c r="H19" i="13"/>
  <c r="I19" i="13"/>
  <c r="J19" i="13"/>
  <c r="K19" i="13"/>
  <c r="L19" i="13"/>
  <c r="E15" i="13"/>
  <c r="F15" i="13"/>
  <c r="G15" i="13"/>
  <c r="H15" i="13"/>
  <c r="I15" i="13"/>
  <c r="J15" i="13"/>
  <c r="K15" i="13"/>
  <c r="L15" i="13"/>
  <c r="E11" i="13"/>
  <c r="F11" i="13"/>
  <c r="G11" i="13"/>
  <c r="H11" i="13"/>
  <c r="I11" i="13"/>
  <c r="J11" i="13"/>
  <c r="K11" i="13"/>
  <c r="L11" i="13"/>
  <c r="E7" i="13"/>
  <c r="F7" i="13"/>
  <c r="G7" i="13"/>
  <c r="H7" i="13"/>
  <c r="I7" i="13"/>
  <c r="J7" i="13"/>
  <c r="K7" i="13"/>
  <c r="L7" i="13"/>
  <c r="Z7" i="13"/>
  <c r="AA7" i="13"/>
  <c r="AB7" i="13"/>
  <c r="AC7" i="13"/>
  <c r="AD7" i="13"/>
  <c r="AE7" i="13"/>
  <c r="AF7" i="13"/>
  <c r="AG7" i="13"/>
  <c r="Z11" i="13"/>
  <c r="AA11" i="13"/>
  <c r="AB11" i="13"/>
  <c r="AC11" i="13"/>
  <c r="AD11" i="13"/>
  <c r="AE11" i="13"/>
  <c r="AF11" i="13"/>
  <c r="AG11" i="13"/>
  <c r="Z15" i="13"/>
  <c r="AA15" i="13"/>
  <c r="AB15" i="13"/>
  <c r="AC15" i="13"/>
  <c r="AD15" i="13"/>
  <c r="AE15" i="13"/>
  <c r="AF15" i="13"/>
  <c r="AG15" i="13"/>
  <c r="Z19" i="13"/>
  <c r="AA19" i="13"/>
  <c r="AB19" i="13"/>
  <c r="AC19" i="13"/>
  <c r="AD19" i="13"/>
  <c r="AE19" i="13"/>
  <c r="AF19" i="13"/>
  <c r="AG19" i="13"/>
  <c r="Z23" i="13"/>
  <c r="AA23" i="13"/>
  <c r="AB23" i="13"/>
  <c r="AC23" i="13"/>
  <c r="AD23" i="13"/>
  <c r="AE23" i="13"/>
  <c r="AF23" i="13"/>
  <c r="AG23" i="13"/>
  <c r="Z27" i="13"/>
  <c r="AA27" i="13"/>
  <c r="AB27" i="13"/>
  <c r="AC27" i="13"/>
  <c r="AD27" i="13"/>
  <c r="AE27" i="13"/>
  <c r="AF27" i="13"/>
  <c r="AG27" i="13"/>
  <c r="Z31" i="13"/>
  <c r="AA31" i="13"/>
  <c r="AB31" i="13"/>
  <c r="AC31" i="13"/>
  <c r="AD31" i="13"/>
  <c r="AE31" i="13"/>
  <c r="AF31" i="13"/>
  <c r="AG31" i="13"/>
  <c r="Z35" i="13"/>
  <c r="AA35" i="13"/>
  <c r="AB35" i="13"/>
  <c r="AC35" i="13"/>
  <c r="AD35" i="13"/>
  <c r="AE35" i="13"/>
  <c r="AF35" i="13"/>
  <c r="AG35" i="13"/>
  <c r="Z39" i="13"/>
  <c r="AA39" i="13"/>
  <c r="AB39" i="13"/>
  <c r="AC39" i="13"/>
  <c r="AD39" i="13"/>
  <c r="AE39" i="13"/>
  <c r="AF39" i="13"/>
  <c r="AG39" i="13"/>
  <c r="Z43" i="13"/>
  <c r="AA43" i="13"/>
  <c r="AB43" i="13"/>
  <c r="AC43" i="13"/>
  <c r="AD43" i="13"/>
  <c r="AE43" i="13"/>
  <c r="AF43" i="13"/>
  <c r="AG43" i="13"/>
  <c r="Z47" i="13"/>
  <c r="AA47" i="13"/>
  <c r="AB47" i="13"/>
  <c r="AC47" i="13"/>
  <c r="AD47" i="13"/>
  <c r="AE47" i="13"/>
  <c r="AF47" i="13"/>
  <c r="AG47" i="13"/>
  <c r="Z51" i="13"/>
  <c r="AA51" i="13"/>
  <c r="AB51" i="13"/>
  <c r="AC51" i="13"/>
  <c r="AD51" i="13"/>
  <c r="AE51" i="13"/>
  <c r="AF51" i="13"/>
  <c r="AG51" i="13"/>
  <c r="Z55" i="13"/>
  <c r="AA55" i="13"/>
  <c r="AB55" i="13"/>
  <c r="AC55" i="13"/>
  <c r="AD55" i="13"/>
  <c r="AE55" i="13"/>
  <c r="AF55" i="13"/>
  <c r="AG55" i="13"/>
  <c r="Z59" i="13"/>
  <c r="AA59" i="13"/>
  <c r="AB59" i="13"/>
  <c r="AC59" i="13"/>
  <c r="AD59" i="13"/>
  <c r="AE59" i="13"/>
  <c r="AF59" i="13"/>
  <c r="AG59" i="13"/>
  <c r="Z63" i="13"/>
  <c r="AA63" i="13"/>
  <c r="AB63" i="13"/>
  <c r="AC63" i="13"/>
  <c r="AD63" i="13"/>
  <c r="AE63" i="13"/>
  <c r="AF63" i="13"/>
  <c r="AG63" i="13"/>
  <c r="Z67" i="13"/>
  <c r="AA67" i="13"/>
  <c r="AB67" i="13"/>
  <c r="AC67" i="13"/>
  <c r="AD67" i="13"/>
  <c r="AE67" i="13"/>
  <c r="AF67" i="13"/>
  <c r="AG67" i="13"/>
  <c r="Z71" i="13"/>
  <c r="AA71" i="13"/>
  <c r="AB71" i="13"/>
  <c r="AC71" i="13"/>
  <c r="AD71" i="13"/>
  <c r="AE71" i="13"/>
  <c r="AF71" i="13"/>
  <c r="AG71" i="13"/>
  <c r="Z75" i="13"/>
  <c r="AA75" i="13"/>
  <c r="AB75" i="13"/>
  <c r="AC75" i="13"/>
  <c r="AD75" i="13"/>
  <c r="AE75" i="13"/>
  <c r="AF75" i="13"/>
  <c r="AG75" i="13"/>
  <c r="Z79" i="13"/>
  <c r="AA79" i="13"/>
  <c r="AB79" i="13"/>
  <c r="AC79" i="13"/>
  <c r="AD79" i="13"/>
  <c r="AE79" i="13"/>
  <c r="AF79" i="13"/>
  <c r="AG79" i="13"/>
  <c r="AA119" i="13" l="1"/>
  <c r="AB119" i="13"/>
  <c r="AC119" i="13"/>
  <c r="AD119" i="13"/>
  <c r="AE119" i="13"/>
  <c r="AF119" i="13"/>
  <c r="AG119" i="13"/>
  <c r="Z99" i="13" l="1"/>
  <c r="AA87" i="13"/>
  <c r="AB87" i="13"/>
  <c r="AC87" i="13"/>
  <c r="AD87" i="13"/>
  <c r="AE87" i="13"/>
  <c r="AF87" i="13"/>
  <c r="AG87" i="13"/>
  <c r="Z87" i="13"/>
  <c r="P87" i="13"/>
  <c r="AA83" i="13"/>
  <c r="AB83" i="13"/>
  <c r="AC83" i="13"/>
  <c r="AD83" i="13"/>
  <c r="AE83" i="13"/>
  <c r="AF83" i="13"/>
  <c r="AG83" i="13"/>
  <c r="Z83" i="13"/>
  <c r="P83" i="13"/>
  <c r="P79" i="13"/>
  <c r="P75" i="13"/>
  <c r="P71" i="13"/>
  <c r="P67" i="13"/>
  <c r="P63" i="13"/>
  <c r="P59" i="13"/>
  <c r="P55" i="13"/>
  <c r="P51" i="13"/>
  <c r="P47" i="13"/>
  <c r="P43" i="13"/>
  <c r="P39" i="13"/>
  <c r="P35" i="13"/>
  <c r="P31" i="13"/>
  <c r="P27" i="13"/>
  <c r="P23" i="13"/>
  <c r="P19" i="13"/>
  <c r="P15" i="13"/>
  <c r="P11" i="13"/>
  <c r="P7" i="13"/>
  <c r="P99" i="13"/>
  <c r="Z103" i="13"/>
  <c r="P103" i="13"/>
  <c r="Z107" i="13"/>
  <c r="P107" i="13"/>
  <c r="Z111" i="13"/>
  <c r="P111" i="13"/>
  <c r="Z115" i="13"/>
  <c r="P115" i="13"/>
  <c r="Z119" i="13"/>
  <c r="P119" i="13"/>
  <c r="AA123" i="13"/>
  <c r="AB123" i="13"/>
  <c r="AC123" i="13"/>
  <c r="AD123" i="13"/>
  <c r="AE123" i="13"/>
  <c r="AF123" i="13"/>
  <c r="AG123" i="13"/>
  <c r="Z123" i="13"/>
  <c r="P123" i="13"/>
  <c r="D123" i="13" l="1"/>
  <c r="D119" i="13"/>
  <c r="D115" i="13"/>
  <c r="N4" i="17" l="1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" i="17"/>
  <c r="N122" i="13"/>
  <c r="B122" i="13"/>
  <c r="N121" i="13"/>
  <c r="B121" i="13"/>
  <c r="N118" i="13"/>
  <c r="B118" i="13"/>
  <c r="N117" i="13"/>
  <c r="B117" i="13"/>
  <c r="N114" i="13"/>
  <c r="B114" i="13"/>
  <c r="N113" i="13"/>
  <c r="B113" i="13"/>
  <c r="D111" i="13"/>
  <c r="N110" i="13"/>
  <c r="B110" i="13"/>
  <c r="N109" i="13"/>
  <c r="B109" i="13"/>
  <c r="D107" i="13"/>
  <c r="N106" i="13"/>
  <c r="B106" i="13"/>
  <c r="N105" i="13"/>
  <c r="B105" i="13"/>
  <c r="D103" i="13"/>
  <c r="N102" i="13"/>
  <c r="B102" i="13"/>
  <c r="N101" i="13"/>
  <c r="B101" i="13"/>
  <c r="D99" i="13"/>
  <c r="N98" i="13"/>
  <c r="B98" i="13"/>
  <c r="N97" i="13"/>
  <c r="B97" i="13"/>
  <c r="D95" i="13"/>
  <c r="N94" i="13"/>
  <c r="B94" i="13"/>
  <c r="N93" i="13"/>
  <c r="B93" i="13"/>
  <c r="D91" i="13"/>
  <c r="N90" i="13"/>
  <c r="B90" i="13"/>
  <c r="N89" i="13"/>
  <c r="B89" i="13"/>
  <c r="D87" i="13"/>
  <c r="N86" i="13"/>
  <c r="B86" i="13"/>
  <c r="N85" i="13"/>
  <c r="B85" i="13"/>
  <c r="D83" i="13"/>
  <c r="N82" i="13"/>
  <c r="B82" i="13"/>
  <c r="N81" i="13"/>
  <c r="B81" i="13"/>
  <c r="D79" i="13"/>
  <c r="N78" i="13"/>
  <c r="B78" i="13"/>
  <c r="N77" i="13"/>
  <c r="B77" i="13"/>
  <c r="D75" i="13"/>
  <c r="N74" i="13"/>
  <c r="B74" i="13"/>
  <c r="N73" i="13"/>
  <c r="B73" i="13"/>
  <c r="D71" i="13"/>
  <c r="N70" i="13"/>
  <c r="B70" i="13"/>
  <c r="N69" i="13"/>
  <c r="B69" i="13"/>
  <c r="D67" i="13"/>
  <c r="N66" i="13"/>
  <c r="B66" i="13"/>
  <c r="N65" i="13"/>
  <c r="B65" i="13"/>
  <c r="D63" i="13"/>
  <c r="N62" i="13"/>
  <c r="B62" i="13"/>
  <c r="N61" i="13"/>
  <c r="B61" i="13"/>
  <c r="D59" i="13"/>
  <c r="N58" i="13"/>
  <c r="B58" i="13"/>
  <c r="N57" i="13"/>
  <c r="B57" i="13"/>
  <c r="D55" i="13"/>
  <c r="N54" i="13"/>
  <c r="B54" i="13"/>
  <c r="N53" i="13"/>
  <c r="B53" i="13"/>
  <c r="D51" i="13"/>
  <c r="N50" i="13"/>
  <c r="B50" i="13"/>
  <c r="N49" i="13"/>
  <c r="B49" i="13"/>
  <c r="D47" i="13"/>
  <c r="N46" i="13"/>
  <c r="B46" i="13"/>
  <c r="N45" i="13"/>
  <c r="B45" i="13"/>
  <c r="D43" i="13"/>
  <c r="N42" i="13"/>
  <c r="B42" i="13"/>
  <c r="N41" i="13"/>
  <c r="B41" i="13"/>
  <c r="D39" i="13"/>
  <c r="B39" i="13" s="1"/>
  <c r="N38" i="13"/>
  <c r="B38" i="13"/>
  <c r="N37" i="13"/>
  <c r="B37" i="13"/>
  <c r="D35" i="13"/>
  <c r="N34" i="13"/>
  <c r="B34" i="13"/>
  <c r="N33" i="13"/>
  <c r="B33" i="13"/>
  <c r="D31" i="13"/>
  <c r="N30" i="13"/>
  <c r="B30" i="13"/>
  <c r="N29" i="13"/>
  <c r="B29" i="13"/>
  <c r="D27" i="13"/>
  <c r="N26" i="13"/>
  <c r="B26" i="13"/>
  <c r="N25" i="13"/>
  <c r="B25" i="13"/>
  <c r="D23" i="13"/>
  <c r="N22" i="13"/>
  <c r="B22" i="13"/>
  <c r="N21" i="13"/>
  <c r="B21" i="13"/>
  <c r="D19" i="13"/>
  <c r="N18" i="13"/>
  <c r="B18" i="13"/>
  <c r="N17" i="13"/>
  <c r="B17" i="13"/>
  <c r="D15" i="13"/>
  <c r="N14" i="13"/>
  <c r="B14" i="13"/>
  <c r="N13" i="13"/>
  <c r="B13" i="13"/>
  <c r="D11" i="13"/>
  <c r="N10" i="13"/>
  <c r="B10" i="13"/>
  <c r="N9" i="13"/>
  <c r="B9" i="13"/>
  <c r="D7" i="13"/>
  <c r="N6" i="13"/>
  <c r="B6" i="13"/>
  <c r="N5" i="13"/>
  <c r="B5" i="13"/>
  <c r="B27" i="13" l="1"/>
  <c r="N123" i="13"/>
  <c r="B123" i="13"/>
  <c r="B55" i="13"/>
  <c r="B59" i="13"/>
  <c r="B95" i="13"/>
  <c r="N55" i="13"/>
  <c r="N27" i="13"/>
  <c r="N115" i="13"/>
  <c r="B115" i="13"/>
  <c r="N79" i="13"/>
  <c r="B79" i="13"/>
  <c r="B75" i="13"/>
  <c r="N67" i="13"/>
  <c r="N43" i="13"/>
  <c r="B43" i="13"/>
  <c r="N23" i="13"/>
  <c r="B15" i="13"/>
  <c r="B67" i="13"/>
  <c r="B91" i="13"/>
  <c r="N103" i="13"/>
  <c r="B103" i="13"/>
  <c r="B111" i="13"/>
  <c r="N15" i="13"/>
  <c r="N7" i="13"/>
  <c r="B23" i="13"/>
  <c r="N87" i="13"/>
  <c r="B19" i="13"/>
  <c r="B47" i="13"/>
  <c r="B11" i="13"/>
  <c r="B31" i="13"/>
  <c r="N39" i="13"/>
  <c r="N59" i="13"/>
  <c r="N75" i="13"/>
  <c r="N111" i="13"/>
  <c r="N51" i="13"/>
  <c r="N71" i="13"/>
  <c r="N19" i="13"/>
  <c r="N35" i="13"/>
  <c r="B51" i="13"/>
  <c r="B71" i="13"/>
  <c r="B87" i="13"/>
  <c r="B107" i="13"/>
  <c r="B7" i="13"/>
  <c r="B35" i="13"/>
  <c r="N47" i="13"/>
  <c r="N63" i="13"/>
  <c r="N83" i="13"/>
  <c r="N99" i="13"/>
  <c r="N119" i="13"/>
  <c r="N107" i="13"/>
  <c r="N11" i="13"/>
  <c r="N31" i="13"/>
  <c r="B63" i="13"/>
  <c r="B83" i="13"/>
  <c r="B99" i="13"/>
  <c r="B119" i="13"/>
  <c r="C4" i="13" l="1"/>
  <c r="O4" i="13"/>
  <c r="Y364" i="2" l="1"/>
  <c r="Y365" i="2"/>
  <c r="Y366" i="2"/>
  <c r="M364" i="2"/>
  <c r="M365" i="2"/>
  <c r="Y395" i="2" l="1"/>
  <c r="M395" i="2"/>
  <c r="Y394" i="2"/>
  <c r="M394" i="2"/>
  <c r="Y393" i="2"/>
  <c r="M393" i="2"/>
  <c r="Y392" i="2"/>
  <c r="M392" i="2"/>
  <c r="Y391" i="2"/>
  <c r="M391" i="2"/>
  <c r="Y390" i="2"/>
  <c r="M390" i="2"/>
  <c r="Y389" i="2"/>
  <c r="M389" i="2"/>
  <c r="Y388" i="2"/>
  <c r="M388" i="2"/>
  <c r="Y387" i="2"/>
  <c r="M387" i="2"/>
  <c r="Y386" i="2"/>
  <c r="M386" i="2"/>
  <c r="Y385" i="2"/>
  <c r="M385" i="2"/>
  <c r="Y384" i="2"/>
  <c r="M384" i="2"/>
  <c r="Y383" i="2"/>
  <c r="M383" i="2"/>
  <c r="Y382" i="2"/>
  <c r="M382" i="2"/>
  <c r="Y381" i="2"/>
  <c r="M381" i="2"/>
  <c r="Y380" i="2"/>
  <c r="M380" i="2"/>
  <c r="Y379" i="2"/>
  <c r="M379" i="2"/>
  <c r="Y378" i="2"/>
  <c r="M378" i="2"/>
  <c r="Y377" i="2"/>
  <c r="M377" i="2"/>
  <c r="Y376" i="2"/>
  <c r="M376" i="2"/>
  <c r="Y375" i="2"/>
  <c r="M375" i="2"/>
  <c r="Y374" i="2"/>
  <c r="M374" i="2"/>
  <c r="Y373" i="2"/>
  <c r="M373" i="2"/>
  <c r="Y372" i="2"/>
  <c r="M372" i="2"/>
  <c r="Y371" i="2"/>
  <c r="M371" i="2"/>
  <c r="Y370" i="2"/>
  <c r="M370" i="2"/>
  <c r="Y369" i="2"/>
  <c r="M369" i="2"/>
  <c r="Y368" i="2"/>
  <c r="M368" i="2"/>
  <c r="Y367" i="2"/>
  <c r="M367" i="2"/>
  <c r="M366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Y158" i="2" l="1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M363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</calcChain>
</file>

<file path=xl/sharedStrings.xml><?xml version="1.0" encoding="utf-8"?>
<sst xmlns="http://schemas.openxmlformats.org/spreadsheetml/2006/main" count="24761" uniqueCount="2137">
  <si>
    <t>N/A</t>
  </si>
  <si>
    <t>QC(I)#1</t>
  </si>
  <si>
    <t>QC(I)#2</t>
  </si>
  <si>
    <t>QC(S)#1</t>
  </si>
  <si>
    <t>QC(S)#2</t>
  </si>
  <si>
    <t>QC(S)#3</t>
  </si>
  <si>
    <t>CV</t>
  </si>
  <si>
    <t>AVRG CV</t>
  </si>
  <si>
    <t>COMPOUND</t>
  </si>
  <si>
    <t>Median CV</t>
  </si>
  <si>
    <t xml:space="preserve">Sample QC (Pooled Study Samples) Reproducibility </t>
  </si>
  <si>
    <t>Current MS Compounds</t>
  </si>
  <si>
    <t>HMDB ID</t>
  </si>
  <si>
    <t>KEGG ID</t>
  </si>
  <si>
    <t>CAS</t>
  </si>
  <si>
    <t>Pathways</t>
  </si>
  <si>
    <t>HMDB00906</t>
  </si>
  <si>
    <t>C00565</t>
  </si>
  <si>
    <t>C3H9N</t>
  </si>
  <si>
    <t>75-50-3</t>
  </si>
  <si>
    <t>Methane metabolism; Microbial metabolism; Carbon metabolism</t>
  </si>
  <si>
    <t>HMDB00149</t>
  </si>
  <si>
    <t>C00189</t>
  </si>
  <si>
    <t>C2H7NO</t>
  </si>
  <si>
    <t>141-43-5</t>
  </si>
  <si>
    <t>Glycerophospholipid metabolism; Retrograde endocannabinoid signaling</t>
  </si>
  <si>
    <t>HMDB02134</t>
  </si>
  <si>
    <t>C01888</t>
  </si>
  <si>
    <t>C3H7NO</t>
  </si>
  <si>
    <t>298-08-8</t>
  </si>
  <si>
    <t>Glycine, serine, threonine metabolism</t>
  </si>
  <si>
    <t>HMDB01522</t>
  </si>
  <si>
    <t>C02294</t>
  </si>
  <si>
    <t>C2H7N3</t>
  </si>
  <si>
    <t>471-29-4</t>
  </si>
  <si>
    <t>NA</t>
  </si>
  <si>
    <t>HMDB00123</t>
  </si>
  <si>
    <t>C00037</t>
  </si>
  <si>
    <t>C2H5NO2</t>
  </si>
  <si>
    <t>56-40-6</t>
  </si>
  <si>
    <t>Primary bile acid biosynthesis; Purine metabolism; Glycine, serine, threonine metabolism</t>
  </si>
  <si>
    <t>HMDB00925</t>
  </si>
  <si>
    <t>C01104</t>
  </si>
  <si>
    <t>C3H9NO</t>
  </si>
  <si>
    <t>1184-78-7</t>
  </si>
  <si>
    <t>Methane metabolism; Microbial metabolism; Two-component system</t>
  </si>
  <si>
    <t>HMDB01414</t>
  </si>
  <si>
    <t>C00134</t>
  </si>
  <si>
    <t>C4H12N2</t>
  </si>
  <si>
    <t>110-60-1</t>
  </si>
  <si>
    <t>Arginine, proline metabolism; D-Arginine, D-ornithine metabolism; Glutathione metabolism</t>
  </si>
  <si>
    <t>HMDB00056</t>
  </si>
  <si>
    <t>C00099</t>
  </si>
  <si>
    <t>C3H7NO2</t>
  </si>
  <si>
    <t>107-95-9</t>
  </si>
  <si>
    <t>Pyrimidine metabolism; beta-Alanine metabolism; Propanoate metabolism; Pantothenate, CoA biosynthesis</t>
  </si>
  <si>
    <t>HMDB00161</t>
  </si>
  <si>
    <t>C00041</t>
  </si>
  <si>
    <t>56-41-7</t>
  </si>
  <si>
    <t>Alanine, aspartate, glutamate metabolism; Cysteine, methionine metabolism; Taurine, hypotaurine metabolism</t>
  </si>
  <si>
    <t xml:space="preserve">HMDB00271 </t>
  </si>
  <si>
    <t>C00213</t>
  </si>
  <si>
    <t>107-97-1</t>
  </si>
  <si>
    <t xml:space="preserve">Glycine, serine, threonine metabolism; Arginine, proline metabolism </t>
  </si>
  <si>
    <t>HMDB01252</t>
  </si>
  <si>
    <t>C00576</t>
  </si>
  <si>
    <t>C5H12NO</t>
  </si>
  <si>
    <t>7418-61-3</t>
  </si>
  <si>
    <t>HMDB02322</t>
  </si>
  <si>
    <t>C01672</t>
  </si>
  <si>
    <t>C5H14N2</t>
  </si>
  <si>
    <t>462-94-2</t>
  </si>
  <si>
    <t>Lysine degradation; Glutathione metabolism; Topane, piperidine, pyridine alkaloid biosynthesis</t>
  </si>
  <si>
    <t>HMDB03911</t>
  </si>
  <si>
    <t>C03284</t>
  </si>
  <si>
    <t>C4H9NO2</t>
  </si>
  <si>
    <t>144-90-1</t>
  </si>
  <si>
    <t>Branched chain amino acid degradation</t>
  </si>
  <si>
    <t>HMDB00097</t>
  </si>
  <si>
    <t>C00114</t>
  </si>
  <si>
    <t>C5H14NO</t>
  </si>
  <si>
    <t>62-49-7</t>
  </si>
  <si>
    <t>Glycine, serine, threonine metabolism; Glycerophospholipid metabolism; ABC transporters</t>
  </si>
  <si>
    <t>HMDB00092</t>
  </si>
  <si>
    <t>C01026</t>
  </si>
  <si>
    <t>1118-68-9</t>
  </si>
  <si>
    <t>HMDB00452</t>
  </si>
  <si>
    <t>C02356</t>
  </si>
  <si>
    <t>1492-24-6</t>
  </si>
  <si>
    <t>Cysteine, methionine metabolism</t>
  </si>
  <si>
    <t>HMDB01906</t>
  </si>
  <si>
    <t>C03665</t>
  </si>
  <si>
    <t>62-57-7</t>
  </si>
  <si>
    <t>HMDB00187</t>
  </si>
  <si>
    <t>C00065</t>
  </si>
  <si>
    <t>C3H7NO3</t>
  </si>
  <si>
    <t>56-45-1</t>
  </si>
  <si>
    <t>Glycine, serine, threonine metabolism; Monobactam biosynthesis; Cysteine, methionine metabolism</t>
  </si>
  <si>
    <t>HMDB00965</t>
  </si>
  <si>
    <t>C00519</t>
  </si>
  <si>
    <t>C2H7NO2S</t>
  </si>
  <si>
    <t>300-84-5</t>
  </si>
  <si>
    <t>Taurine, hypotaurine metabolism</t>
  </si>
  <si>
    <t>HMDB00630</t>
  </si>
  <si>
    <t>C00380</t>
  </si>
  <si>
    <t>C4H5N3O</t>
  </si>
  <si>
    <t>71-30-7</t>
  </si>
  <si>
    <t>Pyrimidine metabolism</t>
  </si>
  <si>
    <t>HMDB00870</t>
  </si>
  <si>
    <t>C00388</t>
  </si>
  <si>
    <t>C5H9N3</t>
  </si>
  <si>
    <t>51-45-6</t>
  </si>
  <si>
    <t>Histidine metabolism; Biosynthesis of alkaloids derived from histidine, purine; Biosynthesis of secondary metabolites</t>
  </si>
  <si>
    <t>HMDB00562</t>
  </si>
  <si>
    <t>C00791</t>
  </si>
  <si>
    <t>C4H7N3O</t>
  </si>
  <si>
    <t>60-27-5</t>
  </si>
  <si>
    <t>Arginine, proline metabolism</t>
  </si>
  <si>
    <t>HMDB00076</t>
  </si>
  <si>
    <t>C00429</t>
  </si>
  <si>
    <t>C4H6N2O2</t>
  </si>
  <si>
    <t>504-07-4</t>
  </si>
  <si>
    <t>Pyrimidine metabolism; beta-Alanine metabolism; Pantothenate, CoA biosynthesis</t>
  </si>
  <si>
    <t>HMDB00162</t>
  </si>
  <si>
    <t>C00148</t>
  </si>
  <si>
    <t>C5H9NO2</t>
  </si>
  <si>
    <t>147-85-3</t>
  </si>
  <si>
    <t>Arginine, proline metabolism; Carbapenem biosynthesis; Prodigiosin biosynthesis</t>
  </si>
  <si>
    <t>HMDB03355</t>
  </si>
  <si>
    <t>C00431</t>
  </si>
  <si>
    <t>C5H11NO2</t>
  </si>
  <si>
    <t>660-88-8</t>
  </si>
  <si>
    <t>Lysine degradation; Arginine, proline metabolism; Microbial metabolism</t>
  </si>
  <si>
    <t>HMDB00043</t>
  </si>
  <si>
    <t>C00719</t>
  </si>
  <si>
    <t>107-43-7</t>
  </si>
  <si>
    <t>Glycine, serine, threonine metabolism; ABC transporters</t>
  </si>
  <si>
    <t>HMDB00883</t>
  </si>
  <si>
    <t>C00183</t>
  </si>
  <si>
    <t>72-18-4</t>
  </si>
  <si>
    <t>Branched chain amino acid Degradation, Biosynthesis; Penicillin, cephalosporin biosynthesis</t>
  </si>
  <si>
    <t>HMDB00738</t>
  </si>
  <si>
    <t>C00463</t>
  </si>
  <si>
    <t>C8H7N</t>
  </si>
  <si>
    <t>120-72-9</t>
  </si>
  <si>
    <t>Tryptophan metabolism; Phenylalanine, tyrosine, tryptophan biosynthesis; Benzoxazinoid biosynthesis</t>
  </si>
  <si>
    <t>HMDB00167</t>
  </si>
  <si>
    <t>C00188</t>
  </si>
  <si>
    <t>C4H9NO3</t>
  </si>
  <si>
    <t>72-19-5</t>
  </si>
  <si>
    <t>Glycine, serine, threonine metabolism; Monobactam biosynthesis; Branched chain amino acid biosynthesis</t>
  </si>
  <si>
    <t>HMDB00574</t>
  </si>
  <si>
    <t>C00097</t>
  </si>
  <si>
    <t>C3H7NO2S</t>
  </si>
  <si>
    <t>52-90-4</t>
  </si>
  <si>
    <t>Glycine, serine, threonine metabolism; Cysteine, methionine metabolism; Penicillin, cephalosporin biosynthesis</t>
  </si>
  <si>
    <t>HMDB01406</t>
  </si>
  <si>
    <t>C00153</t>
  </si>
  <si>
    <t>C6H6N2O</t>
  </si>
  <si>
    <t>98-92-0</t>
  </si>
  <si>
    <t>Nicotinate, nicotinamide metabolism; Longevity regulating pathway - worm; Vitamin digestion, absorption</t>
  </si>
  <si>
    <t>HMDB00251</t>
  </si>
  <si>
    <t>C00245</t>
  </si>
  <si>
    <t>C2H7NO3S</t>
  </si>
  <si>
    <t>107-35-7</t>
  </si>
  <si>
    <t>Primary bile acid biosynthesis; Taurine, hypotaurine metabolism; Sulfur metabolism</t>
  </si>
  <si>
    <t>HMDB00898</t>
  </si>
  <si>
    <t>C05127</t>
  </si>
  <si>
    <t>C6H11N3</t>
  </si>
  <si>
    <t>501-75-7</t>
  </si>
  <si>
    <t>Histidine metabolism</t>
  </si>
  <si>
    <t>HMDB02024</t>
  </si>
  <si>
    <t>C02835</t>
  </si>
  <si>
    <t>C5H6N2O2</t>
  </si>
  <si>
    <t>645-65-8</t>
  </si>
  <si>
    <t>HMDB00079</t>
  </si>
  <si>
    <t>C00906</t>
  </si>
  <si>
    <t>C5H8N2O2</t>
  </si>
  <si>
    <t>696-04-8</t>
  </si>
  <si>
    <t>Mitochondrial neurogastrointestinal encephalopathy; Pyrimidine metabolism</t>
  </si>
  <si>
    <t>HMDB00267</t>
  </si>
  <si>
    <t>C01879</t>
  </si>
  <si>
    <t>C5H7NO3</t>
  </si>
  <si>
    <t>98-79-3</t>
  </si>
  <si>
    <t>Glutathione metabolism</t>
  </si>
  <si>
    <t>HMDB00070</t>
  </si>
  <si>
    <t>C00408</t>
  </si>
  <si>
    <t>C6H11NO2</t>
  </si>
  <si>
    <t>535-75-1</t>
  </si>
  <si>
    <t>Lysine degradation; Topane, piperidine, pyridine alkaloid biosynthesis; Biosynthesis of plant secondary metabolites</t>
  </si>
  <si>
    <t>HMDB01432</t>
  </si>
  <si>
    <t>C00179</t>
  </si>
  <si>
    <t>C5H14N4</t>
  </si>
  <si>
    <t>306-60-5</t>
  </si>
  <si>
    <t>HMDB02064</t>
  </si>
  <si>
    <t>C02714</t>
  </si>
  <si>
    <t>C6H14N2O</t>
  </si>
  <si>
    <t>18233-70-0</t>
  </si>
  <si>
    <t>HMDB00064</t>
  </si>
  <si>
    <t>C00300</t>
  </si>
  <si>
    <t>C4H9N3O2</t>
  </si>
  <si>
    <t>57-00-1</t>
  </si>
  <si>
    <t>HMDB00725</t>
  </si>
  <si>
    <t>C01157</t>
  </si>
  <si>
    <t>C5H9NO3</t>
  </si>
  <si>
    <t>51-35-4</t>
  </si>
  <si>
    <t>Arginine, proline metabolism; ABC transporters</t>
  </si>
  <si>
    <t>HMDB01149</t>
  </si>
  <si>
    <t>C00430</t>
  </si>
  <si>
    <t>106-60-5</t>
  </si>
  <si>
    <t>Glycine, serine, threonine metabolism; Porphyrin, Chlorophyll metabolism; Biosynthesis of plant secondary metabolites</t>
  </si>
  <si>
    <t>HMDB00687</t>
  </si>
  <si>
    <t>C00123</t>
  </si>
  <si>
    <t>C6H13NO2</t>
  </si>
  <si>
    <t>61-90-5</t>
  </si>
  <si>
    <t>Branched chain amino acid degradataion; Branched chain amino acid biosynthesis</t>
  </si>
  <si>
    <t>HMDB00172/HMDB00557</t>
  </si>
  <si>
    <t>C00407/C21096</t>
  </si>
  <si>
    <t>73-32-5/1509-34-8</t>
  </si>
  <si>
    <t>Branched chain amino acid Degradation, Biosynthesis; Cyanoamino acid metabolism</t>
  </si>
  <si>
    <t>HMDB0000214</t>
  </si>
  <si>
    <t>C01602</t>
  </si>
  <si>
    <t>C5H12N2O2</t>
  </si>
  <si>
    <t>348-66-3</t>
  </si>
  <si>
    <t>Lysinuric protein intolerance; Arginine, proline metabolism; Glycine, serine metabolism; Spermidine, spermine biosynthesis; Urea cycle; Prolidase Deficiency</t>
  </si>
  <si>
    <t>HMDB00168</t>
  </si>
  <si>
    <t>C00152</t>
  </si>
  <si>
    <t>C4H8N2O3</t>
  </si>
  <si>
    <t>70-47-3</t>
  </si>
  <si>
    <t>Alanine, aspartate, glutamate metabolism; Cyanamino acid metabolism; Aminoacyl-tRNA biosynthesis</t>
  </si>
  <si>
    <t>HMDB00191</t>
  </si>
  <si>
    <t>C00049</t>
  </si>
  <si>
    <t>C4H7NO4</t>
  </si>
  <si>
    <t>56-84-8</t>
  </si>
  <si>
    <t>Arginine biosynthesis; Alanine, aspartate, glutamate metabolism; Glycine, serine, threonine metabolism</t>
  </si>
  <si>
    <t>HMDB00742</t>
  </si>
  <si>
    <t>C00155</t>
  </si>
  <si>
    <t>C4H9NO2S</t>
  </si>
  <si>
    <t>Cysteine, methionine metabolism; Sulfur metabolism; Biosynthesis of secondary metabolites</t>
  </si>
  <si>
    <t>HMDB02108</t>
  </si>
  <si>
    <t>C22040</t>
  </si>
  <si>
    <t>C4H9NO2Se</t>
  </si>
  <si>
    <t>ABC Transporters</t>
  </si>
  <si>
    <t>HMDB00699</t>
  </si>
  <si>
    <t>C02918</t>
  </si>
  <si>
    <t>C7H9N2O</t>
  </si>
  <si>
    <t>3106-60-3</t>
  </si>
  <si>
    <t>Nicotinate, nicotinamide metabolism; Bile secretion</t>
  </si>
  <si>
    <t>HMDB00306</t>
  </si>
  <si>
    <t>C00483</t>
  </si>
  <si>
    <t>C8H11NO</t>
  </si>
  <si>
    <t>51-67-2</t>
  </si>
  <si>
    <t>Tyrosine metabolism; Methane metabolism; Isoquinoline alkaloid biosynthesis</t>
  </si>
  <si>
    <t>HMDB01392</t>
  </si>
  <si>
    <t>C00568</t>
  </si>
  <si>
    <t>C7H7NO2</t>
  </si>
  <si>
    <t>150-13-0</t>
  </si>
  <si>
    <t>Aminobenzoate degradation; Folate biosynthesis; Biosynthesis of phenylpropanoids; Microbial metabolism</t>
  </si>
  <si>
    <t>HMDB00875</t>
  </si>
  <si>
    <t>C01004</t>
  </si>
  <si>
    <t>535-83-1</t>
  </si>
  <si>
    <t>Nicotinate, nicotinamide metabolism</t>
  </si>
  <si>
    <t>HMDB02820</t>
  </si>
  <si>
    <t>C05828</t>
  </si>
  <si>
    <t>C6H8N2O2</t>
  </si>
  <si>
    <t>2625-49-2</t>
  </si>
  <si>
    <t>HMDB02271</t>
  </si>
  <si>
    <t>C20522</t>
  </si>
  <si>
    <t>1074-59-5</t>
  </si>
  <si>
    <t>HMDB01257</t>
  </si>
  <si>
    <t>C00315</t>
  </si>
  <si>
    <t>C7H19N3</t>
  </si>
  <si>
    <t>124-20-9</t>
  </si>
  <si>
    <t>Arginine, proline metabolism; beta-Alanine metabolism; Glutathione metabolism</t>
  </si>
  <si>
    <t>HMDB03464</t>
  </si>
  <si>
    <t>C01035</t>
  </si>
  <si>
    <t>C5H11N3O2</t>
  </si>
  <si>
    <t>463-00-3</t>
  </si>
  <si>
    <t>HMDB00895</t>
  </si>
  <si>
    <t>C01996</t>
  </si>
  <si>
    <t>C7H16NO2</t>
  </si>
  <si>
    <t>51-84-3</t>
  </si>
  <si>
    <t>Glycerophospholipid metabolism; cAMP signaling pathway; Neuroactive ligand-receptor interaction</t>
  </si>
  <si>
    <t>HMDB00641</t>
  </si>
  <si>
    <t>C00064</t>
  </si>
  <si>
    <t>C5H10N2O3</t>
  </si>
  <si>
    <t>56-85-9</t>
  </si>
  <si>
    <t>Arginine biosynthesis; Purine metabolism; Pyrimidine metabolism</t>
  </si>
  <si>
    <t>HMDB00182</t>
  </si>
  <si>
    <t>C00047</t>
  </si>
  <si>
    <t>C6H14N2O2</t>
  </si>
  <si>
    <t>56-87-1</t>
  </si>
  <si>
    <t>Lysine biosynthesis; Lysine degradation; Biotin metabolism</t>
  </si>
  <si>
    <t>HMDB01161</t>
  </si>
  <si>
    <t>C01181</t>
  </si>
  <si>
    <t>407-64-7</t>
  </si>
  <si>
    <t>Lysine degradation; ABC Transporters</t>
  </si>
  <si>
    <t>HMDB0000148</t>
  </si>
  <si>
    <t>C00025</t>
  </si>
  <si>
    <t>6893-26-1</t>
  </si>
  <si>
    <t>Arginine biosynthesis; Alanine, aspartate, glutamate metabolism; Arginine, proline metabolism</t>
  </si>
  <si>
    <t>HMDB00696</t>
  </si>
  <si>
    <t>C00073</t>
  </si>
  <si>
    <t>C5H11NO2S</t>
  </si>
  <si>
    <t>63-68-3</t>
  </si>
  <si>
    <t>Cysteine, methionine metabolism; Glucosinolate biosynthesis; Aminoacyl-tRNA biosynthesis</t>
  </si>
  <si>
    <t>HMDB00132</t>
  </si>
  <si>
    <t>C00242</t>
  </si>
  <si>
    <t>C5H5N5O</t>
  </si>
  <si>
    <t>73-40-5</t>
  </si>
  <si>
    <t>Purine metabolism</t>
  </si>
  <si>
    <t>HMDB00177</t>
  </si>
  <si>
    <t>C00135</t>
  </si>
  <si>
    <t>C6H9N3O2</t>
  </si>
  <si>
    <t>71-00-1</t>
  </si>
  <si>
    <t>Histidine metabolism; Staurosporine biosynthesis; beta-Alanine metabolism</t>
  </si>
  <si>
    <t>HMDB00259</t>
  </si>
  <si>
    <t>C00780</t>
  </si>
  <si>
    <t>C10H12N2O</t>
  </si>
  <si>
    <t>50-67-9</t>
  </si>
  <si>
    <t>Tryptophan metabolism; Biosynthesis of alkaloids derived from shikimate pathway; cAMP signaling pathway</t>
  </si>
  <si>
    <t>HMDB00303</t>
  </si>
  <si>
    <t>C00398</t>
  </si>
  <si>
    <t>C10H12N2</t>
  </si>
  <si>
    <t>61-54-1</t>
  </si>
  <si>
    <t>Tryptophan metabolism; Indole alkaloid biosynthesis; Biosynthesis of plant secondary metabolites</t>
  </si>
  <si>
    <t>HMDB00062</t>
  </si>
  <si>
    <t>C00487</t>
  </si>
  <si>
    <t>C7H16NO3</t>
  </si>
  <si>
    <t>541-15-1</t>
  </si>
  <si>
    <t>HMDB00159</t>
  </si>
  <si>
    <t>C00079</t>
  </si>
  <si>
    <t>C9H11NO2</t>
  </si>
  <si>
    <t>63-91-2</t>
  </si>
  <si>
    <t>Phenylalanine metabolism; Phenylalanine, tyrosine, tryptophan biosynthesis; Cyanoamino acid metabolism</t>
  </si>
  <si>
    <t>HMDB02005</t>
  </si>
  <si>
    <t>C02989</t>
  </si>
  <si>
    <t>C5H11NO3S</t>
  </si>
  <si>
    <t>3226-65-1</t>
  </si>
  <si>
    <t>HMDB00897</t>
  </si>
  <si>
    <t>C02242</t>
  </si>
  <si>
    <t>C6H7N5O</t>
  </si>
  <si>
    <t>578-76-7</t>
  </si>
  <si>
    <t>HMDB00819</t>
  </si>
  <si>
    <t>C05589</t>
  </si>
  <si>
    <t>C9H13NO3</t>
  </si>
  <si>
    <t>97-31-4</t>
  </si>
  <si>
    <t>Tyrosine metabolism</t>
  </si>
  <si>
    <t>HMDB03584</t>
  </si>
  <si>
    <t>C01959</t>
  </si>
  <si>
    <t>C3H9N3O3S</t>
  </si>
  <si>
    <t>543-18-0</t>
  </si>
  <si>
    <t>HMDB01431</t>
  </si>
  <si>
    <t>C00534</t>
  </si>
  <si>
    <t>85-87-0</t>
  </si>
  <si>
    <t>Vitamin B6 metabolism; Microbial metabolism; Vitamin digestion, absorption</t>
  </si>
  <si>
    <t>HMDB00001</t>
  </si>
  <si>
    <t>C01152</t>
  </si>
  <si>
    <t>C7H11N3O2</t>
  </si>
  <si>
    <t>332-80-9</t>
  </si>
  <si>
    <t>HMDB00216</t>
  </si>
  <si>
    <t>C00547</t>
  </si>
  <si>
    <t>C8H11NO3</t>
  </si>
  <si>
    <t>51-41-2</t>
  </si>
  <si>
    <t>Tyrosine metabolism; Two-component system; Quorum sensing</t>
  </si>
  <si>
    <t>HMDB00721</t>
  </si>
  <si>
    <t>C7H12N2O3</t>
  </si>
  <si>
    <t>704-15-4</t>
  </si>
  <si>
    <t>HMDB00517</t>
  </si>
  <si>
    <t>C00062</t>
  </si>
  <si>
    <t>C6H14N4O2</t>
  </si>
  <si>
    <t>74-79-3</t>
  </si>
  <si>
    <t>Arginine biosynthesis; Monobactam biosynthesis; Arginine, proline metabolism</t>
  </si>
  <si>
    <t>HMDB03357</t>
  </si>
  <si>
    <t>C00437</t>
  </si>
  <si>
    <t>C7H14N2O3</t>
  </si>
  <si>
    <t>6205-08-9</t>
  </si>
  <si>
    <t>Arginine biosynthesis; Biosynthesis of secondary metabolites; 2-Oxocarboxylic acid metabolism; Biosynthesis of amino acids</t>
  </si>
  <si>
    <t>HMDB01046</t>
  </si>
  <si>
    <t>486-56-6</t>
  </si>
  <si>
    <t>Nicotine action pathway; Nicotine metabolism pathway</t>
  </si>
  <si>
    <t>HMDB0000078</t>
  </si>
  <si>
    <t>C01419</t>
  </si>
  <si>
    <t>C5H10N2O3S</t>
  </si>
  <si>
    <t>19246-18-5</t>
  </si>
  <si>
    <t>HMDB00150</t>
  </si>
  <si>
    <t>C00198</t>
  </si>
  <si>
    <t>C6H10O6</t>
  </si>
  <si>
    <t>90-80-2</t>
  </si>
  <si>
    <t>Pentose phosphate pathway; Biosynthesis of secondary metabolites; Microbial metabolism; Carbon metabolism</t>
  </si>
  <si>
    <t>HMDB0001514</t>
  </si>
  <si>
    <t>C00329</t>
  </si>
  <si>
    <t>C6H13NO5</t>
  </si>
  <si>
    <t>3416-24-8</t>
  </si>
  <si>
    <t>Amino sugar, nucleotide sugar metabolism; Phosphotransferase system</t>
  </si>
  <si>
    <t>HMDB02825</t>
  </si>
  <si>
    <t>C07480</t>
  </si>
  <si>
    <t>C7H8N4O2</t>
  </si>
  <si>
    <t>83-67-0</t>
  </si>
  <si>
    <t>Caffeine metabolism; Biosynthesis of plant secondary metabolites; Biosynthesis of alkaloids derived from histidine, purine</t>
  </si>
  <si>
    <t>HMDB01860</t>
  </si>
  <si>
    <t>C13747</t>
  </si>
  <si>
    <t>611-59-6</t>
  </si>
  <si>
    <t>Caffeine metabolism; Biosynthesis of plant secondary metabolites; Biosynthesis of secondary metabolites; Microbial metabolism</t>
  </si>
  <si>
    <t>HMDB00158</t>
  </si>
  <si>
    <t>C00082</t>
  </si>
  <si>
    <t>C9H11NO3</t>
  </si>
  <si>
    <t>60-18-4</t>
  </si>
  <si>
    <t>Ubiquinone, other terpenoid-quinone biosynthesis; Monobactam biosynthesis; Tyrosine metabolism</t>
  </si>
  <si>
    <t>HMDB00068</t>
  </si>
  <si>
    <t>C00788</t>
  </si>
  <si>
    <t>51-43-4</t>
  </si>
  <si>
    <t>HMDB04113</t>
  </si>
  <si>
    <t>C05689</t>
  </si>
  <si>
    <t>26046-90-2</t>
  </si>
  <si>
    <t>Selenocompound metabolism</t>
  </si>
  <si>
    <t>HMDB01565</t>
  </si>
  <si>
    <t>C00588</t>
  </si>
  <si>
    <t>C5H15NO4P</t>
  </si>
  <si>
    <t>3616-04-4</t>
  </si>
  <si>
    <t>Glycerophospholipid metabolism; Choline metabolism in cancer</t>
  </si>
  <si>
    <t>HMDB00206</t>
  </si>
  <si>
    <t>C02727</t>
  </si>
  <si>
    <t>C8H16N2O3</t>
  </si>
  <si>
    <t>692-04-6</t>
  </si>
  <si>
    <t>Lysine degradation</t>
  </si>
  <si>
    <t>HMDB00670</t>
  </si>
  <si>
    <t>C01924</t>
  </si>
  <si>
    <t>C7H16N4O2</t>
  </si>
  <si>
    <t>156-86-5</t>
  </si>
  <si>
    <t>HMDB01325</t>
  </si>
  <si>
    <t>C03793</t>
  </si>
  <si>
    <t>C9H20N2O2</t>
  </si>
  <si>
    <t>19253-88-4</t>
  </si>
  <si>
    <t>HMDB00679</t>
  </si>
  <si>
    <t>C02427</t>
  </si>
  <si>
    <t>C7H15N3O3</t>
  </si>
  <si>
    <t>1190-49-4</t>
  </si>
  <si>
    <t>HMDB01847</t>
  </si>
  <si>
    <t>C07481</t>
  </si>
  <si>
    <t>C8H10N4O2</t>
  </si>
  <si>
    <t>58-08-2</t>
  </si>
  <si>
    <t>HMDB00840</t>
  </si>
  <si>
    <t>C07588</t>
  </si>
  <si>
    <t>C9H9NO4</t>
  </si>
  <si>
    <t>487-54-7</t>
  </si>
  <si>
    <t>Salicylate elimination</t>
  </si>
  <si>
    <t>HMDB00609</t>
  </si>
  <si>
    <t>C00355</t>
  </si>
  <si>
    <t>C9H11NO4</t>
  </si>
  <si>
    <t>63-84-3</t>
  </si>
  <si>
    <t>Tyrosine metabolism; Isoquinoline alkaloid biosynthesis; Betalain biosynthesis</t>
  </si>
  <si>
    <t>HMDB03966</t>
  </si>
  <si>
    <t>C05335</t>
  </si>
  <si>
    <t>C5H11NO2Se</t>
  </si>
  <si>
    <t>3211-76-5</t>
  </si>
  <si>
    <t>HMDB01539/HMDB03334</t>
  </si>
  <si>
    <t>C03626</t>
  </si>
  <si>
    <t>C8H18N4O2</t>
  </si>
  <si>
    <t>ADMA 30315-93-6 SDMA 30344-00-4</t>
  </si>
  <si>
    <t>HMDB01256</t>
  </si>
  <si>
    <t>C00750</t>
  </si>
  <si>
    <t>C10H26N4</t>
  </si>
  <si>
    <t>71-44-3</t>
  </si>
  <si>
    <t>Arginine, proline metabolism; beta-Alanine metabolism; Glutathione metabolism; Bile secretion</t>
  </si>
  <si>
    <t>HMDB02096</t>
  </si>
  <si>
    <t>C11284</t>
  </si>
  <si>
    <t>C12H13NO2</t>
  </si>
  <si>
    <t>133-32-4</t>
  </si>
  <si>
    <t xml:space="preserve">HMDB00201 </t>
  </si>
  <si>
    <t>C02571</t>
  </si>
  <si>
    <t>C9H18NO4</t>
  </si>
  <si>
    <t>3040-38-8</t>
  </si>
  <si>
    <t>Insulin resistance</t>
  </si>
  <si>
    <t>HMDB00929</t>
  </si>
  <si>
    <t>C00078</t>
  </si>
  <si>
    <t>C11H12N2O2</t>
  </si>
  <si>
    <t>73-22-3</t>
  </si>
  <si>
    <t>Glycine, serine, threonine metabolism; Tryptophan metabolism; Phenylalanine, tyrosine, tryptophan biosynthesis</t>
  </si>
  <si>
    <t>HMDB00684</t>
  </si>
  <si>
    <t>C00328</t>
  </si>
  <si>
    <t>C10H12N2O3</t>
  </si>
  <si>
    <t>2922-83-0</t>
  </si>
  <si>
    <t>Tryptophan metabolism; African trypanosomiasis</t>
  </si>
  <si>
    <t>HMDB01511</t>
  </si>
  <si>
    <t>C02305</t>
  </si>
  <si>
    <t>C4H10N3O5P</t>
  </si>
  <si>
    <t>67-07-2</t>
  </si>
  <si>
    <t>HMDB04620</t>
  </si>
  <si>
    <t>C8H16N4O3</t>
  </si>
  <si>
    <t>155-84-0</t>
  </si>
  <si>
    <t>HMDB00033</t>
  </si>
  <si>
    <t>C00386</t>
  </si>
  <si>
    <t>C9H14N4O3</t>
  </si>
  <si>
    <t>305-84-0</t>
  </si>
  <si>
    <t>Histidine metabolism; beta-Alanine metabolism</t>
  </si>
  <si>
    <t>HMDB00014</t>
  </si>
  <si>
    <t>C00881</t>
  </si>
  <si>
    <t>C9H13N3O4</t>
  </si>
  <si>
    <t>951-77-9</t>
  </si>
  <si>
    <t>Pyrimidine metabolism; ABC Transporters</t>
  </si>
  <si>
    <t>HMDB0000012</t>
  </si>
  <si>
    <t>C00526</t>
  </si>
  <si>
    <t>C9H12N2O5</t>
  </si>
  <si>
    <t>951-78-0</t>
  </si>
  <si>
    <t>HMDB00468</t>
  </si>
  <si>
    <t>C06313</t>
  </si>
  <si>
    <t>C9H11N5O3</t>
  </si>
  <si>
    <t>22150-76-1</t>
  </si>
  <si>
    <t>HMDB00194</t>
  </si>
  <si>
    <t>C01262</t>
  </si>
  <si>
    <t>C10H16N4O3</t>
  </si>
  <si>
    <t>584-85-0</t>
  </si>
  <si>
    <t>HMDB00192</t>
  </si>
  <si>
    <t>C00491</t>
  </si>
  <si>
    <t>C6H12N2O4S2</t>
  </si>
  <si>
    <t>56-89-3</t>
  </si>
  <si>
    <t>Cysteine, methionine metabolism; ABC Transporters; Ferroptosis; Protein digestion, absorption</t>
  </si>
  <si>
    <t>HMDB00089</t>
  </si>
  <si>
    <t>C00475</t>
  </si>
  <si>
    <t>C9H13N3O5</t>
  </si>
  <si>
    <t>65-46-3</t>
  </si>
  <si>
    <t>HMDB00296</t>
  </si>
  <si>
    <t>C00299</t>
  </si>
  <si>
    <t>C9H12N2O6</t>
  </si>
  <si>
    <t>58-96-8</t>
  </si>
  <si>
    <t>HMDB00688</t>
  </si>
  <si>
    <t>C20826</t>
  </si>
  <si>
    <t>C12H23NO4</t>
  </si>
  <si>
    <t>31023-24-2</t>
  </si>
  <si>
    <t>Lipid metabolism; Lipid transport; Fatty acid metabolism; Cell signaling; Lipid peroxidation</t>
  </si>
  <si>
    <t>HMDB00845</t>
  </si>
  <si>
    <t>C05926</t>
  </si>
  <si>
    <t>C9H11N5O4</t>
  </si>
  <si>
    <t>2009-64-5</t>
  </si>
  <si>
    <t>Folate biosynthesis</t>
  </si>
  <si>
    <t>HMDB00086</t>
  </si>
  <si>
    <t>C00670</t>
  </si>
  <si>
    <t>C8H21NO6P</t>
  </si>
  <si>
    <t>28319-77-9</t>
  </si>
  <si>
    <t>Glycerophospholipid metabolism; Ether lipid metabolism; Choline metabolism in cancer</t>
  </si>
  <si>
    <t>HMDB00982</t>
  </si>
  <si>
    <t>C10H15N3O5</t>
  </si>
  <si>
    <t>2140-61-6</t>
  </si>
  <si>
    <t>HMDB06049</t>
  </si>
  <si>
    <t>C06501</t>
  </si>
  <si>
    <t>C9H12NO6P</t>
  </si>
  <si>
    <t>HMDB61717</t>
  </si>
  <si>
    <t>C11H19NO6</t>
  </si>
  <si>
    <t>256928-74-2</t>
  </si>
  <si>
    <t>Lipid metabolism; Lipid transport; Fatty acid metabolism; Lipid peroxidation</t>
  </si>
  <si>
    <t>HMDB00235</t>
  </si>
  <si>
    <t>C00378</t>
  </si>
  <si>
    <t>C12H17N4OS</t>
  </si>
  <si>
    <t>70-16-6</t>
  </si>
  <si>
    <t>Thiamine metabolism; ABC Transporters; Sulfur relay system; Vitamin digestion, absorption</t>
  </si>
  <si>
    <t>HMDB01294</t>
  </si>
  <si>
    <t>C01159</t>
  </si>
  <si>
    <t>C3H8O10P2</t>
  </si>
  <si>
    <t>138-81-8</t>
  </si>
  <si>
    <t>Glycolysis, Gluconeogenesis</t>
  </si>
  <si>
    <t>HMDB00085</t>
  </si>
  <si>
    <t>C00330</t>
  </si>
  <si>
    <t>C10H13N5O4</t>
  </si>
  <si>
    <t>961-07-9</t>
  </si>
  <si>
    <t>Purine metabolism; ABC Transporters</t>
  </si>
  <si>
    <t>HMDB00050</t>
  </si>
  <si>
    <t>C00212</t>
  </si>
  <si>
    <t>58-61-7</t>
  </si>
  <si>
    <t>Purine metabolism; ABC Transporters; cGMP-PKG signaling pathway</t>
  </si>
  <si>
    <t>HMDB00195</t>
  </si>
  <si>
    <t>C00294</t>
  </si>
  <si>
    <t>C10H12N4O5</t>
  </si>
  <si>
    <t>58-63-9</t>
  </si>
  <si>
    <t>HMDB13130</t>
  </si>
  <si>
    <t>C12H21NO6</t>
  </si>
  <si>
    <t>102636-82-8</t>
  </si>
  <si>
    <t>HMDB03331</t>
  </si>
  <si>
    <t>C02494</t>
  </si>
  <si>
    <t>C11H15N5O4</t>
  </si>
  <si>
    <t>15763-06-1</t>
  </si>
  <si>
    <t>HMDB04044</t>
  </si>
  <si>
    <t>1867-73-8</t>
  </si>
  <si>
    <t>HMDB00133</t>
  </si>
  <si>
    <t>C00387</t>
  </si>
  <si>
    <t>C10H13N5O5</t>
  </si>
  <si>
    <t>118-00-3</t>
  </si>
  <si>
    <t>HMDB01358</t>
  </si>
  <si>
    <t>C00376</t>
  </si>
  <si>
    <t>C20H28O</t>
  </si>
  <si>
    <t>116-31-4</t>
  </si>
  <si>
    <t>Retinol metabolism; Phototransduction; Vitamin digestion, absorption</t>
  </si>
  <si>
    <t>HMDB00305</t>
  </si>
  <si>
    <t>C19962</t>
  </si>
  <si>
    <t>C20H30O</t>
  </si>
  <si>
    <t>68-26-8</t>
  </si>
  <si>
    <t>HMDB00052</t>
  </si>
  <si>
    <t>C03406</t>
  </si>
  <si>
    <t>C10H18N4O6</t>
  </si>
  <si>
    <t>2387-71-5</t>
  </si>
  <si>
    <t>Arginine biosynthesis; Alanine, aspartate, glutamate metabolism; Biosynthesis of secondary metabolites; Biosynthesis of amino acids</t>
  </si>
  <si>
    <t>HMDB01173</t>
  </si>
  <si>
    <t>C00170</t>
  </si>
  <si>
    <t>C11H15N5O3S</t>
  </si>
  <si>
    <t>2457-80-9</t>
  </si>
  <si>
    <t>Cysteine, methionine metabolism; Zeatin biosynthesis; Biosynthesis of plant secondary metabolites</t>
  </si>
  <si>
    <t>HMDB04824</t>
  </si>
  <si>
    <t>C12H17N5O5</t>
  </si>
  <si>
    <t>2140-67-2</t>
  </si>
  <si>
    <t>HMDB0000288</t>
  </si>
  <si>
    <t>C00105</t>
  </si>
  <si>
    <t>C9H13N2O9P</t>
  </si>
  <si>
    <t>58-97-9</t>
  </si>
  <si>
    <t>HMDB00058</t>
  </si>
  <si>
    <t>C00575</t>
  </si>
  <si>
    <t>C10H12N5O6P</t>
  </si>
  <si>
    <t>60-92-4</t>
  </si>
  <si>
    <t>Purine metabolism; Endocrine resistance; Biofilm formation - Pseudomonas aeruginosa, Escherichia coli</t>
  </si>
  <si>
    <t>HMDB01397</t>
  </si>
  <si>
    <t>C00144</t>
  </si>
  <si>
    <t>C10H14N5O8P</t>
  </si>
  <si>
    <t>85-32-5</t>
  </si>
  <si>
    <t>Purine metabolism; Biosynthesis of plant secondary metabolites; Biosynthesis of alkaloids derived from histidine, purine</t>
  </si>
  <si>
    <t>HMDB00244</t>
  </si>
  <si>
    <t>C00255</t>
  </si>
  <si>
    <t>C17H20N4O6</t>
  </si>
  <si>
    <t>83-88-5</t>
  </si>
  <si>
    <t>Riboflavin metabolism; Biosynthesis of secondary metabolites; ABC Transporters; Vitamin digestion, absorption</t>
  </si>
  <si>
    <t>HMDB0000939</t>
  </si>
  <si>
    <t>C00021</t>
  </si>
  <si>
    <t>C14H20N6O5S</t>
  </si>
  <si>
    <t>979-92-0</t>
  </si>
  <si>
    <t>Cysteine, methionine metabolism; Biosynthesis of amino acids</t>
  </si>
  <si>
    <t>HMDB00876</t>
  </si>
  <si>
    <t>C05443</t>
  </si>
  <si>
    <t>C27H44O</t>
  </si>
  <si>
    <t>67-97-0</t>
  </si>
  <si>
    <t>Steroid biosynthesis; Biosynthesis of secondary metabolites; Vitamin digestion, Absorption; Rheumatoid arthritis</t>
  </si>
  <si>
    <t>HMDB00900</t>
  </si>
  <si>
    <t>C05441</t>
  </si>
  <si>
    <t>C28H44O</t>
  </si>
  <si>
    <t>50-14-6</t>
  </si>
  <si>
    <t>Steroid biosynthesis; Biosynthesis of secondary metabolites</t>
  </si>
  <si>
    <t>HMDB01185</t>
  </si>
  <si>
    <t>C00019</t>
  </si>
  <si>
    <t>C15H22N6O5S</t>
  </si>
  <si>
    <t>485-80-3</t>
  </si>
  <si>
    <t>Monobactam biosynthesis; Cysteine, methionine metabolism; Arginine, proline metabolism; Zeatin biosynthesis; Biosynthesis of plant secondary metabolites; Biosynthesis of plant hormones</t>
  </si>
  <si>
    <t>HMDB01546</t>
  </si>
  <si>
    <t>C00112</t>
  </si>
  <si>
    <t>C9H15N3O11P2</t>
  </si>
  <si>
    <t>63-38-7</t>
  </si>
  <si>
    <t>HMDB0001372</t>
  </si>
  <si>
    <t>C00068</t>
  </si>
  <si>
    <t>C12H19N4O7P2S</t>
  </si>
  <si>
    <t>154-87-0</t>
  </si>
  <si>
    <t>Glycolysis, Gluconeogenesis; TCA Cyle; Branched chain amino acid degradation</t>
  </si>
  <si>
    <t>HMDB00121</t>
  </si>
  <si>
    <t>C00504</t>
  </si>
  <si>
    <t>C19H19N7O6</t>
  </si>
  <si>
    <t>59-30-3</t>
  </si>
  <si>
    <t>One carbon pool by folate; Folate biosynthesis; Biosynthgesis of phenylpropanoids</t>
  </si>
  <si>
    <t>HMDB03555</t>
  </si>
  <si>
    <t>C02059</t>
  </si>
  <si>
    <t>C31H46O2</t>
  </si>
  <si>
    <t>84-80-0</t>
  </si>
  <si>
    <t>Ubiquinone, other terpenoid-quinone biosynthesis; Biosynthesis of secondary metabolites; Vitamin digestion, absorption</t>
  </si>
  <si>
    <t>HMDB01008</t>
  </si>
  <si>
    <t>C00500</t>
  </si>
  <si>
    <t>C33H34N4O6</t>
  </si>
  <si>
    <t>114-25-0</t>
  </si>
  <si>
    <t>Porphyrin, chlorophyll metabolism; Biosynthesis of secondary metabolites</t>
  </si>
  <si>
    <t>HMDB00902</t>
  </si>
  <si>
    <t>C00003</t>
  </si>
  <si>
    <t>C21H28N7O14P2</t>
  </si>
  <si>
    <t>53-84-9</t>
  </si>
  <si>
    <t>Oxidative phosphorylation; Thiamine metabolism; Nicotinate, nicotinamide metabolism; Drug metabolism - other enzymes</t>
  </si>
  <si>
    <t>HMDB02274</t>
  </si>
  <si>
    <t>C06453</t>
  </si>
  <si>
    <t>C63H91CoN13O14P</t>
  </si>
  <si>
    <t>13422-55-4</t>
  </si>
  <si>
    <t>HMDB00607</t>
  </si>
  <si>
    <t>C02823</t>
  </si>
  <si>
    <t>C62H88CoN13O14PR</t>
  </si>
  <si>
    <t>68-19-9</t>
  </si>
  <si>
    <t>Porphyrin, chlorophyll metabolism</t>
  </si>
  <si>
    <t>HMDB00221</t>
  </si>
  <si>
    <t>C00005</t>
  </si>
  <si>
    <t>C21H30N7O17P3</t>
  </si>
  <si>
    <t>53-57-6</t>
  </si>
  <si>
    <t>Photosynthesis; Glutathione metabolism; Thyroid hormone synthesis; Aldosterone synthesis, secretion</t>
  </si>
  <si>
    <t>HMDB00248</t>
  </si>
  <si>
    <t>C01829</t>
  </si>
  <si>
    <t>C15H11I4NO4</t>
  </si>
  <si>
    <t>51-48-9</t>
  </si>
  <si>
    <t>Tyrosine metabolism; Neuroactive ligand-receptor interaction; Thyroid hormone synthesis; Thyroid hormone signaling pathway</t>
  </si>
  <si>
    <t>HMDB01248</t>
  </si>
  <si>
    <t>C00016</t>
  </si>
  <si>
    <t>C27H33N9O15P2</t>
  </si>
  <si>
    <t>146-14-5</t>
  </si>
  <si>
    <t>Riboflavin metabolism; Biosynthesis of secondary metabolites; Vitamin digestion, absorption</t>
  </si>
  <si>
    <t>HMDB02086</t>
  </si>
  <si>
    <t>C00194</t>
  </si>
  <si>
    <t>C72H100CoN18O17P</t>
  </si>
  <si>
    <t>13870-90-1</t>
  </si>
  <si>
    <t>HMDB13111</t>
  </si>
  <si>
    <t>C11378</t>
  </si>
  <si>
    <t>C59H90O4</t>
  </si>
  <si>
    <t>5677-55-4</t>
  </si>
  <si>
    <t>Ferroptosis</t>
  </si>
  <si>
    <t>HMDB06112</t>
  </si>
  <si>
    <t>C19440</t>
  </si>
  <si>
    <t>C3H4O2</t>
  </si>
  <si>
    <t>542-78-9</t>
  </si>
  <si>
    <t>HMDB00115</t>
  </si>
  <si>
    <t>C00160</t>
  </si>
  <si>
    <t>C2H4O3</t>
  </si>
  <si>
    <t>79-14-1</t>
  </si>
  <si>
    <t>Photorespiration</t>
  </si>
  <si>
    <t>HMDB00243</t>
  </si>
  <si>
    <t>C00022</t>
  </si>
  <si>
    <t>C3H4O3</t>
  </si>
  <si>
    <t>127-17-3</t>
  </si>
  <si>
    <t>Glycolysis, gluconeogenesis; TCA Cyle; Branched chain amino acid biosynthesis</t>
  </si>
  <si>
    <t>HMDB00190</t>
  </si>
  <si>
    <t>C00186</t>
  </si>
  <si>
    <t>C3H6O3</t>
  </si>
  <si>
    <t>79-33-4</t>
  </si>
  <si>
    <t>Glycolysis, gluconeogenesis; Fructose, mannose metabolism; Pyruvate metabolism; Propanoate metabolism</t>
  </si>
  <si>
    <t>HMDB01051</t>
  </si>
  <si>
    <t>C00577</t>
  </si>
  <si>
    <t>56-82-6</t>
  </si>
  <si>
    <t>Pentose phosphate pathway; Fructose, mannose metabolism; Galactose metabolism; Glycerolipid metabolism</t>
  </si>
  <si>
    <t>HMDB00700</t>
  </si>
  <si>
    <t>C01013</t>
  </si>
  <si>
    <t>503-66-2</t>
  </si>
  <si>
    <t>Pyrimidine metabolism; beta-Alanine metabolism; Propanoate metabolism; Carbon fixation pathways in prokaryotes</t>
  </si>
  <si>
    <t>HMDB00718/HMDB0001259</t>
  </si>
  <si>
    <t>C08262/C00232/C00164</t>
  </si>
  <si>
    <t>C5H10O2/C4H6O3/C4H6O3</t>
  </si>
  <si>
    <t>503-74-2/692-29-5/541-50-4</t>
  </si>
  <si>
    <t>Biosynthesis of alkaloids derived from histidine, purine; Biosynthesis of secondary metabolites; Protein digestion, absorption</t>
  </si>
  <si>
    <t>HMDB00005</t>
  </si>
  <si>
    <t>C00109</t>
  </si>
  <si>
    <t>C4H6O3</t>
  </si>
  <si>
    <t>600-18-0</t>
  </si>
  <si>
    <t>Glycine, serine, threonine metabolism; Cysteine, methionine metabolism; Branched chain amino acid biosynthesis; Propanoate metabolism</t>
  </si>
  <si>
    <t>HMDB0000112</t>
  </si>
  <si>
    <t>C00334</t>
  </si>
  <si>
    <t>56-12-2</t>
  </si>
  <si>
    <t>Alanine, aspartate, glutamate metabolism; Arginine, proline metabolism; beta-Alanine metabolism; Butanoate metabolism</t>
  </si>
  <si>
    <t>HMDB00691</t>
  </si>
  <si>
    <t>C00383</t>
  </si>
  <si>
    <t>C3H4O4</t>
  </si>
  <si>
    <t>141-82-2</t>
  </si>
  <si>
    <t>Fatty acid biosynthesis; Pyrimidine metabolism; beta-Alanine metabolism; Fatty acid metabolism</t>
  </si>
  <si>
    <t>HMDB0000357</t>
  </si>
  <si>
    <t>C01089</t>
  </si>
  <si>
    <t>C4H8O3</t>
  </si>
  <si>
    <t>300-85-6</t>
  </si>
  <si>
    <t>Synthesis, degradation of ketone bodies; Butanoate metabolism; cAMP signaling pathway</t>
  </si>
  <si>
    <t>HMDB00729</t>
  </si>
  <si>
    <t>594-61-4</t>
  </si>
  <si>
    <t>HMDB00139</t>
  </si>
  <si>
    <t>C00258</t>
  </si>
  <si>
    <t>C3H6O4</t>
  </si>
  <si>
    <t>473-81-4</t>
  </si>
  <si>
    <t>Pentose phosphate pathway; Glycine, serine, threonine metabolism; Glycerolipid metabolism; Glyoxylate, dicarboxylate metabolism</t>
  </si>
  <si>
    <t>HMDB00300</t>
  </si>
  <si>
    <t>C00106</t>
  </si>
  <si>
    <t>C4H4N2O2</t>
  </si>
  <si>
    <t>66-22-8</t>
  </si>
  <si>
    <t>Pyrimidine metabolsim; beta-Alanine metabolism; Pantothenate, CoA biosynthesis</t>
  </si>
  <si>
    <t>HMDB00134</t>
  </si>
  <si>
    <t>C00122</t>
  </si>
  <si>
    <t>C4H4O4</t>
  </si>
  <si>
    <t>110-17-8</t>
  </si>
  <si>
    <t>TCA cycle; Oxidative phosphorylation; Arginine biosynthesis; Alanine, aspartate, glutamate metabolism</t>
  </si>
  <si>
    <t>HMDB00176</t>
  </si>
  <si>
    <t>C01384</t>
  </si>
  <si>
    <t>110-16-7</t>
  </si>
  <si>
    <t>Tyrosine metabolism; Butanoate metabolism; Nicotinate, nicotinamide metabolism; Microbial metabolism</t>
  </si>
  <si>
    <t>HMDB00532</t>
  </si>
  <si>
    <t>C4H7NO3</t>
  </si>
  <si>
    <t>543-24-8</t>
  </si>
  <si>
    <t>HMDB00128</t>
  </si>
  <si>
    <t>C00581</t>
  </si>
  <si>
    <t>C3H7N3O2</t>
  </si>
  <si>
    <t>352-97-6</t>
  </si>
  <si>
    <t>HMDB00407</t>
  </si>
  <si>
    <t>C5H10O3</t>
  </si>
  <si>
    <t>4026-18-0</t>
  </si>
  <si>
    <t>HMDB00254</t>
  </si>
  <si>
    <t>C00042</t>
  </si>
  <si>
    <t>C4H6O4</t>
  </si>
  <si>
    <t>110-15-6</t>
  </si>
  <si>
    <t>HMDB00202</t>
  </si>
  <si>
    <t>C02170</t>
  </si>
  <si>
    <t>516-05-2</t>
  </si>
  <si>
    <t>Pyrimidine metabolism; Branched chain amino acid degradation; Propanoate metabolism</t>
  </si>
  <si>
    <t>HMDB00754</t>
  </si>
  <si>
    <t>C20827</t>
  </si>
  <si>
    <t>625-08-1</t>
  </si>
  <si>
    <t>HMDB02649</t>
  </si>
  <si>
    <t>C01796</t>
  </si>
  <si>
    <t>C4H8O4</t>
  </si>
  <si>
    <t>1758-51-6</t>
  </si>
  <si>
    <t>HMDB04136</t>
  </si>
  <si>
    <t>C16884</t>
  </si>
  <si>
    <t>C4H10O4</t>
  </si>
  <si>
    <t>2418-52-2</t>
  </si>
  <si>
    <t>HMDB01488</t>
  </si>
  <si>
    <t>C00253</t>
  </si>
  <si>
    <t>C6H5NO2</t>
  </si>
  <si>
    <t>59-67-6</t>
  </si>
  <si>
    <t>Nicotinate, nicotinamide metabolism; Tropane, piperidine, pyridine alkaoid biosynthesis</t>
  </si>
  <si>
    <t>HMDB0002243</t>
  </si>
  <si>
    <t>C10164</t>
  </si>
  <si>
    <t>98-98-6</t>
  </si>
  <si>
    <t>Tryptophan metabolism</t>
  </si>
  <si>
    <t>HMDB00262</t>
  </si>
  <si>
    <t>C00178</t>
  </si>
  <si>
    <t>65-71-4</t>
  </si>
  <si>
    <t>HMDB00634</t>
  </si>
  <si>
    <t>C02226</t>
  </si>
  <si>
    <t>C5H6O4</t>
  </si>
  <si>
    <t>498-23-7</t>
  </si>
  <si>
    <t>Branched chain amino acid biosynthesis; C5-Branched dibasic acid metabolism; 2-Oxocarboxylic acid metabolism</t>
  </si>
  <si>
    <t>HMDB00695</t>
  </si>
  <si>
    <t>C00233</t>
  </si>
  <si>
    <t>C6H10O3</t>
  </si>
  <si>
    <t>816-66-0</t>
  </si>
  <si>
    <t>Branched chain amino acid Degradation, Biosynthesis; Glucosinolate biosynthesis</t>
  </si>
  <si>
    <t>HMDB02092</t>
  </si>
  <si>
    <t>C00490</t>
  </si>
  <si>
    <t>97-65-4</t>
  </si>
  <si>
    <t>C5-Branched dibasic acid metabolism</t>
  </si>
  <si>
    <t>HMDB00766</t>
  </si>
  <si>
    <t>97-69-8</t>
  </si>
  <si>
    <t>Prostate cancer</t>
  </si>
  <si>
    <t>HMDB01844</t>
  </si>
  <si>
    <t>C5H8O4</t>
  </si>
  <si>
    <t>498-21-5</t>
  </si>
  <si>
    <t>Lipid metabolism; Lipid transport; Fatty acid metabolism; Ethylmalonic encephalopathy; Lipid peroxidation</t>
  </si>
  <si>
    <t>HMDB00624</t>
  </si>
  <si>
    <t>C03264</t>
  </si>
  <si>
    <t>C6H12O3</t>
  </si>
  <si>
    <t>20312-37-2</t>
  </si>
  <si>
    <t>HMDB00661</t>
  </si>
  <si>
    <t>C00489</t>
  </si>
  <si>
    <t>110-94-1</t>
  </si>
  <si>
    <t>Fatty acid degradation; Lysine degradation; Microbial metabolism</t>
  </si>
  <si>
    <t>HMDB00223</t>
  </si>
  <si>
    <t>C00036</t>
  </si>
  <si>
    <t>C4H4O5</t>
  </si>
  <si>
    <t>328-42-7</t>
  </si>
  <si>
    <t>Glycolysis, gluconeogenesis; TCA Cycle; Alanine, aspartate, glutamate metabolism</t>
  </si>
  <si>
    <t>HMDB00622</t>
  </si>
  <si>
    <t>601-75-2</t>
  </si>
  <si>
    <t>HMDB00026</t>
  </si>
  <si>
    <t>C02642</t>
  </si>
  <si>
    <t>462-88-4</t>
  </si>
  <si>
    <t>HMDB00156</t>
  </si>
  <si>
    <t>C00149</t>
  </si>
  <si>
    <t>C4H6O5</t>
  </si>
  <si>
    <t>97-67-6</t>
  </si>
  <si>
    <t>TCA cycle; Pyruvate metabolsim; Glyoxylate, dicarboxylate metabolism; Methane metabolism</t>
  </si>
  <si>
    <t>HMDB00034</t>
  </si>
  <si>
    <t>C00147</t>
  </si>
  <si>
    <t>C5H5N5</t>
  </si>
  <si>
    <t>73-24-5</t>
  </si>
  <si>
    <t>Purine metabolism; Zeatin biosynthesis</t>
  </si>
  <si>
    <t>HMDB14581</t>
  </si>
  <si>
    <t>D00224</t>
  </si>
  <si>
    <t>C5H4N4O</t>
  </si>
  <si>
    <t>315-30-0</t>
  </si>
  <si>
    <t>Purine metabolism; Peroxisome</t>
  </si>
  <si>
    <t>HMDB00157</t>
  </si>
  <si>
    <t>C00262</t>
  </si>
  <si>
    <t>68-94-0</t>
  </si>
  <si>
    <t>HMDB00209</t>
  </si>
  <si>
    <t>C07086</t>
  </si>
  <si>
    <t>C8H8O2</t>
  </si>
  <si>
    <t>103-82-2</t>
  </si>
  <si>
    <t>Phenylalanine metabolism; Styrene degradation; Microbial metabolism</t>
  </si>
  <si>
    <t>HMDB00613/HMDB000943</t>
  </si>
  <si>
    <t>NA/C01620</t>
  </si>
  <si>
    <t>C4H8O5</t>
  </si>
  <si>
    <t>13752-84-6</t>
  </si>
  <si>
    <t>Ascorbate, aldarate metabolism</t>
  </si>
  <si>
    <t>HMDB01123</t>
  </si>
  <si>
    <t>C00108</t>
  </si>
  <si>
    <t>118-92-3</t>
  </si>
  <si>
    <t>Tryptophan metabolsim; Phenylalanine, tyrosine, tryptophan biosynthesis; Phenazine biosynthesis</t>
  </si>
  <si>
    <t>HMDB00500</t>
  </si>
  <si>
    <t>C00156</t>
  </si>
  <si>
    <t>C7H6O3</t>
  </si>
  <si>
    <t>99-96-7</t>
  </si>
  <si>
    <t>Ubiquinone, other terpenoid-quinone biosynthesis; Benzoate degradation; Bisphenol degration; Toluene degradation; Aminobenzoate degradation</t>
  </si>
  <si>
    <t>HMDB01494</t>
  </si>
  <si>
    <t>C00227</t>
  </si>
  <si>
    <t>C2H5O5P</t>
  </si>
  <si>
    <t>590-54-5</t>
  </si>
  <si>
    <t>Taurine, hypotaurine metabolism; Pyruvate metabolism; Methane metabolism</t>
  </si>
  <si>
    <t>HMDB0000224</t>
  </si>
  <si>
    <t>C00346</t>
  </si>
  <si>
    <t>C2H8NO4P</t>
  </si>
  <si>
    <t>1071-23-4</t>
  </si>
  <si>
    <t>Glycerophospholipid metabolsim; Sphingolipid metabolsim; Cationic antimicrobial peptide (CAMP) resistance; Sphingolipid signaling pathway</t>
  </si>
  <si>
    <t>HMDB00730</t>
  </si>
  <si>
    <t>C6H11NO3</t>
  </si>
  <si>
    <t>15926-18-8</t>
  </si>
  <si>
    <t>Ethylmalonic encephalopathy</t>
  </si>
  <si>
    <t>HMDB00448/HMDB00752</t>
  </si>
  <si>
    <t>C06104/NA</t>
  </si>
  <si>
    <t>C6H10O4</t>
  </si>
  <si>
    <t>124-04-9/626-51-7</t>
  </si>
  <si>
    <t>Caprolactam degradation; Microbial metabolsim; Degradation of aromatic compounds</t>
  </si>
  <si>
    <t>HMDB00208</t>
  </si>
  <si>
    <t>C00026</t>
  </si>
  <si>
    <t>C5H6O5</t>
  </si>
  <si>
    <t>328-50-7</t>
  </si>
  <si>
    <t>TCA Cycle; Pentose, glucuronate interconversions; Ascorbate, aldarate metabolsim; Arginine biosynthesis</t>
  </si>
  <si>
    <t>HMDB00422</t>
  </si>
  <si>
    <t>617-62-9</t>
  </si>
  <si>
    <t>HMDB00227</t>
  </si>
  <si>
    <t>C00418</t>
  </si>
  <si>
    <t>C6H12O4</t>
  </si>
  <si>
    <t>150-97-0</t>
  </si>
  <si>
    <t>Terpenoid backbone biosynthesis; Biosynthesis of plant secondary metabolites; Biosynthesis of terpenoids, steroids; Biosynthesis of plant hormones</t>
  </si>
  <si>
    <t>HMDB59655</t>
  </si>
  <si>
    <t>C02630</t>
  </si>
  <si>
    <t>C5H8O5</t>
  </si>
  <si>
    <t>2889-31-8</t>
  </si>
  <si>
    <t>Butanoate metabolism; C5-Branched dibasic acid metabolism</t>
  </si>
  <si>
    <t>HMDB0000426</t>
  </si>
  <si>
    <t>C00815</t>
  </si>
  <si>
    <t>597-44-4</t>
  </si>
  <si>
    <t>HMDB59916</t>
  </si>
  <si>
    <t>C00898</t>
  </si>
  <si>
    <t>C4H6O6</t>
  </si>
  <si>
    <t>87-69-4</t>
  </si>
  <si>
    <t>Glyoxylate, dicarboxylate metabolism</t>
  </si>
  <si>
    <t>HMDB00098</t>
  </si>
  <si>
    <t>C00181</t>
  </si>
  <si>
    <t>C5H10O5</t>
  </si>
  <si>
    <t>58-86-6</t>
  </si>
  <si>
    <t>Pentose, glucuronate interconversions; Amino sugar, nucleotide sugar metabolism; ABC Transporters</t>
  </si>
  <si>
    <t>HMDB0001587</t>
  </si>
  <si>
    <t>C02137</t>
  </si>
  <si>
    <t>C8H6O3</t>
  </si>
  <si>
    <t>611-73-4</t>
  </si>
  <si>
    <t>Phenylalanine metabolism; Aminobenzoate degradation; Microbial metabolism</t>
  </si>
  <si>
    <t>HMDB00764</t>
  </si>
  <si>
    <t>C05629</t>
  </si>
  <si>
    <t>C9H10O2</t>
  </si>
  <si>
    <t>501-52-0</t>
  </si>
  <si>
    <t>Phenylalanine metabolism; Meabolic pathways; Microbial metabolism; Degradation of aromatic compounds</t>
  </si>
  <si>
    <t>HMDB00786</t>
  </si>
  <si>
    <t>C07599</t>
  </si>
  <si>
    <t>C5H4N4O2</t>
  </si>
  <si>
    <t>2465-59-0</t>
  </si>
  <si>
    <t>HMDB00292</t>
  </si>
  <si>
    <t>C00385</t>
  </si>
  <si>
    <t>69-89-6</t>
  </si>
  <si>
    <t>Purine metabolism; Caffeine metabolism; Biosynthesis of plant secondary metbolites; Biosynthesis of alkaloids derived from histidine, purine; Biosynthesis of secondary metabolites; Microbial metabolism</t>
  </si>
  <si>
    <t>HMDB62635</t>
  </si>
  <si>
    <t>C01983</t>
  </si>
  <si>
    <t>C8H8O3</t>
  </si>
  <si>
    <t>611-71-2</t>
  </si>
  <si>
    <t>Aminobenzoate degradation; Microbial metabolism</t>
  </si>
  <si>
    <t>HMDB00703</t>
  </si>
  <si>
    <t>C01984</t>
  </si>
  <si>
    <t>90-64-2</t>
  </si>
  <si>
    <t>HMDB00568</t>
  </si>
  <si>
    <t>C01904</t>
  </si>
  <si>
    <t>C5H12O5</t>
  </si>
  <si>
    <t>488-82-4</t>
  </si>
  <si>
    <t>Pentose, glucuronate interconversions</t>
  </si>
  <si>
    <t>HMDB0000440/HMDB60390</t>
  </si>
  <si>
    <t>C05593/C00642</t>
  </si>
  <si>
    <t>621-37-4/N/A</t>
  </si>
  <si>
    <t>Tyrosine metabolism; Phenylalanine metabolism; Styrene degradation; Microbial metabolism</t>
  </si>
  <si>
    <t>HMDB01476</t>
  </si>
  <si>
    <t>C00632</t>
  </si>
  <si>
    <t>C7H7NO3</t>
  </si>
  <si>
    <t>548-93-6</t>
  </si>
  <si>
    <t>Tryptophan metabolism; Aminobenzoate degradation; Microbial metabolism</t>
  </si>
  <si>
    <t>HMDB00073</t>
  </si>
  <si>
    <t>C03758</t>
  </si>
  <si>
    <t>C8H11NO2</t>
  </si>
  <si>
    <t>62-31-7</t>
  </si>
  <si>
    <t>HMDB0000996</t>
  </si>
  <si>
    <t>C00606</t>
  </si>
  <si>
    <t>C3H7NO4S</t>
  </si>
  <si>
    <t>1115-65-7</t>
  </si>
  <si>
    <t>Cysteine, methionine metabolism; Taurine, hypotaurine metabolism</t>
  </si>
  <si>
    <t>HMDB00397</t>
  </si>
  <si>
    <t>C00196</t>
  </si>
  <si>
    <t>C7H6O4</t>
  </si>
  <si>
    <t>303-38-8</t>
  </si>
  <si>
    <t>Benzoate degradation; Aminobenzoate degradation; Biosynthesis of siderophore group nonribosomal peptides; Biosynthesis of phenylpropanoids; Biosynthesis of secondary metbolites; Microbial metabolism</t>
  </si>
  <si>
    <t>HMDB00152</t>
  </si>
  <si>
    <t>C00628</t>
  </si>
  <si>
    <t>490-79-9</t>
  </si>
  <si>
    <t>Tyrosine metabolism; Benzoate degradation; Naphalene degradation; Microbial metabolism</t>
  </si>
  <si>
    <t>HMDB00226</t>
  </si>
  <si>
    <t>C00295</t>
  </si>
  <si>
    <t>C5H4N2O4</t>
  </si>
  <si>
    <t>65-86-1</t>
  </si>
  <si>
    <t>HMDB00462</t>
  </si>
  <si>
    <t>C01551</t>
  </si>
  <si>
    <t>C4H6N4O3</t>
  </si>
  <si>
    <t>97-59-6</t>
  </si>
  <si>
    <t>HMDB00678</t>
  </si>
  <si>
    <t>C7H13NO3</t>
  </si>
  <si>
    <t>16284-60-9</t>
  </si>
  <si>
    <t>HMDB00510</t>
  </si>
  <si>
    <t>C00956</t>
  </si>
  <si>
    <t>542-32-5</t>
  </si>
  <si>
    <t>Lysine biosynthesis; Lysine degradation; Penicillin, cephalosporin biosynthesis</t>
  </si>
  <si>
    <t>HMDB03320</t>
  </si>
  <si>
    <t>C19837</t>
  </si>
  <si>
    <t>C9H7NO2</t>
  </si>
  <si>
    <t>771-50-6</t>
  </si>
  <si>
    <t>HMDB02285</t>
  </si>
  <si>
    <t>1477-50-5</t>
  </si>
  <si>
    <t>HMDB0000355</t>
  </si>
  <si>
    <t>C03761</t>
  </si>
  <si>
    <t>C6H10O5</t>
  </si>
  <si>
    <t>503-49-1</t>
  </si>
  <si>
    <t>HMDB00205</t>
  </si>
  <si>
    <t>C00166</t>
  </si>
  <si>
    <t>C9H8O3</t>
  </si>
  <si>
    <t>156-06-9</t>
  </si>
  <si>
    <t>Phenylalanine metabolism; Phenylalanine, tyrosine, tryptophan biosynthesis; Tropane, piperidine, pyridine alkaloid biosynthesis; Biosynthesis of plant secondary metabolites</t>
  </si>
  <si>
    <t>HMDB02035</t>
  </si>
  <si>
    <t>C00811</t>
  </si>
  <si>
    <t>501-98-4</t>
  </si>
  <si>
    <t>Ubiquinone, other terpenoid-quinone biosynthesis; Tyrosine metabolism; Phenylpropanoid biosynthesis; Biosynthesis of various secondary metabolites - part 2</t>
  </si>
  <si>
    <t>HMDB01713</t>
  </si>
  <si>
    <t>C12621</t>
  </si>
  <si>
    <t>14755-02-3</t>
  </si>
  <si>
    <t>Phenylalanine metabolism; Microbial metabolism; Degradation of aromatic compounds</t>
  </si>
  <si>
    <t>HMDB60256</t>
  </si>
  <si>
    <t>C05411</t>
  </si>
  <si>
    <t>C5H10O6</t>
  </si>
  <si>
    <t>4172-44-5</t>
  </si>
  <si>
    <t>Pentose, glucuronate interconversions; Ascorbate, aldarate metabolism</t>
  </si>
  <si>
    <t>HMDB0000779</t>
  </si>
  <si>
    <t>C05607</t>
  </si>
  <si>
    <t>828-01-3</t>
  </si>
  <si>
    <t>Phenylalanine metabolism; Tropane, piperidine, pyridine alkaoid biosynthesis; Biosynthesis of alkaoids derived from ornithine, lysine, nicotinic acid</t>
  </si>
  <si>
    <t>HMDB02199</t>
  </si>
  <si>
    <t>C01744</t>
  </si>
  <si>
    <t>C9H10O3</t>
  </si>
  <si>
    <t>501-97-3</t>
  </si>
  <si>
    <t>HMDB0000232</t>
  </si>
  <si>
    <t>C03722</t>
  </si>
  <si>
    <t>C7H5NO4</t>
  </si>
  <si>
    <t>89-00-9</t>
  </si>
  <si>
    <t>Tryptophan metabolism; beta-Alanine metabolism; Nicotinate, nicotinamide metabolism; Biosynthesis of plant secondary metabolites; Biosynthesis of alkaloids derived from ornithine, lysine, nicotinic acid</t>
  </si>
  <si>
    <t>HMDB00263</t>
  </si>
  <si>
    <t>C00074</t>
  </si>
  <si>
    <t>C3H5O6P</t>
  </si>
  <si>
    <t>138-08-9</t>
  </si>
  <si>
    <t>Glycolysis, gluconeogenesis; TCA cycle; Phenylalanine, tyruosine, tryptophan biosynthesis; Phosphonate, phosphinate metabolism</t>
  </si>
  <si>
    <t>HMDB00130</t>
  </si>
  <si>
    <t>C00544</t>
  </si>
  <si>
    <t>C8H8O4</t>
  </si>
  <si>
    <t>451-13-8</t>
  </si>
  <si>
    <t>Ubiquinone, other terpenoid-quinone biosynthesis; Tyrosine metabolism; Styrene degradation; Microbial metabolism</t>
  </si>
  <si>
    <t>HMDB00289</t>
  </si>
  <si>
    <t xml:space="preserve">C00366 </t>
  </si>
  <si>
    <t>C5H4N4O3</t>
  </si>
  <si>
    <t>69-93-2</t>
  </si>
  <si>
    <t>Purine metabolism; Microbial metabolism; Bile secretion</t>
  </si>
  <si>
    <t>HMDB01473</t>
  </si>
  <si>
    <t>C00111</t>
  </si>
  <si>
    <t>C3H7O6P</t>
  </si>
  <si>
    <t>57-04-5</t>
  </si>
  <si>
    <t>Glycolysis, gluconeogenesis; Pentose, glucuronate interconversions; Fructose, mannose metabolism</t>
  </si>
  <si>
    <t>HMDB00126</t>
  </si>
  <si>
    <t>C00093</t>
  </si>
  <si>
    <t>C3H9O6P</t>
  </si>
  <si>
    <t>57-03-4</t>
  </si>
  <si>
    <t>Glycerolipid metabolism; Glycerophospholipid metabolism; Biosynthesis of secondary metabolites; ABC Transporters; Choline metabolism in cancer</t>
  </si>
  <si>
    <t>HMDB00958</t>
  </si>
  <si>
    <t>C02341</t>
  </si>
  <si>
    <t>C6H6O6</t>
  </si>
  <si>
    <t>4023-65-8</t>
  </si>
  <si>
    <t>HMDB03070</t>
  </si>
  <si>
    <t>C00493</t>
  </si>
  <si>
    <t>C7H10O5</t>
  </si>
  <si>
    <t>138-59-0</t>
  </si>
  <si>
    <t>Phenylalanine, tyrosine, tryptophan biosynthesis; Biosynthesis of plant secondary metabolites; Biosynthesis of phenylpropanoids</t>
  </si>
  <si>
    <t>HMDB00072</t>
  </si>
  <si>
    <t>C00417</t>
  </si>
  <si>
    <t>585-84-2</t>
  </si>
  <si>
    <t>TCA cycle; Glyoxylate, dicarboxylate metabolism; C5-Branched dibasic acid metabolism</t>
  </si>
  <si>
    <t>HMDB00893</t>
  </si>
  <si>
    <t>C08278</t>
  </si>
  <si>
    <t>C8H14O4</t>
  </si>
  <si>
    <t>505-48-6</t>
  </si>
  <si>
    <t>HMDB00197</t>
  </si>
  <si>
    <t>C00954</t>
  </si>
  <si>
    <t>C10H9NO2</t>
  </si>
  <si>
    <t>87-51-4</t>
  </si>
  <si>
    <t>Tryptophan metabolism; Biosynthesis of plant hormones; Plant hormone signal transduction</t>
  </si>
  <si>
    <t>HMDB00904</t>
  </si>
  <si>
    <t>C00327</t>
  </si>
  <si>
    <t>C6H13N3O3</t>
  </si>
  <si>
    <t>372-75-8</t>
  </si>
  <si>
    <t>Arginine biosynthesis; Biosynthesis of various secondary metabolites - part 3; Biosynthesis of secondary metabolites; Biosynthesis of amino acids</t>
  </si>
  <si>
    <t>HMDB00812</t>
  </si>
  <si>
    <t>C01042</t>
  </si>
  <si>
    <t>C6H9NO5</t>
  </si>
  <si>
    <t>997-55-7</t>
  </si>
  <si>
    <t>Alanine, aspartate, glutamate metabolism</t>
  </si>
  <si>
    <t>HMDB00044</t>
  </si>
  <si>
    <t>C00072</t>
  </si>
  <si>
    <t>C6H8O6</t>
  </si>
  <si>
    <t>50-81-7</t>
  </si>
  <si>
    <t>Ascorbate, aldarate metabolism; Glutathione metabolism; Biosynthesis of secondary metabolites</t>
  </si>
  <si>
    <t>HMDB00402</t>
  </si>
  <si>
    <t>C02504</t>
  </si>
  <si>
    <t>C7H12O5</t>
  </si>
  <si>
    <t>3237-44-3</t>
  </si>
  <si>
    <t>Branched chain amino acid biosynthesis; Pyruvate metabolism; Biosynthesis of secondary metabolites; 2-Oxocarboxylic acid metabolism; Biosynthesis of amino acids</t>
  </si>
  <si>
    <t>HMDB12156</t>
  </si>
  <si>
    <t>C04411</t>
  </si>
  <si>
    <t>921-28-8</t>
  </si>
  <si>
    <t>Branched chain amino acid biosynthesis; Biosynthesis of secondary metabolites; 2-Oxocarboxylic acid metabolism; Biosynthesis of amino acids</t>
  </si>
  <si>
    <t>HMDB01015</t>
  </si>
  <si>
    <t>C03145</t>
  </si>
  <si>
    <t>C6H11NO3S</t>
  </si>
  <si>
    <t>4289-98-9</t>
  </si>
  <si>
    <t>HMDB00714</t>
  </si>
  <si>
    <t>C01586</t>
  </si>
  <si>
    <t>C9H9NO3</t>
  </si>
  <si>
    <t>495-69-2</t>
  </si>
  <si>
    <t>Phenylalanine metabolism</t>
  </si>
  <si>
    <t>HMDB00211</t>
  </si>
  <si>
    <t>C00137</t>
  </si>
  <si>
    <t>C6H12O6</t>
  </si>
  <si>
    <t>3458-28-4</t>
  </si>
  <si>
    <t>Galactose metabolism; Ascorbate, aldarate metabolism; Streptomycin biosynthesis</t>
  </si>
  <si>
    <t>HMDB00122</t>
  </si>
  <si>
    <t>C00031</t>
  </si>
  <si>
    <t>50-99-7</t>
  </si>
  <si>
    <t>Glycolysis, gluconeogenesis; Pentose phosphate pathway; Galactose metabolism; Starch, sucrose metabolism</t>
  </si>
  <si>
    <t>HMDB00169</t>
  </si>
  <si>
    <t>C00159</t>
  </si>
  <si>
    <t>Fructose, mannose metabolism; Galactose metabolism; Amino sugar, nucleotide sugar metabolism; ABC Transporters; Phosphotransferase system; Lysosome; C-type lectin recepter signaling pathway</t>
  </si>
  <si>
    <t>HMDB00660</t>
  </si>
  <si>
    <t>C00095</t>
  </si>
  <si>
    <t>53188-23-1</t>
  </si>
  <si>
    <t>Fructose, mannose metabolism; Galactose metabolism; Starch, sucrose metabolism; Biosynthesis of secondary metabolites; Microbial metabolism</t>
  </si>
  <si>
    <t>HMDB00707</t>
  </si>
  <si>
    <t>C01179</t>
  </si>
  <si>
    <t>C9H8O4</t>
  </si>
  <si>
    <t>156-39-8</t>
  </si>
  <si>
    <t>Ubiquionone, other terpenoid-quinone biosynthesis; Monobactam biosynthesis; Tyrosine metabolism; Phenylalanine, tyrosine, tryptophan biosynthesis</t>
  </si>
  <si>
    <t>HMDB01889</t>
  </si>
  <si>
    <t>C07130</t>
  </si>
  <si>
    <t>58-55-9</t>
  </si>
  <si>
    <t>HMDB00247</t>
  </si>
  <si>
    <t>C00794</t>
  </si>
  <si>
    <t>C6H14O6</t>
  </si>
  <si>
    <t>50-70-4</t>
  </si>
  <si>
    <t>Fructose, mannose metabolism; Galactose metabolism; ABC Transporters; Phosphotransferase system</t>
  </si>
  <si>
    <t>HMDB00118</t>
  </si>
  <si>
    <t>C05582</t>
  </si>
  <si>
    <t>C9H10O4</t>
  </si>
  <si>
    <t>306-08-1</t>
  </si>
  <si>
    <t>Tyrosine metabolism; Dopaminergic synapse</t>
  </si>
  <si>
    <t>HMDB00765</t>
  </si>
  <si>
    <t>C00392</t>
  </si>
  <si>
    <t>69-65-8</t>
  </si>
  <si>
    <t>Fructose, mannose metabolism; ABC Transporters; Phosphotransferase system</t>
  </si>
  <si>
    <t>HMDB00017</t>
  </si>
  <si>
    <t>C00847</t>
  </si>
  <si>
    <t>C8H9NO4</t>
  </si>
  <si>
    <t>82-82-6</t>
  </si>
  <si>
    <t>Vitamin B6 metabolism; Microbial metabolism</t>
  </si>
  <si>
    <t>HMDB00272</t>
  </si>
  <si>
    <t>C01005</t>
  </si>
  <si>
    <t>C3H8NO6P</t>
  </si>
  <si>
    <t>407-41-0</t>
  </si>
  <si>
    <t>Glycine, serine, threonine metabolism; Cysteine, methionine metabolism; Methane metabolism</t>
  </si>
  <si>
    <t>HMDB0000362</t>
  </si>
  <si>
    <t>C00197/C00597</t>
  </si>
  <si>
    <t>C3H7O7P</t>
  </si>
  <si>
    <t>2553-59-5</t>
  </si>
  <si>
    <t>Glycolysis, gluconeogenesis; Pentose phosphate pathway; Glycine, serine, threonine metabolism; Cysteine, methionine metabolism</t>
  </si>
  <si>
    <t>HMDB00784</t>
  </si>
  <si>
    <t>C08261</t>
  </si>
  <si>
    <t>C9H16O4</t>
  </si>
  <si>
    <t>HMDB06029</t>
  </si>
  <si>
    <t>C7H12N2O4</t>
  </si>
  <si>
    <t>2490-97-3</t>
  </si>
  <si>
    <t>HMDB0000715</t>
  </si>
  <si>
    <t>C01717</t>
  </si>
  <si>
    <t>C10H7NO3</t>
  </si>
  <si>
    <t>492-27-3</t>
  </si>
  <si>
    <t>HMDB01138</t>
  </si>
  <si>
    <t>C00624</t>
  </si>
  <si>
    <t>C7H11NO5</t>
  </si>
  <si>
    <t>1188-37-0</t>
  </si>
  <si>
    <t>Argenine biosynthesis; Biosynthesis of secondary metabolites; 2-Oxocarboxylic acid metabolism; Biosynthesis of amino acids</t>
  </si>
  <si>
    <t>HMDB02302</t>
  </si>
  <si>
    <t>C11H11NO2</t>
  </si>
  <si>
    <t>830-96-6</t>
  </si>
  <si>
    <t>HMDB00763</t>
  </si>
  <si>
    <t>C05635</t>
  </si>
  <si>
    <t>C10H9NO3</t>
  </si>
  <si>
    <t>54-16-0</t>
  </si>
  <si>
    <t>Tryptophan metabolism; Serotonergic synapse</t>
  </si>
  <si>
    <t>HMDB11745</t>
  </si>
  <si>
    <t>C02712</t>
  </si>
  <si>
    <t>C7H13NO3S</t>
  </si>
  <si>
    <t>65-82-7</t>
  </si>
  <si>
    <t>HMDB00094</t>
  </si>
  <si>
    <t>C00158</t>
  </si>
  <si>
    <t>C6H8O7</t>
  </si>
  <si>
    <t>77-92-9</t>
  </si>
  <si>
    <t>TCA cycle; Alanine, aspartate, glutamate metabolism; Glyoxylate, dicarboxylate metabolism</t>
  </si>
  <si>
    <t>HMDB00127</t>
  </si>
  <si>
    <t>C00191</t>
  </si>
  <si>
    <t>C6H10O7</t>
  </si>
  <si>
    <t>6556-12-3</t>
  </si>
  <si>
    <t>Pentose, glucuronate interconversions; Ascorbate, aldarate metabolism; Amino sugar, nucleotide sugar metabolism; Inositol phosphate metabolism</t>
  </si>
  <si>
    <t>HMDB62403</t>
  </si>
  <si>
    <t>C8H7NO5</t>
  </si>
  <si>
    <t>HMDB00291</t>
  </si>
  <si>
    <t>C05584</t>
  </si>
  <si>
    <t>C9H10O5</t>
  </si>
  <si>
    <t>55-10-7</t>
  </si>
  <si>
    <t>HMDB01321</t>
  </si>
  <si>
    <t>C00279</t>
  </si>
  <si>
    <t>C4H9O7P</t>
  </si>
  <si>
    <t>585-18-2</t>
  </si>
  <si>
    <t>Pentose phosphate pathway; Phenylalanine, tyrosine, tryptophan metabolism; Carbon fixation in photosynthetic organisms; Vitamin B6 metabolism</t>
  </si>
  <si>
    <t>HMDB00731</t>
  </si>
  <si>
    <t>C05824</t>
  </si>
  <si>
    <t>C3H7NO5S2</t>
  </si>
  <si>
    <t>1637-71-4</t>
  </si>
  <si>
    <t>HMDB60484</t>
  </si>
  <si>
    <t>C00331</t>
  </si>
  <si>
    <t>C11H9NO3</t>
  </si>
  <si>
    <t>35656-49-6</t>
  </si>
  <si>
    <t>HMDB00881</t>
  </si>
  <si>
    <t>C02470</t>
  </si>
  <si>
    <t>C10H7NO4</t>
  </si>
  <si>
    <t>59-00-7</t>
  </si>
  <si>
    <t>HMDB00671</t>
  </si>
  <si>
    <t>C02043</t>
  </si>
  <si>
    <t>C11H11NO3</t>
  </si>
  <si>
    <t>1821-52-9</t>
  </si>
  <si>
    <t>HMDB00512</t>
  </si>
  <si>
    <t>C03519</t>
  </si>
  <si>
    <t>C11H13NO3</t>
  </si>
  <si>
    <t>2018-61-3</t>
  </si>
  <si>
    <t>HMDB00682</t>
  </si>
  <si>
    <t>C8H7NO4S</t>
  </si>
  <si>
    <t>487-94-5</t>
  </si>
  <si>
    <t>HMDB00210</t>
  </si>
  <si>
    <t>C00864</t>
  </si>
  <si>
    <t>C9H17NO5</t>
  </si>
  <si>
    <t>79-83-4</t>
  </si>
  <si>
    <t>beta-Alanine metabolism; Pantothenate, CoA biosynthesis; Biosynthesis of secondary metabolites; Vitamin digestion, absorption</t>
  </si>
  <si>
    <t>HMDB00099</t>
  </si>
  <si>
    <t>C02291</t>
  </si>
  <si>
    <t>C7H14N2O4S</t>
  </si>
  <si>
    <t>56-88-2</t>
  </si>
  <si>
    <t>Glycine, serine, threonine metabolism; Cysteine, methionine metabolism; Biosynthesis of secondary metabolites; Biosynthesis of amino acids</t>
  </si>
  <si>
    <t>HMDB00866</t>
  </si>
  <si>
    <t>C01657</t>
  </si>
  <si>
    <t>C11H13NO4 </t>
  </si>
  <si>
    <t>537-55-3</t>
  </si>
  <si>
    <t>HMDB0000806</t>
  </si>
  <si>
    <t>C06424</t>
  </si>
  <si>
    <t>C14H28O2</t>
  </si>
  <si>
    <t>544-63-8</t>
  </si>
  <si>
    <t>Fatty acid biosynthesis</t>
  </si>
  <si>
    <t>HMDB01548</t>
  </si>
  <si>
    <t>C00117</t>
  </si>
  <si>
    <t>C5H11O8P</t>
  </si>
  <si>
    <t>3615-55-2</t>
  </si>
  <si>
    <t>Pentose phosphate pathway; Purine metabolism; Phosphonate, phosphinate metabolism; Carbon fixation in photosynthetic organisms</t>
  </si>
  <si>
    <t>HMDB00618</t>
  </si>
  <si>
    <t>C00199</t>
  </si>
  <si>
    <t>4151-19-3</t>
  </si>
  <si>
    <t>Pentose phsohpate pathway; Pentose, glucuronate interconversions; Lipopolysaccharide biosynthesis; Methane metabolism</t>
  </si>
  <si>
    <t>HMDB01389</t>
  </si>
  <si>
    <t>C01598</t>
  </si>
  <si>
    <t>C13H16N2O2</t>
  </si>
  <si>
    <t>73-31-4</t>
  </si>
  <si>
    <t>Tryptophan metabolism; Neuroactive ligand-receptor interaction; Circadian entrainment</t>
  </si>
  <si>
    <t>HMDB00027</t>
  </si>
  <si>
    <t>C00272</t>
  </si>
  <si>
    <t>C9H15N5O3</t>
  </si>
  <si>
    <t>17528-72-2</t>
  </si>
  <si>
    <t>Folate biosynthesis; Fluid shear stress, atherosclerosis</t>
  </si>
  <si>
    <t>HMDB00273</t>
  </si>
  <si>
    <t>C00214</t>
  </si>
  <si>
    <t>C10H14N2O5</t>
  </si>
  <si>
    <t>50-89-5</t>
  </si>
  <si>
    <t>HMDB00767</t>
  </si>
  <si>
    <t>C02067</t>
  </si>
  <si>
    <t>1445-07-4</t>
  </si>
  <si>
    <t>HMDB00030</t>
  </si>
  <si>
    <t>C00120</t>
  </si>
  <si>
    <t>C10H16N2O3S</t>
  </si>
  <si>
    <t>58-85-5</t>
  </si>
  <si>
    <t>Biotin metabolism; ABC Transporters; Vitamin digestion, absorption</t>
  </si>
  <si>
    <t>HMDB13713</t>
  </si>
  <si>
    <t>C13H14N2O3</t>
  </si>
  <si>
    <t>1218-34-4</t>
  </si>
  <si>
    <t>HMDB01491</t>
  </si>
  <si>
    <t>C00018</t>
  </si>
  <si>
    <t>C8H10NO6P</t>
  </si>
  <si>
    <t>54-47-7</t>
  </si>
  <si>
    <t>Thiamine metabolism; Vitamin B6 metabolism; Vitamin digestion, absorption</t>
  </si>
  <si>
    <t>HMDB0000220</t>
  </si>
  <si>
    <t>C00249</t>
  </si>
  <si>
    <t>C16H32O2</t>
  </si>
  <si>
    <t>57-10-3</t>
  </si>
  <si>
    <t>Fatty acid biosynthesis; Fatty acid elongation; Fatty acid degradation; Cutin, suberin, wax biosynthesis</t>
  </si>
  <si>
    <t>HMDB00884</t>
  </si>
  <si>
    <t>C10H14N2O6</t>
  </si>
  <si>
    <t>1463-10-1</t>
  </si>
  <si>
    <t>5116-24-5</t>
  </si>
  <si>
    <t>HMDB0001254</t>
  </si>
  <si>
    <t>C00352</t>
  </si>
  <si>
    <t>C6H14NO8P</t>
  </si>
  <si>
    <t>3616-42-0</t>
  </si>
  <si>
    <t>Alanine, aspartate, glutamate metabolism; Amino sugar, nucleotide sugar metabolism; Phosphotransferase system; Insulin resistance</t>
  </si>
  <si>
    <t>HMDB0001401</t>
  </si>
  <si>
    <t>C00092</t>
  </si>
  <si>
    <t>C6H13O9P</t>
  </si>
  <si>
    <t>56-73-5</t>
  </si>
  <si>
    <t>Starch, sucrose metabolism; Streptomycin biosynthesis; Neomycin, kanamycin, gentamicin biosynthesis; Inositol phosphate metabolism</t>
  </si>
  <si>
    <t>HMDB01586/HMDB01076/HMDB00124</t>
  </si>
  <si>
    <t>C01094/C00085/C00103</t>
  </si>
  <si>
    <t>59-56-3/15978-08-2/643-13-0</t>
  </si>
  <si>
    <t>Fructose, mannose metabolism; Phenylalanine, tyrosine, tryptophan biosynthesis; Microbial metabolism; Phosphotransferase system</t>
  </si>
  <si>
    <t>HMDB06344</t>
  </si>
  <si>
    <t>C04148</t>
  </si>
  <si>
    <t>C13H16N2O4</t>
  </si>
  <si>
    <t>28047-15-6</t>
  </si>
  <si>
    <t>HMDB00559</t>
  </si>
  <si>
    <t>C9H12O7S</t>
  </si>
  <si>
    <t>3415-67-6</t>
  </si>
  <si>
    <t>HMDB02259</t>
  </si>
  <si>
    <t>C17H34O2</t>
  </si>
  <si>
    <t>506-12-7</t>
  </si>
  <si>
    <t>HMDB0001316</t>
  </si>
  <si>
    <t>C00345</t>
  </si>
  <si>
    <t>C6H13O10P</t>
  </si>
  <si>
    <t>921-62-0</t>
  </si>
  <si>
    <t>HMDB01388</t>
  </si>
  <si>
    <t>C06427</t>
  </si>
  <si>
    <t>C18H30O2</t>
  </si>
  <si>
    <t>463-40-1</t>
  </si>
  <si>
    <t>alpha-Linolenic acid metabolism; Biosynthesis of unsaturated fatty acids; Biosynthesis of plant secondary metabolites; Biosynthesis of plant hormones; Biosynthesis of secondary metabolites</t>
  </si>
  <si>
    <t>HMDB00673</t>
  </si>
  <si>
    <t>C01595</t>
  </si>
  <si>
    <t>C18H32O2</t>
  </si>
  <si>
    <t>60-33-3</t>
  </si>
  <si>
    <t>Lenoleic acid metabolism; Biosynthesis of unsaturated fatty acids; Biosynthesis of plant secondary metabolites</t>
  </si>
  <si>
    <t>HMDB00299</t>
  </si>
  <si>
    <t>C01762</t>
  </si>
  <si>
    <t>C10H12N4O6</t>
  </si>
  <si>
    <t>146-80-5</t>
  </si>
  <si>
    <t>Purine metabolism; Caffeine metabolism; Biosynthesis of alkaloids derived from histidine, purine; Biosynthesis of secondary metabolites; ABC Transporters</t>
  </si>
  <si>
    <t>HMDB01068</t>
  </si>
  <si>
    <t>C05382</t>
  </si>
  <si>
    <t>C7H15O10P</t>
  </si>
  <si>
    <t>2646-35-7</t>
  </si>
  <si>
    <t>Pentose phosphate pathway; Lipopolysaccharide biosynthesis; Carbon fixation in photosynthetic organisms; Biosynthesis of secondary metabolites</t>
  </si>
  <si>
    <t>HMDB01852</t>
  </si>
  <si>
    <t>C00777</t>
  </si>
  <si>
    <t>C20H28O2</t>
  </si>
  <si>
    <t>302-79-4</t>
  </si>
  <si>
    <t>Retinol metabolism; Th17 cell differentiation; Intestinal immune network for IgA production; Pathways in cancer; Small cell lung cancer; Non-small lung cancer; Gastric cancer</t>
  </si>
  <si>
    <t>HMDB01067</t>
  </si>
  <si>
    <t>C12270</t>
  </si>
  <si>
    <t>C11H16N2O8</t>
  </si>
  <si>
    <t>3106-85-2</t>
  </si>
  <si>
    <t>Alanine, aspartate, glutamate metabolism; Neuroactive ligand-receptor interaction</t>
  </si>
  <si>
    <t>HMDB60102</t>
  </si>
  <si>
    <t>C00219</t>
  </si>
  <si>
    <t>C20H32O2</t>
  </si>
  <si>
    <t>506-32-1</t>
  </si>
  <si>
    <t>Arachidonic acid metabolism; Linoleic acid metabolism; Biosynthesis of unsaturated fatty acids; Ferroptosis; Necroptosis</t>
  </si>
  <si>
    <t>HMDB01202</t>
  </si>
  <si>
    <t>C00239</t>
  </si>
  <si>
    <t>C9H14N3O7P</t>
  </si>
  <si>
    <t>1032-65-1</t>
  </si>
  <si>
    <t>HMDB00125</t>
  </si>
  <si>
    <t>C00051</t>
  </si>
  <si>
    <t>C10H17N3O6S</t>
  </si>
  <si>
    <t>70-18-8</t>
  </si>
  <si>
    <t>Cysteine, methionine metabolism; Glutathione metabolism; ABC Transporters; Ferroptosis; Thyroid hormone synthesis; Bile secretion</t>
  </si>
  <si>
    <t>HMDB01409</t>
  </si>
  <si>
    <t>C00365</t>
  </si>
  <si>
    <t>C9H13N2O8P</t>
  </si>
  <si>
    <t>964-26-1</t>
  </si>
  <si>
    <t>Pyrimidine metabolism; Antifolate resistance</t>
  </si>
  <si>
    <t>HMDB00230</t>
  </si>
  <si>
    <t>C00270</t>
  </si>
  <si>
    <t>C11H19NO9</t>
  </si>
  <si>
    <t>19342-33-7</t>
  </si>
  <si>
    <t>Amino sugar, nucleotide sugar metabolism</t>
  </si>
  <si>
    <t>HMDB01285</t>
  </si>
  <si>
    <t>C00341</t>
  </si>
  <si>
    <t>C10H20O7P2</t>
  </si>
  <si>
    <t>763-10-0</t>
  </si>
  <si>
    <t>Ubiquionone, other terpenoid-quinone biosynthesis; Terpinoid backbone biosynthesis; Monoterpenoid biosynthesis; Biosynthesis of plant secondary metabolites</t>
  </si>
  <si>
    <t>HMDB01227</t>
  </si>
  <si>
    <t>C00364</t>
  </si>
  <si>
    <t>C10H15N2O8P</t>
  </si>
  <si>
    <t>365-07-1</t>
  </si>
  <si>
    <t>HMDB00095</t>
  </si>
  <si>
    <t>C00055</t>
  </si>
  <si>
    <t>C9H14N3O8P</t>
  </si>
  <si>
    <t>63-37-6</t>
  </si>
  <si>
    <t>HMDB01058/HMDB01047/HMDB03514</t>
  </si>
  <si>
    <t>C00665/C00354/C01231</t>
  </si>
  <si>
    <t>C6H14O12P2</t>
  </si>
  <si>
    <t>34693-15-7/N/A/10139-18-1</t>
  </si>
  <si>
    <t>Fructose, mannose metabolism; AMPK signaling pathway; Glucagon signaling pathway; Central carbon metabolism in cancer</t>
  </si>
  <si>
    <t>HMDB00186</t>
  </si>
  <si>
    <t>C00243</t>
  </si>
  <si>
    <t>C12H22O11</t>
  </si>
  <si>
    <t>63-42-3</t>
  </si>
  <si>
    <t>Galactose metabolism; ABC Transporters; Phosphotransferase system; Carbohydrate digestion, absorption</t>
  </si>
  <si>
    <t>HMDB00258</t>
  </si>
  <si>
    <t>C00089</t>
  </si>
  <si>
    <t>57-50-1</t>
  </si>
  <si>
    <t>Galactose metabolism; Starch, sucrose metabolism; Biosynthesis of secondary metabolites; ABC Transporters; Phosphotransferase system</t>
  </si>
  <si>
    <t>HMDB01314</t>
  </si>
  <si>
    <t>C00942</t>
  </si>
  <si>
    <t>C10H12N5O7P</t>
  </si>
  <si>
    <t>7665-99-8</t>
  </si>
  <si>
    <t>Purine metabolism; cGMP-PKG signaling pathway; Vascular smooth muscle contraction; Gap junction</t>
  </si>
  <si>
    <t>HMDB03559</t>
  </si>
  <si>
    <t>C01699</t>
  </si>
  <si>
    <t>C19H22O6</t>
  </si>
  <si>
    <t>77-06-5</t>
  </si>
  <si>
    <t>Diterpenoid biosynthesis; Biosynthesis of secondary metabolites</t>
  </si>
  <si>
    <t>HMDB00045</t>
  </si>
  <si>
    <t>C00020</t>
  </si>
  <si>
    <t>C10H14N5O7P</t>
  </si>
  <si>
    <t>61-19-8</t>
  </si>
  <si>
    <t>Purine metabolism; Zeatin biosynthesis; Biosynthesis of plant secondary metabolites; Biosynthesis of alkaloids derived from histidine, purine; Biosynthesis of plant hormones</t>
  </si>
  <si>
    <t>HMDB00175</t>
  </si>
  <si>
    <t>C00130</t>
  </si>
  <si>
    <t>C10H13N4O8P</t>
  </si>
  <si>
    <t>131-99-7</t>
  </si>
  <si>
    <t>Purine metabholism; Biosynthesis of plant secondary metabolites; Biosynthesis of alkaloids derived from histidine, purine; Biosynthesis of plant hormones</t>
  </si>
  <si>
    <t>HMDB0001220</t>
  </si>
  <si>
    <t>C00584</t>
  </si>
  <si>
    <t>C20H32O5</t>
  </si>
  <si>
    <t>363-24-6</t>
  </si>
  <si>
    <t>Arachidonic acid metabolism; cAMP signaling pathway; Neuroactive ligand-receptor interaction; C-type lectin receptor signaling pathway</t>
  </si>
  <si>
    <t>HMDB0000063</t>
  </si>
  <si>
    <t>C00735</t>
  </si>
  <si>
    <t>C21H30O5</t>
  </si>
  <si>
    <t>50-23-7</t>
  </si>
  <si>
    <t>Steroid hormone biosynthesis; Neuroactive ligand-receptor interaction; Cortisol synthesis, secretion</t>
  </si>
  <si>
    <t>HMDB01245</t>
  </si>
  <si>
    <t>C00705</t>
  </si>
  <si>
    <t>C9H15N3O10P2</t>
  </si>
  <si>
    <t>800-73-7</t>
  </si>
  <si>
    <t>HMDB00280</t>
  </si>
  <si>
    <t>C00119</t>
  </si>
  <si>
    <t>C5H13O14P3</t>
  </si>
  <si>
    <t>7540-64-9</t>
  </si>
  <si>
    <t>Pentose phosphate pathway; Purine metabolism; Pyrimidine metabolism; Histidine metabolism</t>
  </si>
  <si>
    <t>HMDB00626</t>
  </si>
  <si>
    <t>C04483</t>
  </si>
  <si>
    <t>C24H40O4</t>
  </si>
  <si>
    <t>83-44-3</t>
  </si>
  <si>
    <t>Secondary bile acid biosynthesis; Bile secretion</t>
  </si>
  <si>
    <t>HMDB00518</t>
  </si>
  <si>
    <t>C02528</t>
  </si>
  <si>
    <t>474-25-9</t>
  </si>
  <si>
    <t>Primary bile acid biosynthesis; Secondary bile acid biosynthesis; Bile secretion</t>
  </si>
  <si>
    <t>HMDB00295</t>
  </si>
  <si>
    <t>C00015</t>
  </si>
  <si>
    <t>C9H14N2O12P2</t>
  </si>
  <si>
    <t>58-98-0</t>
  </si>
  <si>
    <t>Pyrimidine metabolism; Zeatin biosynthesis; Neuroactive ligand-receptor interaction</t>
  </si>
  <si>
    <t>HMDB00865</t>
  </si>
  <si>
    <t>C17726</t>
  </si>
  <si>
    <t>C24H40O5</t>
  </si>
  <si>
    <t>39016-49-4</t>
  </si>
  <si>
    <t>Secondary bile acid biosynthesis</t>
  </si>
  <si>
    <t>HMDB00619</t>
  </si>
  <si>
    <t>C00695</t>
  </si>
  <si>
    <t>81-25-4</t>
  </si>
  <si>
    <t>HMDB01492</t>
  </si>
  <si>
    <t>C02483</t>
  </si>
  <si>
    <t>C28H48O2</t>
  </si>
  <si>
    <t>54-28-4</t>
  </si>
  <si>
    <t>Ubiquinone, other terpenoid-quinone biosynthesis; Biosynthesis of secondary metabolites</t>
  </si>
  <si>
    <t>HMDB01341</t>
  </si>
  <si>
    <t>C00008</t>
  </si>
  <si>
    <t>C10H15N5O10P2</t>
  </si>
  <si>
    <t>58-64-0</t>
  </si>
  <si>
    <t>Oxidative phosphorylation; Photosynthesis; Purine metabolism; Zeatin biosynthesis</t>
  </si>
  <si>
    <t>HMDB01893</t>
  </si>
  <si>
    <t>C02477</t>
  </si>
  <si>
    <t>C29H50O2</t>
  </si>
  <si>
    <t>59-02-9</t>
  </si>
  <si>
    <t>Ubiquionone, other terpenoid-quinone biosynthesis; Biosynthesis of plant secondary metabolites; Biosynthesis of secondary metabolites; Ferroptosis; Vitamin digestion, absorption</t>
  </si>
  <si>
    <t>HMDB01201</t>
  </si>
  <si>
    <t>C00035</t>
  </si>
  <si>
    <t>C10H15N5O11P2</t>
  </si>
  <si>
    <t>146-91-8</t>
  </si>
  <si>
    <t>Purine metabolism; RNA tr5ansport; Ras signaling pathway; Rap1 signaling pathway; Autophagy - animal; Endocytosis</t>
  </si>
  <si>
    <t>HMDB00637</t>
  </si>
  <si>
    <t>C05466</t>
  </si>
  <si>
    <t>C26H43NO5</t>
  </si>
  <si>
    <t>640-79-9</t>
  </si>
  <si>
    <t>Primary bile acid biosynthesis; Secondary bile acid biosynthesis; Bile secrection; Cholesterol metabolism</t>
  </si>
  <si>
    <t>HMDB00536</t>
  </si>
  <si>
    <t>C03794</t>
  </si>
  <si>
    <t>C14H18N5O11P</t>
  </si>
  <si>
    <t>19046-78-7</t>
  </si>
  <si>
    <t>Purine metabolism; Alanine, aspartate, glutamate metabolism</t>
  </si>
  <si>
    <t>HMDB00138</t>
  </si>
  <si>
    <t>C01921</t>
  </si>
  <si>
    <t>C26H43NO6</t>
  </si>
  <si>
    <t>475-31-0</t>
  </si>
  <si>
    <t>Primary bile acid biosynthesis; Secondary bile acid biosynthesis; Bile secretion; Cholesterol metabolism</t>
  </si>
  <si>
    <t>HMDB00653</t>
  </si>
  <si>
    <t>C18043</t>
  </si>
  <si>
    <t>C27H46O4S</t>
  </si>
  <si>
    <t>1256-86-6</t>
  </si>
  <si>
    <t>Steroid hormone biosynthesis</t>
  </si>
  <si>
    <t>HMDB0000998</t>
  </si>
  <si>
    <t>C00458</t>
  </si>
  <si>
    <t>C9H16N3O13P3</t>
  </si>
  <si>
    <t>2056-98-6</t>
  </si>
  <si>
    <t>HMDB01191</t>
  </si>
  <si>
    <t>C00460</t>
  </si>
  <si>
    <t>1173-82-6</t>
  </si>
  <si>
    <t>HMDB0001342</t>
  </si>
  <si>
    <t>C00459</t>
  </si>
  <si>
    <t>C10H17N2O14P3</t>
  </si>
  <si>
    <t>365-08-2</t>
  </si>
  <si>
    <t>HMDB00082</t>
  </si>
  <si>
    <t>C00063</t>
  </si>
  <si>
    <t>C9H16N3O14P3</t>
  </si>
  <si>
    <t>65-47-4</t>
  </si>
  <si>
    <t>Pyrimidine metabolism; Mannose type O-glycan biosynthesis</t>
  </si>
  <si>
    <t>HMDB0001532</t>
  </si>
  <si>
    <t>C00131</t>
  </si>
  <si>
    <t>C10H16N5O12P3</t>
  </si>
  <si>
    <t>1927-31-7</t>
  </si>
  <si>
    <t>HMDB00538</t>
  </si>
  <si>
    <t>C00002</t>
  </si>
  <si>
    <t>C10H16N5O13P3</t>
  </si>
  <si>
    <t>56-65-5</t>
  </si>
  <si>
    <t>HMDB01134</t>
  </si>
  <si>
    <t>C00053</t>
  </si>
  <si>
    <t>C10H15N5O13P2S</t>
  </si>
  <si>
    <t>482-67-7</t>
  </si>
  <si>
    <t>Purine emtabolism; Glycosaminoglycan biosynthesis - chondroitin sulfate / dermatan sulfate, heparin sulfate / heparin</t>
  </si>
  <si>
    <t>HMDB00932</t>
  </si>
  <si>
    <t>C26H45NO7S</t>
  </si>
  <si>
    <t>25696-60-0</t>
  </si>
  <si>
    <t>HMDB00036</t>
  </si>
  <si>
    <t>C05122</t>
  </si>
  <si>
    <t>81-24-3</t>
  </si>
  <si>
    <t>Primary bile acid biosynthesis; Secondary bile acid biosynthesis; Taurine, hypotaurine metabolism; Bile secretion; Cholesterol metabolism</t>
  </si>
  <si>
    <t>HMDB01273</t>
  </si>
  <si>
    <t>C00044</t>
  </si>
  <si>
    <t>C10H16N5O14P3</t>
  </si>
  <si>
    <t>86-01-1</t>
  </si>
  <si>
    <t>Purine metabolism; Riboflavin metabolism; Folate biosynthesis; Biosynthesis of secondary metabolites; Biofilm formation - Pseudomonas aeruginosa; RNA transport</t>
  </si>
  <si>
    <t>HMDB00286</t>
  </si>
  <si>
    <t>C00029</t>
  </si>
  <si>
    <t>C15H24N2O17P2</t>
  </si>
  <si>
    <t>133-89-1</t>
  </si>
  <si>
    <t>Pentose, glucuronate interconversions; Galactose metabolism; Ascorbate, aldarate metabolism; Pyrimidine metabolism</t>
  </si>
  <si>
    <t>HMDB00290</t>
  </si>
  <si>
    <t>C00043</t>
  </si>
  <si>
    <t>C17H27N3O17P2</t>
  </si>
  <si>
    <t>528-04-1</t>
  </si>
  <si>
    <t>Amino sugar, nucleotide sugar metabolism; Neomycin, kanamycin, gentamicin biosynthesis</t>
  </si>
  <si>
    <t>HMDB03337</t>
  </si>
  <si>
    <t>C00127</t>
  </si>
  <si>
    <t>27025-41-8</t>
  </si>
  <si>
    <t>Glutathione metabolism; Ferroptosis; Thryoid hormone synthesis</t>
  </si>
  <si>
    <t>HMDB01487</t>
  </si>
  <si>
    <t>C00004</t>
  </si>
  <si>
    <t>C21H29N7O14P2</t>
  </si>
  <si>
    <t>58-68-4</t>
  </si>
  <si>
    <t>Oxidative phosphorylation; Calcium signaling pathway; Thermogenesis; Aldosterone synthesis, secretion</t>
  </si>
  <si>
    <t>HMDB00217</t>
  </si>
  <si>
    <t>C00006</t>
  </si>
  <si>
    <t>C21H29N7O17P3</t>
  </si>
  <si>
    <t>53-59-8</t>
  </si>
  <si>
    <t>Photosynthesis; Glutathione metabolism; Nicotinate, nicotinamide metabolism; Drug metabolism; Thyroid hormone synthesis; Aldosterone synthesis, secretion</t>
  </si>
  <si>
    <t>Instrument QC (Pooled Serum Samples) Reproducibility</t>
  </si>
  <si>
    <t>Trimethylamine (TMA)</t>
  </si>
  <si>
    <t>Ethanolamine</t>
  </si>
  <si>
    <t>Aminoacetone</t>
  </si>
  <si>
    <t>1-Methylguanidine</t>
  </si>
  <si>
    <t>Glycine</t>
  </si>
  <si>
    <t>Trimethylamine-N-Oxide (TMAO)</t>
  </si>
  <si>
    <t>3C13-Glycine</t>
  </si>
  <si>
    <t>Putrescine</t>
  </si>
  <si>
    <t>betaAlanine</t>
  </si>
  <si>
    <t>Alanine</t>
  </si>
  <si>
    <t>Sarcosine</t>
  </si>
  <si>
    <t>4C13-Alanine</t>
  </si>
  <si>
    <t>Betaine Aldehyde</t>
  </si>
  <si>
    <t>Cadaverine</t>
  </si>
  <si>
    <t>3-Aminoisobutyrate</t>
  </si>
  <si>
    <t>Choline</t>
  </si>
  <si>
    <t>Dimethylglycine</t>
  </si>
  <si>
    <t>L-2-Aminobutyric Acid</t>
  </si>
  <si>
    <t>2-Aminoisobutyric Acid</t>
  </si>
  <si>
    <t>2C13-Choline</t>
  </si>
  <si>
    <t>Serine</t>
  </si>
  <si>
    <t>4C13-Serine</t>
  </si>
  <si>
    <t>Hypotaurine</t>
  </si>
  <si>
    <t>Cytosine</t>
  </si>
  <si>
    <t>Histamine</t>
  </si>
  <si>
    <t>Creatinine</t>
  </si>
  <si>
    <t>5,6-Dihydrouracil</t>
  </si>
  <si>
    <t>Proline</t>
  </si>
  <si>
    <t>d3-Creatinine</t>
  </si>
  <si>
    <t>5-Aminovaleric Acid</t>
  </si>
  <si>
    <t>Betaine</t>
  </si>
  <si>
    <t>Valine</t>
  </si>
  <si>
    <t>Indole</t>
  </si>
  <si>
    <t>Threonine</t>
  </si>
  <si>
    <t>Cysteine</t>
  </si>
  <si>
    <t>6C13-Proline</t>
  </si>
  <si>
    <t>Niacinamide</t>
  </si>
  <si>
    <t>6C13-Valine</t>
  </si>
  <si>
    <t>5C13-Threonine</t>
  </si>
  <si>
    <t>Taurine</t>
  </si>
  <si>
    <t>1-Methylhistamine</t>
  </si>
  <si>
    <t>Imidazoleacetic Acid</t>
  </si>
  <si>
    <t>5,6-Dihydrothymine</t>
  </si>
  <si>
    <t>Pyroglutamic Acid</t>
  </si>
  <si>
    <t>Pipecolate</t>
  </si>
  <si>
    <t>Agmatine</t>
  </si>
  <si>
    <t>N-Acetylputrescine</t>
  </si>
  <si>
    <t>Creatine</t>
  </si>
  <si>
    <t>Hydroxyproline</t>
  </si>
  <si>
    <t>Aminolevulinate</t>
  </si>
  <si>
    <t>Leucine /D-Norleucine</t>
  </si>
  <si>
    <t>iso-Leucine /allo-isoLeucine</t>
  </si>
  <si>
    <t>Ornithine</t>
  </si>
  <si>
    <t>Asparagine</t>
  </si>
  <si>
    <t>Aspartic Acid</t>
  </si>
  <si>
    <t>Homocysteine</t>
  </si>
  <si>
    <t>S-Methylcysteine</t>
  </si>
  <si>
    <t>1-Methylnicotinamide</t>
  </si>
  <si>
    <t>Tyramine</t>
  </si>
  <si>
    <t>4-Aminobenzoic Acid</t>
  </si>
  <si>
    <t>Trigonelline</t>
  </si>
  <si>
    <t>5C13-Aspartic Acid</t>
  </si>
  <si>
    <t>6C13-Asparagine</t>
  </si>
  <si>
    <t>7C13-Leucine</t>
  </si>
  <si>
    <t>7C13-iso-Leucine</t>
  </si>
  <si>
    <t>1-Methylimidazole Acetate</t>
  </si>
  <si>
    <t>Imidazole Propionate</t>
  </si>
  <si>
    <t>Spermidine</t>
  </si>
  <si>
    <t>4-Guanidinobutanoate</t>
  </si>
  <si>
    <t>Acetylcholine</t>
  </si>
  <si>
    <t>Glutamine</t>
  </si>
  <si>
    <t>Lysine</t>
  </si>
  <si>
    <t>Deoxycarnitine</t>
  </si>
  <si>
    <t>Glutamic acid</t>
  </si>
  <si>
    <t>Methionine</t>
  </si>
  <si>
    <t>2C13-Glutamic acid</t>
  </si>
  <si>
    <t>Guanine</t>
  </si>
  <si>
    <t>Cystamine</t>
  </si>
  <si>
    <t>7C13-Glutamine</t>
  </si>
  <si>
    <t>6C13-Glutamic acid</t>
  </si>
  <si>
    <t>8C13-Lysine</t>
  </si>
  <si>
    <t>6C13-Methionine</t>
  </si>
  <si>
    <t>Histidine</t>
  </si>
  <si>
    <t>Serotonin</t>
  </si>
  <si>
    <t>Tryptamine</t>
  </si>
  <si>
    <t>Carnitine</t>
  </si>
  <si>
    <t>9C13-Histidine</t>
  </si>
  <si>
    <t>Phenylalanine</t>
  </si>
  <si>
    <t>Methionine Sulfoxide</t>
  </si>
  <si>
    <t>7-Methylguanine</t>
  </si>
  <si>
    <t>Normetanephrine</t>
  </si>
  <si>
    <t>Taurocyamine</t>
  </si>
  <si>
    <t>Pyridoxamine</t>
  </si>
  <si>
    <t>1/3-Methylhistidine</t>
  </si>
  <si>
    <t>Norepinephrine</t>
  </si>
  <si>
    <t>n-Glycylproline</t>
  </si>
  <si>
    <t>Arginine</t>
  </si>
  <si>
    <t>N-Acetylornithine</t>
  </si>
  <si>
    <t>10C13-Phenylalanine</t>
  </si>
  <si>
    <t>Cotinine</t>
  </si>
  <si>
    <t>Cysteinyl-Glycine (Cys-Gly)</t>
  </si>
  <si>
    <t>Gluconolactone</t>
  </si>
  <si>
    <t>Glucosamine</t>
  </si>
  <si>
    <t>Theobromine</t>
  </si>
  <si>
    <t>1,7-Dimethylxanthine</t>
  </si>
  <si>
    <t>Tyrosine</t>
  </si>
  <si>
    <t>Epinephrine</t>
  </si>
  <si>
    <t>Se-Methylselenocysteine</t>
  </si>
  <si>
    <t>2C13-Tyrosine</t>
  </si>
  <si>
    <t>Phosphorylcholine</t>
  </si>
  <si>
    <t>10C13-Arginine</t>
  </si>
  <si>
    <t>N6-Acetyl-Lysine</t>
  </si>
  <si>
    <t>Homoarginine</t>
  </si>
  <si>
    <t>N6-Trimethyllysine</t>
  </si>
  <si>
    <t>Homocitrulline</t>
  </si>
  <si>
    <t>10C13-Tyrosine</t>
  </si>
  <si>
    <t>Caffeine</t>
  </si>
  <si>
    <t>Salicylurate</t>
  </si>
  <si>
    <t>DL DOPA</t>
  </si>
  <si>
    <t>Selenomethionine</t>
  </si>
  <si>
    <t>Dimethylarginine (A/SDMA)</t>
  </si>
  <si>
    <t>Spermine</t>
  </si>
  <si>
    <t>3-Indolebutyric Acid</t>
  </si>
  <si>
    <t>Acetylcarnitine</t>
  </si>
  <si>
    <t>Tryptophan</t>
  </si>
  <si>
    <t>L-Kynurenine</t>
  </si>
  <si>
    <t>Phosphocreatine</t>
  </si>
  <si>
    <t>N-Ac-Arginine</t>
  </si>
  <si>
    <t>13C13-Tryptophan</t>
  </si>
  <si>
    <t>Carnosine</t>
  </si>
  <si>
    <t>2'-Deoxycytidine</t>
  </si>
  <si>
    <t>2'-Deoxyuridine</t>
  </si>
  <si>
    <t>Biopterin</t>
  </si>
  <si>
    <t>Anserine</t>
  </si>
  <si>
    <t>Cystine</t>
  </si>
  <si>
    <t>Cytidine</t>
  </si>
  <si>
    <t>Uridine</t>
  </si>
  <si>
    <t>isoValerylcarnitine</t>
  </si>
  <si>
    <t>8C13-Cystine</t>
  </si>
  <si>
    <t>Neopterin</t>
  </si>
  <si>
    <t>11C13-Uridine</t>
  </si>
  <si>
    <t>Glycerophosphocholine</t>
  </si>
  <si>
    <t>5-Methylcytidine</t>
  </si>
  <si>
    <t>Phosphotyrosine</t>
  </si>
  <si>
    <t>Succinylcarnitine</t>
  </si>
  <si>
    <t>Thiamine</t>
  </si>
  <si>
    <t>2,3-Diphosphoglyceric Acid</t>
  </si>
  <si>
    <t>Deoxyguanosine</t>
  </si>
  <si>
    <t>Adenosine</t>
  </si>
  <si>
    <t>Inosine</t>
  </si>
  <si>
    <t>Glutarylcarnitine</t>
  </si>
  <si>
    <t>1-Methyladenosine</t>
  </si>
  <si>
    <t>6-Methyladenosine</t>
  </si>
  <si>
    <t>Guanosine</t>
  </si>
  <si>
    <t>Retinal</t>
  </si>
  <si>
    <t>Retinol</t>
  </si>
  <si>
    <t>Argininosuccinate</t>
  </si>
  <si>
    <t>5'-Methylthioadenosine</t>
  </si>
  <si>
    <t>N2,N2-Dimethylguanosine</t>
  </si>
  <si>
    <t>UMP</t>
  </si>
  <si>
    <t>cAMP</t>
  </si>
  <si>
    <t>GMP</t>
  </si>
  <si>
    <t>Riboflavin</t>
  </si>
  <si>
    <t>SAH</t>
  </si>
  <si>
    <t>Cholecalciferol</t>
  </si>
  <si>
    <t>Ergocalciferol</t>
  </si>
  <si>
    <t>S-Adenosylmethionine (SAM)</t>
  </si>
  <si>
    <t>CDP</t>
  </si>
  <si>
    <t>Thiamine pyrophosphate</t>
  </si>
  <si>
    <t>Folic Acid</t>
  </si>
  <si>
    <t>Vitamin K1</t>
  </si>
  <si>
    <t>Biliverdin</t>
  </si>
  <si>
    <t>NAD</t>
  </si>
  <si>
    <t>Methylcobalamin</t>
  </si>
  <si>
    <t>Cyanocobalamin (Vitamin B12)</t>
  </si>
  <si>
    <t>NADPH</t>
  </si>
  <si>
    <t>Thyroxine</t>
  </si>
  <si>
    <t>FAD</t>
  </si>
  <si>
    <t>Adenosylcobalamin</t>
  </si>
  <si>
    <t>Ubiquinol</t>
  </si>
  <si>
    <t>Malondialdehyde</t>
  </si>
  <si>
    <t>Glycolic acid</t>
  </si>
  <si>
    <t>Pyruvate</t>
  </si>
  <si>
    <t>Lactate</t>
  </si>
  <si>
    <t>Glyceraldehyde</t>
  </si>
  <si>
    <t>3-Hydroxypropionic Acid</t>
  </si>
  <si>
    <t>3C13-Lactate</t>
  </si>
  <si>
    <t>2-Oxobutyrate</t>
  </si>
  <si>
    <t>gamma-Aminobutyrate</t>
  </si>
  <si>
    <t>Malonic Acid</t>
  </si>
  <si>
    <t>3HBA</t>
  </si>
  <si>
    <t>2-Hydroxyisobutyrate/2-Hydroxybutyrate</t>
  </si>
  <si>
    <t>Glycerate</t>
  </si>
  <si>
    <t>4C13-3HBA</t>
  </si>
  <si>
    <t>Uracil</t>
  </si>
  <si>
    <t>Fumaric Acid</t>
  </si>
  <si>
    <t>Maleic Acid</t>
  </si>
  <si>
    <t>N-AcetylGlycine</t>
  </si>
  <si>
    <t>Guanidinoacetate</t>
  </si>
  <si>
    <t>2-Hydroxyisovaleric Acid</t>
  </si>
  <si>
    <t>Succinate</t>
  </si>
  <si>
    <t>Methylmalonate</t>
  </si>
  <si>
    <t>3-Hydroxyisovaleric Acid</t>
  </si>
  <si>
    <t>Erythrose</t>
  </si>
  <si>
    <t>Threitol</t>
  </si>
  <si>
    <t>Nicotinic Acid</t>
  </si>
  <si>
    <t>Picolinic Acid</t>
  </si>
  <si>
    <t>Thymine</t>
  </si>
  <si>
    <t>Citraconic Acid</t>
  </si>
  <si>
    <t>2-oxo-Isocaproic Acid</t>
  </si>
  <si>
    <t>Itaconic Acid</t>
  </si>
  <si>
    <t>N-Ac-Alanine</t>
  </si>
  <si>
    <t>MethylSuccinate</t>
  </si>
  <si>
    <t>D-Leucic Acid</t>
  </si>
  <si>
    <t>Glutaric Acid</t>
  </si>
  <si>
    <t>Oxalacetate</t>
  </si>
  <si>
    <t>Ethylmalonic acid</t>
  </si>
  <si>
    <t>N-Carbamoyl-B-Alanine</t>
  </si>
  <si>
    <t>Malate</t>
  </si>
  <si>
    <t>Adenine</t>
  </si>
  <si>
    <t>Allopurinol</t>
  </si>
  <si>
    <t>Hypoxanthine</t>
  </si>
  <si>
    <t>Phenylacetic Acid</t>
  </si>
  <si>
    <t>Erythronic/Threonic Acid</t>
  </si>
  <si>
    <t>Anthranilic Acid</t>
  </si>
  <si>
    <t>4-Hydroxybenzoic Acid</t>
  </si>
  <si>
    <t>Acetylphosphate</t>
  </si>
  <si>
    <t>o-Phosphoethanolamine</t>
  </si>
  <si>
    <t>n-isoButyrylglycine</t>
  </si>
  <si>
    <t>Adipic Acid / 3-Methylglutaric Acid</t>
  </si>
  <si>
    <t>Alpha-Ketoglutaric Acid</t>
  </si>
  <si>
    <t>2-Methylglutaric Acid</t>
  </si>
  <si>
    <t>Mevalonate</t>
  </si>
  <si>
    <t>2-Hydroxyglutarate</t>
  </si>
  <si>
    <t>Citramalic Acid</t>
  </si>
  <si>
    <t>L-Tartaric Acid</t>
  </si>
  <si>
    <t>Xylose</t>
  </si>
  <si>
    <t>alpha-Ketophenylacetic Acid</t>
  </si>
  <si>
    <t>Hydrocinnamic Acid</t>
  </si>
  <si>
    <t>Oxypurinol</t>
  </si>
  <si>
    <t>Xanthine</t>
  </si>
  <si>
    <t>2-Hydroxyphenylacetate</t>
  </si>
  <si>
    <t>L-Mandelic Acid</t>
  </si>
  <si>
    <t>Arabitol/Xylitol</t>
  </si>
  <si>
    <t>3/4-Hydroxyphenylacetic Acid</t>
  </si>
  <si>
    <t>3-Hydroxyanthranilic Acid</t>
  </si>
  <si>
    <t>Dopamine</t>
  </si>
  <si>
    <t>2N15-Xanthine</t>
  </si>
  <si>
    <t>3-Sulfinoanaline</t>
  </si>
  <si>
    <t>2,3-Dihydroxybenzoic Acid</t>
  </si>
  <si>
    <t>Gentisate</t>
  </si>
  <si>
    <t>Orotate</t>
  </si>
  <si>
    <t>Allantoin</t>
  </si>
  <si>
    <t>n-isoValerylglycine</t>
  </si>
  <si>
    <t>2-Aminoadipate</t>
  </si>
  <si>
    <t>Indole-3-Carboxylic Acid</t>
  </si>
  <si>
    <t>Indole-2-Carboxylic Acid</t>
  </si>
  <si>
    <t>3-Methyl-3-Hydroxyglutaric Acid</t>
  </si>
  <si>
    <t>PPA</t>
  </si>
  <si>
    <t>3-Hydroxycinnaminic Acid</t>
  </si>
  <si>
    <t>p-Coumaric Acid</t>
  </si>
  <si>
    <t>Xylonate</t>
  </si>
  <si>
    <t>Phenyllactic Acid</t>
  </si>
  <si>
    <t>3-(4-Hydroxyphenyl)Propionate</t>
  </si>
  <si>
    <t>Quinolinic Acid</t>
  </si>
  <si>
    <t>PEP</t>
  </si>
  <si>
    <t>Homogentisate</t>
  </si>
  <si>
    <t>Urate</t>
  </si>
  <si>
    <t>DHAP/D-GA3P</t>
  </si>
  <si>
    <t>2N15-Urate</t>
  </si>
  <si>
    <t>Glycerol-3-P</t>
  </si>
  <si>
    <t>trans-Aconitate</t>
  </si>
  <si>
    <t>Shikimic Acid</t>
  </si>
  <si>
    <t>cis-Aconitate</t>
  </si>
  <si>
    <t>Suberic Acid</t>
  </si>
  <si>
    <t>Indole-3-Acetic Acid</t>
  </si>
  <si>
    <t>Citrulline</t>
  </si>
  <si>
    <t>N-Acetyl-Aspartate (NAA)</t>
  </si>
  <si>
    <t>Ascorbic Acid (Vit. C)</t>
  </si>
  <si>
    <t>2-isoPropylmalic Acid</t>
  </si>
  <si>
    <t>1C13-Citrulline</t>
  </si>
  <si>
    <t>3-isoPropylmalic Acid</t>
  </si>
  <si>
    <t>n-Formylmethionine</t>
  </si>
  <si>
    <t>Hippuric Acid</t>
  </si>
  <si>
    <t>Inositol</t>
  </si>
  <si>
    <t>Glucose</t>
  </si>
  <si>
    <t>Mannose</t>
  </si>
  <si>
    <t>Fructose</t>
  </si>
  <si>
    <t>OH-Phenylpyruvate</t>
  </si>
  <si>
    <t>Theophylline</t>
  </si>
  <si>
    <t>Sorbitol</t>
  </si>
  <si>
    <t>Homovanilate</t>
  </si>
  <si>
    <t>Mannitol</t>
  </si>
  <si>
    <t>4-Pyridoxic Acid</t>
  </si>
  <si>
    <t>Phosphoserine</t>
  </si>
  <si>
    <t>6C13-Glucose</t>
  </si>
  <si>
    <t>2/3-Phosphoglyceric Acid</t>
  </si>
  <si>
    <t>Azelaic Acid</t>
  </si>
  <si>
    <t>N-Ac-L-Glutamine</t>
  </si>
  <si>
    <t>Kynurenic Acid</t>
  </si>
  <si>
    <t>N-Ac-Glutamate</t>
  </si>
  <si>
    <t>Indole-3-Propionate</t>
  </si>
  <si>
    <t>5-Hydroxyl-Indole-3-Acetic Acid</t>
  </si>
  <si>
    <t>N-Ac-Methionine</t>
  </si>
  <si>
    <t>Citric Acid</t>
  </si>
  <si>
    <t>Glucoronate</t>
  </si>
  <si>
    <t>4-Hydroxy-3-Nitrophenylacetate</t>
  </si>
  <si>
    <t>Vanilmandelic Acid</t>
  </si>
  <si>
    <t>Erythrose-4-Phosphate</t>
  </si>
  <si>
    <t>Cysteine-S-Sulfate</t>
  </si>
  <si>
    <t>IndolePyruvate</t>
  </si>
  <si>
    <t>Xanthurenic Acid</t>
  </si>
  <si>
    <t>Indole-3-Lactate</t>
  </si>
  <si>
    <t>N-Ac-Phenylalanine</t>
  </si>
  <si>
    <t>3-Indoxyl Sulfate</t>
  </si>
  <si>
    <t>Cystathionine</t>
  </si>
  <si>
    <t>N-Ac-Tyrosine</t>
  </si>
  <si>
    <t>4C13-Pentothenate</t>
  </si>
  <si>
    <t>Myristic Acid</t>
  </si>
  <si>
    <t>Ribose-5-P</t>
  </si>
  <si>
    <t>Ribulose 5-Phosphate</t>
  </si>
  <si>
    <t>Melatonin</t>
  </si>
  <si>
    <t>Tetrahydrobiopterin</t>
  </si>
  <si>
    <t>Thymidine</t>
  </si>
  <si>
    <t>Pseudouridine</t>
  </si>
  <si>
    <t>Biotin</t>
  </si>
  <si>
    <t>N-Ac-Tryptophan</t>
  </si>
  <si>
    <t>Pyridoxal-5-P</t>
  </si>
  <si>
    <t>Palmitic Acid</t>
  </si>
  <si>
    <t>5-Methyluridine</t>
  </si>
  <si>
    <t>5-Hydroxymethyl-2'-Deoxyuridine</t>
  </si>
  <si>
    <t>Glucosamine-6-Phosphate</t>
  </si>
  <si>
    <t>G6P</t>
  </si>
  <si>
    <t>G1P/F1P/F6P</t>
  </si>
  <si>
    <t>Phenylacetylglutamine</t>
  </si>
  <si>
    <t>MOPEG Sulfate</t>
  </si>
  <si>
    <t>Margaric Acid</t>
  </si>
  <si>
    <t>6-Phosphogluconic Acid</t>
  </si>
  <si>
    <t>Linolenic Acid</t>
  </si>
  <si>
    <t>Linoleic Acid</t>
  </si>
  <si>
    <t>Xanthosine</t>
  </si>
  <si>
    <t>Sedoheptulose 7-Phosphate</t>
  </si>
  <si>
    <t>Retinoic Acid</t>
  </si>
  <si>
    <t>N-Acetyl-Aspartyl-Glutamate (NAAG)</t>
  </si>
  <si>
    <t>Arachidonate</t>
  </si>
  <si>
    <t>DCMP</t>
  </si>
  <si>
    <t>Reduced Glutathione</t>
  </si>
  <si>
    <t>DUMP</t>
  </si>
  <si>
    <t>N-Acetylneuraminate</t>
  </si>
  <si>
    <t>Geranyl Pyrophosphate</t>
  </si>
  <si>
    <t>DTMP</t>
  </si>
  <si>
    <t>CMP</t>
  </si>
  <si>
    <t>F16BP/F26BP/G16BP</t>
  </si>
  <si>
    <t>Lactose/Trehalose</t>
  </si>
  <si>
    <t>Sucrose</t>
  </si>
  <si>
    <t>cGMP</t>
  </si>
  <si>
    <t>Gibberellin</t>
  </si>
  <si>
    <t>AMP</t>
  </si>
  <si>
    <t>IMP</t>
  </si>
  <si>
    <t>PGE</t>
  </si>
  <si>
    <t>Cortisol</t>
  </si>
  <si>
    <t>DCDP</t>
  </si>
  <si>
    <t>PRPP</t>
  </si>
  <si>
    <t>Deoxycholic Acid</t>
  </si>
  <si>
    <t>Chenodeoxycholate</t>
  </si>
  <si>
    <t>UDP</t>
  </si>
  <si>
    <t>beta-Muricholic Acid</t>
  </si>
  <si>
    <t>Cholic Acid</t>
  </si>
  <si>
    <t>gamma-Tocopherol</t>
  </si>
  <si>
    <t>ADP</t>
  </si>
  <si>
    <t>alpha-Tocopherol</t>
  </si>
  <si>
    <t>GDP</t>
  </si>
  <si>
    <t>Glycochenodeoxycholate</t>
  </si>
  <si>
    <t>Adenylosuccinate</t>
  </si>
  <si>
    <t>Glycocholate</t>
  </si>
  <si>
    <t>Cholesteryl Sulfate</t>
  </si>
  <si>
    <t>dCTP</t>
  </si>
  <si>
    <t>DUTP</t>
  </si>
  <si>
    <t>TTP</t>
  </si>
  <si>
    <t>CTP</t>
  </si>
  <si>
    <t>DATP</t>
  </si>
  <si>
    <t>ATP</t>
  </si>
  <si>
    <t>Phosphoadenosine Phosphosulfate</t>
  </si>
  <si>
    <t>Tauro-alpha/beta-Muricholic Acid</t>
  </si>
  <si>
    <t>Taurocholate</t>
  </si>
  <si>
    <t>GTP</t>
  </si>
  <si>
    <t>UDP-Glucose</t>
  </si>
  <si>
    <t>UDP-GlcNAc</t>
  </si>
  <si>
    <t>Oxidized Glutathione</t>
  </si>
  <si>
    <t>NADH</t>
  </si>
  <si>
    <t>NADP</t>
  </si>
  <si>
    <t>C4H12N2S2</t>
  </si>
  <si>
    <t>51-85-4</t>
  </si>
  <si>
    <t xml:space="preserve">Spiked Stable Isotope Labeled Internal Standards </t>
  </si>
  <si>
    <r>
      <t xml:space="preserve">QC(S)#1, QC(S)#2, etc. indicate the same </t>
    </r>
    <r>
      <rPr>
        <b/>
        <sz val="18"/>
        <color rgb="FFFF0000"/>
        <rFont val="Calibri"/>
        <family val="2"/>
        <scheme val="minor"/>
      </rPr>
      <t xml:space="preserve">sample quality control </t>
    </r>
    <r>
      <rPr>
        <sz val="18"/>
        <rFont val="Calibri"/>
        <family val="2"/>
        <scheme val="minor"/>
      </rPr>
      <t xml:space="preserve">sample </t>
    </r>
    <r>
      <rPr>
        <sz val="18"/>
        <color theme="1"/>
        <rFont val="Calibri"/>
        <family val="2"/>
        <scheme val="minor"/>
      </rPr>
      <t xml:space="preserve">analyzed repeatedly, every 10 samples. </t>
    </r>
  </si>
  <si>
    <r>
      <t xml:space="preserve">QC(I)#1, QC(I)#2, etc. indicate the same </t>
    </r>
    <r>
      <rPr>
        <b/>
        <sz val="18"/>
        <color rgb="FFFF0000"/>
        <rFont val="Calibri"/>
        <family val="2"/>
        <scheme val="minor"/>
      </rPr>
      <t xml:space="preserve">instrument quality control </t>
    </r>
    <r>
      <rPr>
        <sz val="18"/>
        <rFont val="Calibri"/>
        <family val="2"/>
        <scheme val="minor"/>
      </rPr>
      <t>sample</t>
    </r>
    <r>
      <rPr>
        <sz val="18"/>
        <color theme="1"/>
        <rFont val="Calibri"/>
        <family val="2"/>
        <scheme val="minor"/>
      </rPr>
      <t xml:space="preserve"> analyzed repeatedly, every 10 samples. </t>
    </r>
  </si>
  <si>
    <t>A pooled sample made using a small portion from each of your samples was used as the sample quality control.</t>
  </si>
  <si>
    <t>Sheet 2</t>
  </si>
  <si>
    <t>Sheet 1</t>
  </si>
  <si>
    <t>Sheet 3</t>
  </si>
  <si>
    <t>Data Reproducibility</t>
  </si>
  <si>
    <t>Sheet 4</t>
  </si>
  <si>
    <t>This sheet provides some important information on the metabolites targeted in the analysis.</t>
  </si>
  <si>
    <t>The order of sample numbers shows the order in which the samples were analysed.</t>
  </si>
  <si>
    <r>
      <t xml:space="preserve">Coefficient of variation (CV) for each metabolite, average CV and median CV are also provided for both </t>
    </r>
    <r>
      <rPr>
        <b/>
        <sz val="18"/>
        <color theme="1"/>
        <rFont val="Calibri"/>
        <family val="2"/>
        <scheme val="minor"/>
      </rPr>
      <t>QC(I)</t>
    </r>
    <r>
      <rPr>
        <sz val="18"/>
        <color theme="1"/>
        <rFont val="Calibri"/>
        <family val="2"/>
        <scheme val="minor"/>
      </rPr>
      <t xml:space="preserve"> and </t>
    </r>
    <r>
      <rPr>
        <b/>
        <sz val="18"/>
        <color theme="1"/>
        <rFont val="Calibri"/>
        <family val="2"/>
        <scheme val="minor"/>
      </rPr>
      <t xml:space="preserve">QC(S) </t>
    </r>
    <r>
      <rPr>
        <sz val="18"/>
        <color theme="1"/>
        <rFont val="Calibri"/>
        <family val="2"/>
        <scheme val="minor"/>
      </rPr>
      <t>samples to assess the instrument performance during the analysis.</t>
    </r>
  </si>
  <si>
    <t>Molecular Formula</t>
  </si>
  <si>
    <t>When isotope labeled internal standards are used for absolute quantitation or additional quality check, they are listed towards the end of the sheet.</t>
  </si>
  <si>
    <r>
      <t xml:space="preserve">Sample IDs shown in the first row are the numbers we have given (NWMRC IDs). Please refer to </t>
    </r>
    <r>
      <rPr>
        <b/>
        <sz val="18"/>
        <color theme="1"/>
        <rFont val="Calibri"/>
        <family val="2"/>
        <scheme val="minor"/>
      </rPr>
      <t>Sheet 1</t>
    </r>
    <r>
      <rPr>
        <sz val="18"/>
        <color theme="1"/>
        <rFont val="Calibri"/>
        <family val="2"/>
        <scheme val="minor"/>
      </rPr>
      <t xml:space="preserve"> for the corresponding ID for your samples.</t>
    </r>
  </si>
  <si>
    <t>Any metabolite not detected in your sample is indicated as N/A.</t>
  </si>
  <si>
    <t>Any metabolite not detected is indicated as N/A.</t>
  </si>
  <si>
    <r>
      <t xml:space="preserve">Please note, the data is </t>
    </r>
    <r>
      <rPr>
        <b/>
        <sz val="18"/>
        <color theme="1"/>
        <rFont val="Calibri"/>
        <family val="2"/>
        <scheme val="minor"/>
      </rPr>
      <t>not normalized</t>
    </r>
    <r>
      <rPr>
        <sz val="18"/>
        <color theme="1"/>
        <rFont val="Calibri"/>
        <family val="2"/>
        <scheme val="minor"/>
      </rPr>
      <t xml:space="preserve"> either with reference to the protein amount or quality control data [QC(I) or QC(S)].</t>
    </r>
  </si>
  <si>
    <t>Metabolite Information</t>
  </si>
  <si>
    <t>A pooled commercial human plasma sample was used as the instrument quality control to monitor the instrument stability during the analysis.</t>
  </si>
  <si>
    <r>
      <t>This sheet provides metabolite data for the instrument quality control samples [</t>
    </r>
    <r>
      <rPr>
        <b/>
        <sz val="18"/>
        <color theme="1"/>
        <rFont val="Calibri"/>
        <family val="2"/>
        <scheme val="minor"/>
      </rPr>
      <t>QC(I)</t>
    </r>
    <r>
      <rPr>
        <sz val="18"/>
        <color theme="1"/>
        <rFont val="Calibri"/>
        <family val="2"/>
        <scheme val="minor"/>
      </rPr>
      <t>'s] and sample quality control samples [</t>
    </r>
    <r>
      <rPr>
        <b/>
        <sz val="18"/>
        <color theme="1"/>
        <rFont val="Calibri"/>
        <family val="2"/>
        <scheme val="minor"/>
      </rPr>
      <t>QC(S)</t>
    </r>
    <r>
      <rPr>
        <sz val="18"/>
        <color theme="1"/>
        <rFont val="Calibri"/>
        <family val="2"/>
        <scheme val="minor"/>
      </rPr>
      <t xml:space="preserve">'s] used in the analysis as indicated in </t>
    </r>
    <r>
      <rPr>
        <b/>
        <sz val="18"/>
        <color theme="1"/>
        <rFont val="Calibri"/>
        <family val="2"/>
        <scheme val="minor"/>
      </rPr>
      <t>Sheet 1.</t>
    </r>
  </si>
  <si>
    <t>HMDB ID and KEGG ID are also provided for each metabolite in columns 2 and 3, respectively, to help with further analysis of the data such as pathway analysis, if needed.</t>
  </si>
  <si>
    <t>Information provided includes HMDB ID, KEGG ID, molecular formula, CAS number and typical pathway each metabolite represents.</t>
  </si>
  <si>
    <r>
      <rPr>
        <b/>
        <sz val="18"/>
        <color theme="1"/>
        <rFont val="Calibri"/>
        <family val="2"/>
        <scheme val="minor"/>
      </rPr>
      <t>QC(S)</t>
    </r>
    <r>
      <rPr>
        <sz val="18"/>
        <color theme="1"/>
        <rFont val="Calibri"/>
        <family val="2"/>
        <scheme val="minor"/>
      </rPr>
      <t xml:space="preserve"> reproducibility data could be used to normalize MS signal for those metabolites with CV values &gt; 10%. </t>
    </r>
  </si>
  <si>
    <t>QC(S)#4</t>
  </si>
  <si>
    <t>QC(S)#5</t>
  </si>
  <si>
    <t>QC(I)</t>
  </si>
  <si>
    <t>QC(S)</t>
  </si>
  <si>
    <t>Compound</t>
  </si>
  <si>
    <t>Conc. AVRG CV</t>
  </si>
  <si>
    <t>Glycine (76.0 / 30.0)</t>
  </si>
  <si>
    <t>3C13-Glycine (79.0 / 32.0)</t>
  </si>
  <si>
    <t>Concentration (uM)</t>
  </si>
  <si>
    <t>Alanine (90.0 / 44.0)</t>
  </si>
  <si>
    <t>4C13-Alanine (94.0 / 47.0)</t>
  </si>
  <si>
    <t>Choline (104.0 / 60.0)</t>
  </si>
  <si>
    <t>2C13-Choline (106.0 / 60.0)</t>
  </si>
  <si>
    <t>Serine (106.0 / 60.0 (2))</t>
  </si>
  <si>
    <t>4C13-Serine (110.0 / 63.0)</t>
  </si>
  <si>
    <t>Creatinine (114.0 / 44.0)</t>
  </si>
  <si>
    <t>d3-Creatinine (117.0 / 47.0)</t>
  </si>
  <si>
    <t>Proline (116.0 / 70.0)</t>
  </si>
  <si>
    <t>6C13-Proline (122.0 / 75.0)</t>
  </si>
  <si>
    <t>Valine (118.0 / 72.0)</t>
  </si>
  <si>
    <t>6C13-Valine (124.0 / 77.0)</t>
  </si>
  <si>
    <t>Threonine (120.0 / 74.0)</t>
  </si>
  <si>
    <t>5C13-Threonine (125.0 / 78.0)</t>
  </si>
  <si>
    <t>Aspartic Acid (134.0 / 74.0)</t>
  </si>
  <si>
    <t>5C13-Aspartic Acid (139.0 / 77.0)</t>
  </si>
  <si>
    <t>Asparagine (133.0 / 74.0)</t>
  </si>
  <si>
    <t>6C13-Asparagine (139.0 / 77.0 (2))</t>
  </si>
  <si>
    <t>Leucine /D-Norleucine (132.0 / 86.0)</t>
  </si>
  <si>
    <t>7C13-Leucine (139.0 / 92.0)</t>
  </si>
  <si>
    <t>iso-Leucine /allo-isoLeucine (132.0 / 86.0 (2))</t>
  </si>
  <si>
    <t>7C13-iso-Leucine (139.0 / 92.0 (2))</t>
  </si>
  <si>
    <t>Glutamine (147.0 / 84.0)</t>
  </si>
  <si>
    <t>7C13-Glutamine (154.0 / 89.0)</t>
  </si>
  <si>
    <t>Glutamic acid (148.0 / 84.0)</t>
  </si>
  <si>
    <t>6C13-Glutamic acid (154.0 / 89.0 (2))</t>
  </si>
  <si>
    <t>Lysine (147.0 / 84.0 (2))</t>
  </si>
  <si>
    <t>8C13-Lysine (155.0 / 90.0)</t>
  </si>
  <si>
    <t>Methionine (150.0 / 61.0)</t>
  </si>
  <si>
    <t>6C13-Methionine (156.0 / 63.0)</t>
  </si>
  <si>
    <t>Histidine (156.0 / 110.0)</t>
  </si>
  <si>
    <t>9C13-Histidine (165.0 / 118.0)</t>
  </si>
  <si>
    <t>Phenylalanine (166.0 / 120.0)</t>
  </si>
  <si>
    <t>10C13-Phenylalanine (176.0 / 129.0)</t>
  </si>
  <si>
    <t>Arginine (175.0 / 70.0)</t>
  </si>
  <si>
    <t>10C13-Arginine (185.1 / 75.0)</t>
  </si>
  <si>
    <t>Tyrosine (182.1 / 136.0)</t>
  </si>
  <si>
    <t>10C13-Tyrosine (192.1 / 145.0)</t>
  </si>
  <si>
    <t>Tryptophan (205.1 / 146.0)</t>
  </si>
  <si>
    <t>13C13-Tryptophan (218.1 / 156.0)</t>
  </si>
  <si>
    <t>Cystine (241.1 / 120.1)</t>
  </si>
  <si>
    <t>8C13-Cystine (249.2 / 124.0)</t>
  </si>
  <si>
    <t>Uridine (245.2 / 113.1)</t>
  </si>
  <si>
    <t>11C13-Uridine (256.2 / 119.1)</t>
  </si>
  <si>
    <t>Lactate (89.0 / 43.0)</t>
  </si>
  <si>
    <t>3C13-Lactate (92.0 / 45.0)</t>
  </si>
  <si>
    <t>3HBA (103.0 / 59.0)</t>
  </si>
  <si>
    <t>4C13-3HBA (107.0 / 61.0)</t>
  </si>
  <si>
    <t>Xanthine (151.0 / 108.0)</t>
  </si>
  <si>
    <t>2N15-Xanthine (153.0 / 109.0)</t>
  </si>
  <si>
    <t>Urate (167.0 / 124.0)</t>
  </si>
  <si>
    <t>2N15-Urate (169.0 / 125.0)</t>
  </si>
  <si>
    <t>Citrulline (174.0 / 131.0)</t>
  </si>
  <si>
    <t>1C13-Citrulline (175.0 / 131.0)</t>
  </si>
  <si>
    <t>Glucose (179.0 / 89.0)</t>
  </si>
  <si>
    <t>6C13-Glucose (185.0 / 92.0)</t>
  </si>
  <si>
    <t>Pentothenate (218.0 / 88.0)</t>
  </si>
  <si>
    <t>4C13-Pentothenate (222.0 / 92.0)</t>
  </si>
  <si>
    <t>Study Samples</t>
  </si>
  <si>
    <t xml:space="preserve">Glycine </t>
  </si>
  <si>
    <t xml:space="preserve">Aspartic Acid </t>
  </si>
  <si>
    <t xml:space="preserve">Asparagine </t>
  </si>
  <si>
    <t xml:space="preserve">Leucine /D-Norleucine </t>
  </si>
  <si>
    <t xml:space="preserve">Glutamine </t>
  </si>
  <si>
    <t>Glutamic Acid</t>
  </si>
  <si>
    <t xml:space="preserve">Pentothenate </t>
  </si>
  <si>
    <t xml:space="preserve">Xanthine </t>
  </si>
  <si>
    <t xml:space="preserve">Tryptophan </t>
  </si>
  <si>
    <t xml:space="preserve">Tyrosine </t>
  </si>
  <si>
    <t xml:space="preserve">Phenylalanine </t>
  </si>
  <si>
    <t xml:space="preserve">Compound </t>
  </si>
  <si>
    <t>Concentrations, uM</t>
  </si>
  <si>
    <t>Concentration, uM</t>
  </si>
  <si>
    <t>Sheet 5</t>
  </si>
  <si>
    <r>
      <t xml:space="preserve">This sheet provides the full list of metabolites targeted in the analysis and their </t>
    </r>
    <r>
      <rPr>
        <b/>
        <sz val="18"/>
        <color rgb="FFFF0000"/>
        <rFont val="Calibri"/>
        <family val="2"/>
        <scheme val="minor"/>
      </rPr>
      <t>relative concentration</t>
    </r>
    <r>
      <rPr>
        <sz val="18"/>
        <color theme="1"/>
        <rFont val="Calibri"/>
        <family val="2"/>
        <scheme val="minor"/>
      </rPr>
      <t xml:space="preserve">. </t>
    </r>
  </si>
  <si>
    <r>
      <t xml:space="preserve">The concentration unit is </t>
    </r>
    <r>
      <rPr>
        <b/>
        <sz val="18"/>
        <color rgb="FFFF0000"/>
        <rFont val="Symbol"/>
        <family val="1"/>
        <charset val="2"/>
      </rPr>
      <t>m</t>
    </r>
    <r>
      <rPr>
        <b/>
        <sz val="18"/>
        <color rgb="FFFF0000"/>
        <rFont val="Calibri"/>
        <family val="2"/>
        <scheme val="minor"/>
      </rPr>
      <t>M or micromoles/Liter.</t>
    </r>
  </si>
  <si>
    <t>List of metabolites for which absolute concetrations are obtained are shown in column 1.</t>
  </si>
  <si>
    <t>For tissue samples, absolute concentrations are not provided.</t>
  </si>
  <si>
    <r>
      <t xml:space="preserve">This sheet provides </t>
    </r>
    <r>
      <rPr>
        <b/>
        <sz val="18"/>
        <color rgb="FFFF0000"/>
        <rFont val="Calibri"/>
        <family val="2"/>
        <scheme val="minor"/>
      </rPr>
      <t xml:space="preserve">absolute concentration </t>
    </r>
    <r>
      <rPr>
        <sz val="18"/>
        <color theme="1"/>
        <rFont val="Calibri"/>
        <family val="2"/>
        <scheme val="minor"/>
      </rPr>
      <t>for a part of the metabolites (</t>
    </r>
    <r>
      <rPr>
        <b/>
        <sz val="18"/>
        <color rgb="FFFF0000"/>
        <rFont val="Calibri"/>
        <family val="2"/>
        <scheme val="minor"/>
      </rPr>
      <t>about 30</t>
    </r>
    <r>
      <rPr>
        <sz val="18"/>
        <color theme="1"/>
        <rFont val="Calibri"/>
        <family val="2"/>
        <scheme val="minor"/>
      </rPr>
      <t xml:space="preserve">) shown in </t>
    </r>
    <r>
      <rPr>
        <b/>
        <sz val="18"/>
        <color theme="1"/>
        <rFont val="Calibri"/>
        <family val="2"/>
        <scheme val="minor"/>
      </rPr>
      <t>sheet 3</t>
    </r>
    <r>
      <rPr>
        <sz val="18"/>
        <color theme="1"/>
        <rFont val="Calibri"/>
        <family val="2"/>
        <scheme val="minor"/>
      </rPr>
      <t>, whenever possible.</t>
    </r>
  </si>
  <si>
    <r>
      <t xml:space="preserve">Absolute concentrations are obtained based on added stable isotope-labeled internal standards as listed towards the end of </t>
    </r>
    <r>
      <rPr>
        <b/>
        <sz val="18"/>
        <color theme="1"/>
        <rFont val="Calibri"/>
        <family val="2"/>
        <scheme val="minor"/>
      </rPr>
      <t>Sheet 3</t>
    </r>
    <r>
      <rPr>
        <sz val="18"/>
        <color theme="1"/>
        <rFont val="Calibri"/>
        <family val="2"/>
        <scheme val="minor"/>
      </rPr>
      <t xml:space="preserve"> for samples such as plasma, serum, saliva, etc.</t>
    </r>
  </si>
  <si>
    <t>Sample ID</t>
  </si>
  <si>
    <t xml:space="preserve">This sheet provides sample numbers that we have used for your samples (NWMRC ID) and the corresponding sample ID. </t>
  </si>
  <si>
    <t xml:space="preserve">Targeted LC-MS data and sample/data information is provided in 5 different spread sheets as follows. </t>
  </si>
  <si>
    <t>Relative Quant Data</t>
  </si>
  <si>
    <t xml:space="preserve">Absolute Quant Data </t>
  </si>
  <si>
    <t>ESI Mode</t>
  </si>
  <si>
    <t>POS</t>
  </si>
  <si>
    <t>NEG</t>
  </si>
  <si>
    <t>isoValeric Acid /3-Oxobutanoic Acid/4-Oxobutanoic Acid</t>
  </si>
  <si>
    <t>Pantothenate</t>
  </si>
  <si>
    <t>Spiked Stable Isotope Labeled Internal Standards (SILISs)</t>
  </si>
  <si>
    <t>QC(S)#6</t>
  </si>
  <si>
    <t>QC(S)#7</t>
  </si>
  <si>
    <t>QC(S)#8</t>
  </si>
  <si>
    <t>QC(S)#9</t>
  </si>
  <si>
    <t>QC(I)#3</t>
  </si>
  <si>
    <t>QC(I)#4</t>
  </si>
  <si>
    <t>QC(I)#5</t>
  </si>
  <si>
    <t>QC(I)#6</t>
  </si>
  <si>
    <t>QC(I)#7</t>
  </si>
  <si>
    <t>QC(I)#8</t>
  </si>
  <si>
    <t>QC(I)#9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</si>
</sst>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8"/>
      <color rgb="FFFF0000"/>
      <name val="Symbol"/>
      <family val="1"/>
      <charset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146">
    <xf numFmtId="0" fontId="0" fillId="0" borderId="0" xfId="0"/>
    <xf numFmtId="1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1" fontId="20" fillId="0" borderId="0" xfId="0" applyNumberFormat="1" applyFont="1" applyAlignment="1">
      <alignment horizontal="center"/>
    </xf>
    <xf numFmtId="1" fontId="16" fillId="33" borderId="0" xfId="0" applyNumberFormat="1" applyFon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21" fillId="34" borderId="0" xfId="0" applyNumberFormat="1" applyFont="1" applyFill="1" applyAlignment="1">
      <alignment horizontal="center"/>
    </xf>
    <xf numFmtId="1" fontId="22" fillId="34" borderId="0" xfId="0" applyNumberFormat="1" applyFont="1" applyFill="1" applyAlignment="1">
      <alignment horizontal="center"/>
    </xf>
    <xf numFmtId="0" fontId="23" fillId="0" borderId="1" xfId="2" applyFont="1" applyFill="1" applyAlignment="1">
      <alignment horizontal="center" vertical="center" wrapText="1"/>
    </xf>
    <xf numFmtId="49" fontId="23" fillId="0" borderId="1" xfId="2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0" xfId="42" applyFont="1" applyAlignment="1">
      <alignment horizontal="center" vertical="center"/>
    </xf>
    <xf numFmtId="0" fontId="24" fillId="0" borderId="0" xfId="42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49" fontId="22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24" fillId="0" borderId="0" xfId="42" applyAlignment="1">
      <alignment horizontal="center" vertical="center"/>
    </xf>
    <xf numFmtId="0" fontId="24" fillId="0" borderId="0" xfId="42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9" fontId="2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49" fontId="22" fillId="0" borderId="0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14" fontId="22" fillId="0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165" fontId="2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18" fillId="34" borderId="0" xfId="0" applyNumberFormat="1" applyFont="1" applyFill="1" applyAlignment="1">
      <alignment horizontal="center"/>
    </xf>
    <xf numFmtId="0" fontId="0" fillId="0" borderId="0" xfId="0"/>
    <xf numFmtId="0" fontId="22" fillId="0" borderId="0" xfId="42" applyFont="1" applyFill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5" fillId="0" borderId="0" xfId="0" applyFont="1" applyAlignment="1">
      <alignment horizontal="left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1" fontId="31" fillId="0" borderId="10" xfId="0" applyNumberFormat="1" applyFont="1" applyFill="1" applyBorder="1" applyAlignment="1">
      <alignment horizontal="center"/>
    </xf>
    <xf numFmtId="1" fontId="31" fillId="0" borderId="0" xfId="0" applyNumberFormat="1" applyFont="1" applyFill="1" applyAlignment="1">
      <alignment horizontal="center"/>
    </xf>
    <xf numFmtId="1" fontId="31" fillId="0" borderId="12" xfId="0" applyNumberFormat="1" applyFont="1" applyFill="1" applyBorder="1" applyAlignment="1">
      <alignment horizontal="center"/>
    </xf>
    <xf numFmtId="1" fontId="16" fillId="0" borderId="13" xfId="0" applyNumberFormat="1" applyFont="1" applyFill="1" applyBorder="1" applyAlignment="1">
      <alignment horizontal="center"/>
    </xf>
    <xf numFmtId="164" fontId="16" fillId="33" borderId="0" xfId="0" applyNumberFormat="1" applyFont="1" applyFill="1" applyBorder="1" applyAlignment="1">
      <alignment horizontal="center"/>
    </xf>
    <xf numFmtId="0" fontId="18" fillId="33" borderId="0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164" fontId="16" fillId="34" borderId="0" xfId="0" applyNumberFormat="1" applyFont="1" applyFill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1" fontId="16" fillId="0" borderId="12" xfId="0" applyNumberFormat="1" applyFont="1" applyFill="1" applyBorder="1" applyAlignment="1">
      <alignment horizontal="center"/>
    </xf>
    <xf numFmtId="164" fontId="16" fillId="33" borderId="15" xfId="0" applyNumberFormat="1" applyFont="1" applyFill="1" applyBorder="1" applyAlignment="1">
      <alignment horizontal="center"/>
    </xf>
    <xf numFmtId="164" fontId="18" fillId="33" borderId="15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16" fillId="34" borderId="15" xfId="0" applyNumberFormat="1" applyFont="1" applyFill="1" applyBorder="1" applyAlignment="1">
      <alignment horizontal="center"/>
    </xf>
    <xf numFmtId="164" fontId="18" fillId="34" borderId="15" xfId="0" applyNumberFormat="1" applyFont="1" applyFill="1" applyBorder="1" applyAlignment="1">
      <alignment horizontal="center"/>
    </xf>
    <xf numFmtId="1" fontId="16" fillId="34" borderId="0" xfId="0" applyNumberFormat="1" applyFont="1" applyFill="1" applyAlignment="1">
      <alignment horizontal="center"/>
    </xf>
    <xf numFmtId="1" fontId="0" fillId="0" borderId="13" xfId="0" applyNumberFormat="1" applyFill="1" applyBorder="1" applyAlignment="1">
      <alignment horizontal="center"/>
    </xf>
    <xf numFmtId="164" fontId="0" fillId="33" borderId="0" xfId="0" applyNumberFormat="1" applyFill="1" applyBorder="1" applyAlignment="1">
      <alignment horizontal="center"/>
    </xf>
    <xf numFmtId="1" fontId="0" fillId="33" borderId="0" xfId="0" applyNumberFormat="1" applyFill="1" applyBorder="1" applyAlignment="1">
      <alignment horizontal="center"/>
    </xf>
    <xf numFmtId="164" fontId="0" fillId="34" borderId="0" xfId="0" applyNumberFormat="1" applyFill="1" applyBorder="1" applyAlignment="1">
      <alignment horizontal="center"/>
    </xf>
    <xf numFmtId="1" fontId="0" fillId="34" borderId="0" xfId="0" applyNumberFormat="1" applyFill="1" applyBorder="1" applyAlignment="1">
      <alignment horizontal="center"/>
    </xf>
    <xf numFmtId="1" fontId="0" fillId="34" borderId="0" xfId="0" applyNumberFormat="1" applyFill="1" applyAlignment="1">
      <alignment horizontal="center"/>
    </xf>
    <xf numFmtId="166" fontId="37" fillId="0" borderId="12" xfId="0" applyNumberFormat="1" applyFont="1" applyFill="1" applyBorder="1" applyAlignment="1">
      <alignment horizontal="center"/>
    </xf>
    <xf numFmtId="164" fontId="37" fillId="33" borderId="0" xfId="0" applyNumberFormat="1" applyFont="1" applyFill="1" applyBorder="1" applyAlignment="1">
      <alignment horizontal="center"/>
    </xf>
    <xf numFmtId="166" fontId="37" fillId="33" borderId="0" xfId="0" applyNumberFormat="1" applyFont="1" applyFill="1" applyBorder="1" applyAlignment="1">
      <alignment horizontal="center"/>
    </xf>
    <xf numFmtId="2" fontId="37" fillId="33" borderId="0" xfId="0" applyNumberFormat="1" applyFont="1" applyFill="1" applyAlignment="1">
      <alignment horizontal="center"/>
    </xf>
    <xf numFmtId="166" fontId="37" fillId="0" borderId="0" xfId="0" applyNumberFormat="1" applyFont="1" applyFill="1" applyAlignment="1">
      <alignment horizontal="center"/>
    </xf>
    <xf numFmtId="164" fontId="37" fillId="34" borderId="0" xfId="0" applyNumberFormat="1" applyFont="1" applyFill="1" applyBorder="1" applyAlignment="1">
      <alignment horizontal="center"/>
    </xf>
    <xf numFmtId="166" fontId="37" fillId="34" borderId="0" xfId="0" applyNumberFormat="1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66" fontId="37" fillId="33" borderId="0" xfId="0" applyNumberFormat="1" applyFont="1" applyFill="1" applyAlignment="1">
      <alignment horizontal="center"/>
    </xf>
    <xf numFmtId="166" fontId="37" fillId="34" borderId="0" xfId="0" applyNumberFormat="1" applyFont="1" applyFill="1" applyAlignment="1">
      <alignment horizontal="center"/>
    </xf>
    <xf numFmtId="166" fontId="37" fillId="0" borderId="16" xfId="0" applyNumberFormat="1" applyFont="1" applyFill="1" applyBorder="1" applyAlignment="1">
      <alignment horizontal="center"/>
    </xf>
    <xf numFmtId="164" fontId="37" fillId="33" borderId="17" xfId="0" applyNumberFormat="1" applyFont="1" applyFill="1" applyBorder="1" applyAlignment="1">
      <alignment horizontal="center"/>
    </xf>
    <xf numFmtId="166" fontId="37" fillId="33" borderId="14" xfId="0" applyNumberFormat="1" applyFont="1" applyFill="1" applyBorder="1" applyAlignment="1">
      <alignment horizontal="center"/>
    </xf>
    <xf numFmtId="164" fontId="37" fillId="34" borderId="17" xfId="0" applyNumberFormat="1" applyFont="1" applyFill="1" applyBorder="1" applyAlignment="1">
      <alignment horizontal="center"/>
    </xf>
    <xf numFmtId="166" fontId="37" fillId="34" borderId="14" xfId="0" applyNumberFormat="1" applyFon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1" fontId="0" fillId="33" borderId="0" xfId="0" applyNumberFormat="1" applyFill="1" applyAlignment="1">
      <alignment horizontal="center"/>
    </xf>
    <xf numFmtId="11" fontId="0" fillId="34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1" fontId="0" fillId="33" borderId="18" xfId="0" applyNumberFormat="1" applyFill="1" applyBorder="1" applyAlignment="1">
      <alignment horizontal="center"/>
    </xf>
    <xf numFmtId="1" fontId="0" fillId="34" borderId="18" xfId="0" applyNumberFormat="1" applyFill="1" applyBorder="1" applyAlignment="1">
      <alignment horizontal="center"/>
    </xf>
    <xf numFmtId="1" fontId="16" fillId="35" borderId="0" xfId="0" applyNumberFormat="1" applyFont="1" applyFill="1" applyAlignment="1">
      <alignment horizontal="center"/>
    </xf>
    <xf numFmtId="1" fontId="0" fillId="35" borderId="0" xfId="0" applyNumberFormat="1" applyFill="1" applyAlignment="1">
      <alignment horizontal="center"/>
    </xf>
    <xf numFmtId="166" fontId="37" fillId="35" borderId="0" xfId="0" applyNumberFormat="1" applyFont="1" applyFill="1" applyAlignment="1">
      <alignment horizontal="center"/>
    </xf>
    <xf numFmtId="166" fontId="37" fillId="0" borderId="14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7" fillId="35" borderId="0" xfId="0" applyNumberFormat="1" applyFont="1" applyFill="1" applyAlignment="1">
      <alignment horizontal="center"/>
    </xf>
    <xf numFmtId="166" fontId="37" fillId="35" borderId="14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38" fillId="0" borderId="0" xfId="0" applyNumberFormat="1" applyFont="1" applyAlignment="1">
      <alignment horizontal="center"/>
    </xf>
    <xf numFmtId="164" fontId="39" fillId="0" borderId="0" xfId="0" applyNumberFormat="1" applyFont="1" applyFill="1" applyAlignment="1">
      <alignment horizontal="center"/>
    </xf>
    <xf numFmtId="10" fontId="18" fillId="0" borderId="0" xfId="0" applyNumberFormat="1" applyFont="1" applyFill="1" applyAlignment="1">
      <alignment horizontal="center"/>
    </xf>
    <xf numFmtId="10" fontId="39" fillId="0" borderId="0" xfId="0" applyNumberFormat="1" applyFont="1" applyFill="1" applyAlignment="1">
      <alignment horizontal="center"/>
    </xf>
    <xf numFmtId="10" fontId="14" fillId="0" borderId="0" xfId="0" applyNumberFormat="1" applyFont="1" applyFill="1" applyAlignment="1">
      <alignment horizontal="center"/>
    </xf>
    <xf numFmtId="1" fontId="0" fillId="35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6" borderId="0" xfId="0" applyFill="1" applyAlignment="1">
      <alignment horizontal="center"/>
    </xf>
    <xf numFmtId="1" fontId="0" fillId="36" borderId="0" xfId="0" applyNumberFormat="1" applyFill="1" applyAlignment="1">
      <alignment horizontal="center" vertical="center"/>
    </xf>
    <xf numFmtId="1" fontId="0" fillId="36" borderId="0" xfId="0" applyNumberFormat="1" applyFill="1" applyAlignment="1">
      <alignment horizontal="center"/>
    </xf>
    <xf numFmtId="166" fontId="0" fillId="35" borderId="0" xfId="0" applyNumberFormat="1" applyFill="1" applyAlignment="1">
      <alignment horizontal="center"/>
    </xf>
    <xf numFmtId="0" fontId="42" fillId="0" borderId="0" xfId="0" applyFont="1" applyBorder="1" applyAlignment="1">
      <alignment horizontal="center"/>
    </xf>
    <xf numFmtId="0" fontId="41" fillId="33" borderId="0" xfId="0" applyFont="1" applyFill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9" fillId="0" borderId="0" xfId="0" applyFont="1" applyAlignment="1">
      <alignment horizontal="left" vertical="center"/>
    </xf>
    <xf numFmtId="1" fontId="26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" fontId="19" fillId="34" borderId="0" xfId="0" applyNumberFormat="1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" fontId="26" fillId="36" borderId="0" xfId="0" applyNumberFormat="1" applyFont="1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31" fillId="33" borderId="11" xfId="0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31" fillId="34" borderId="11" xfId="0" applyFon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1" fontId="31" fillId="35" borderId="0" xfId="0" applyNumberFormat="1" applyFont="1" applyFill="1" applyAlignment="1">
      <alignment horizontal="left" vertical="center"/>
    </xf>
    <xf numFmtId="0" fontId="0" fillId="35" borderId="0" xfId="0" applyFill="1" applyAlignment="1">
      <alignment horizontal="left" vertical="center"/>
    </xf>
    <xf numFmtId="2" fontId="38" fillId="0" borderId="0" xfId="0" applyNumberFormat="1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166" fontId="38" fillId="35" borderId="0" xfId="0" applyNumberFormat="1" applyFont="1" applyFill="1" applyAlignment="1">
      <alignment horizontal="left" vertical="center"/>
    </xf>
    <xf numFmtId="0" fontId="0" fillId="0" borderId="0" xfId="0" applyFill="1"/>
    <xf numFmtId="0" fontId="16" fillId="0" borderId="0" xfId="0" applyFont="1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egg.jp/entry/C00387" TargetMode="External"/><Relationship Id="rId671" Type="http://schemas.openxmlformats.org/officeDocument/2006/relationships/hyperlink" Target="http://www.hmdb.ca/metabolites/HMDB02825" TargetMode="External"/><Relationship Id="rId21" Type="http://schemas.openxmlformats.org/officeDocument/2006/relationships/hyperlink" Target="https://www.kegg.jp/entry/C00388" TargetMode="External"/><Relationship Id="rId324" Type="http://schemas.openxmlformats.org/officeDocument/2006/relationships/hyperlink" Target="https://www.kegg.jp/entry/C00135" TargetMode="External"/><Relationship Id="rId531" Type="http://schemas.openxmlformats.org/officeDocument/2006/relationships/hyperlink" Target="http://www.hmdb.ca/metabolites/HMDB62635" TargetMode="External"/><Relationship Id="rId629" Type="http://schemas.openxmlformats.org/officeDocument/2006/relationships/hyperlink" Target="http://www.hmdb.ca/metabolites/HMDB00095" TargetMode="External"/><Relationship Id="rId170" Type="http://schemas.openxmlformats.org/officeDocument/2006/relationships/hyperlink" Target="https://www.kegg.jp/entry/C00036" TargetMode="External"/><Relationship Id="rId268" Type="http://schemas.openxmlformats.org/officeDocument/2006/relationships/hyperlink" Target="https://www.kegg.jp/entry/C01094" TargetMode="External"/><Relationship Id="rId475" Type="http://schemas.openxmlformats.org/officeDocument/2006/relationships/hyperlink" Target="http://www.hmdb.ca/metabolites/HMDB00243" TargetMode="External"/><Relationship Id="rId682" Type="http://schemas.openxmlformats.org/officeDocument/2006/relationships/hyperlink" Target="http://www.hmdb.ca/metabolites/HMDB00130" TargetMode="External"/><Relationship Id="rId32" Type="http://schemas.openxmlformats.org/officeDocument/2006/relationships/hyperlink" Target="https://www.kegg.jp/entry/C00245" TargetMode="External"/><Relationship Id="rId128" Type="http://schemas.openxmlformats.org/officeDocument/2006/relationships/hyperlink" Target="https://www.kegg.jp/entry/C00019" TargetMode="External"/><Relationship Id="rId335" Type="http://schemas.openxmlformats.org/officeDocument/2006/relationships/hyperlink" Target="http://www.hmdb.ca/metabolites/HMDB00161" TargetMode="External"/><Relationship Id="rId542" Type="http://schemas.openxmlformats.org/officeDocument/2006/relationships/hyperlink" Target="http://www.hmdb.ca/metabolites/HMDB00510" TargetMode="External"/><Relationship Id="rId181" Type="http://schemas.openxmlformats.org/officeDocument/2006/relationships/hyperlink" Target="https://www.kegg.jp/entry/C06104" TargetMode="External"/><Relationship Id="rId402" Type="http://schemas.openxmlformats.org/officeDocument/2006/relationships/hyperlink" Target="http://www.hmdb.ca/metabolites/HMDB00216" TargetMode="External"/><Relationship Id="rId279" Type="http://schemas.openxmlformats.org/officeDocument/2006/relationships/hyperlink" Target="https://www.kegg.jp/entry/C00270" TargetMode="External"/><Relationship Id="rId486" Type="http://schemas.openxmlformats.org/officeDocument/2006/relationships/hyperlink" Target="http://www.hmdb.ca/metabolites/HMDB00300" TargetMode="External"/><Relationship Id="rId43" Type="http://schemas.openxmlformats.org/officeDocument/2006/relationships/hyperlink" Target="https://www.kegg.jp/entry/C00123" TargetMode="External"/><Relationship Id="rId139" Type="http://schemas.openxmlformats.org/officeDocument/2006/relationships/hyperlink" Target="https://www.kegg.jp/entry/C00016" TargetMode="External"/><Relationship Id="rId346" Type="http://schemas.openxmlformats.org/officeDocument/2006/relationships/hyperlink" Target="http://www.hmdb.ca/metabolites/HMDB00630" TargetMode="External"/><Relationship Id="rId553" Type="http://schemas.openxmlformats.org/officeDocument/2006/relationships/hyperlink" Target="http://www.hmdb.ca/metabolites/HMDB00289" TargetMode="External"/><Relationship Id="rId192" Type="http://schemas.openxmlformats.org/officeDocument/2006/relationships/hyperlink" Target="https://www.kegg.jp/entry/C01983" TargetMode="External"/><Relationship Id="rId206" Type="http://schemas.openxmlformats.org/officeDocument/2006/relationships/hyperlink" Target="https://www.kegg.jp/entry/C12621" TargetMode="External"/><Relationship Id="rId413" Type="http://schemas.openxmlformats.org/officeDocument/2006/relationships/hyperlink" Target="http://www.hmdb.ca/metabolites/HMDB01565" TargetMode="External"/><Relationship Id="rId497" Type="http://schemas.openxmlformats.org/officeDocument/2006/relationships/hyperlink" Target="http://www.hmdb.ca/metabolites/HMDB01488" TargetMode="External"/><Relationship Id="rId620" Type="http://schemas.openxmlformats.org/officeDocument/2006/relationships/hyperlink" Target="http://www.hmdb.ca/metabolites/HMDB01852" TargetMode="External"/><Relationship Id="rId357" Type="http://schemas.openxmlformats.org/officeDocument/2006/relationships/hyperlink" Target="http://www.hmdb.ca/metabolites/HMDB01406" TargetMode="External"/><Relationship Id="rId54" Type="http://schemas.openxmlformats.org/officeDocument/2006/relationships/hyperlink" Target="https://www.kegg.jp/entry/C20522" TargetMode="External"/><Relationship Id="rId217" Type="http://schemas.openxmlformats.org/officeDocument/2006/relationships/hyperlink" Target="https://www.kegg.jp/entry/C02341" TargetMode="External"/><Relationship Id="rId564" Type="http://schemas.openxmlformats.org/officeDocument/2006/relationships/hyperlink" Target="http://www.hmdb.ca/metabolites/HMDB12156" TargetMode="External"/><Relationship Id="rId424" Type="http://schemas.openxmlformats.org/officeDocument/2006/relationships/hyperlink" Target="http://www.hmdb.ca/metabolites/HMDB00201" TargetMode="External"/><Relationship Id="rId631" Type="http://schemas.openxmlformats.org/officeDocument/2006/relationships/hyperlink" Target="http://www.hmdb.ca/metabolites/HMDB00186" TargetMode="External"/><Relationship Id="rId270" Type="http://schemas.openxmlformats.org/officeDocument/2006/relationships/hyperlink" Target="https://www.kegg.jp/entry/C06427" TargetMode="External"/><Relationship Id="rId65" Type="http://schemas.openxmlformats.org/officeDocument/2006/relationships/hyperlink" Target="https://www.kegg.jp/entry/C00487" TargetMode="External"/><Relationship Id="rId130" Type="http://schemas.openxmlformats.org/officeDocument/2006/relationships/hyperlink" Target="https://www.kegg.jp/entry/C00068" TargetMode="External"/><Relationship Id="rId368" Type="http://schemas.openxmlformats.org/officeDocument/2006/relationships/hyperlink" Target="http://www.hmdb.ca/metabolites/HMDB01149" TargetMode="External"/><Relationship Id="rId575" Type="http://schemas.openxmlformats.org/officeDocument/2006/relationships/hyperlink" Target="http://www.hmdb.ca/metabolites/HMDB00017" TargetMode="External"/><Relationship Id="rId228" Type="http://schemas.openxmlformats.org/officeDocument/2006/relationships/hyperlink" Target="https://www.kegg.jp/entry/C01586" TargetMode="External"/><Relationship Id="rId435" Type="http://schemas.openxmlformats.org/officeDocument/2006/relationships/hyperlink" Target="http://www.hmdb.ca/metabolites/HMDB00688" TargetMode="External"/><Relationship Id="rId642" Type="http://schemas.openxmlformats.org/officeDocument/2006/relationships/hyperlink" Target="http://www.hmdb.ca/metabolites/HMDB00295" TargetMode="External"/><Relationship Id="rId281" Type="http://schemas.openxmlformats.org/officeDocument/2006/relationships/hyperlink" Target="https://www.kegg.jp/entry/C00364" TargetMode="External"/><Relationship Id="rId502" Type="http://schemas.openxmlformats.org/officeDocument/2006/relationships/hyperlink" Target="http://www.hmdb.ca/metabolites/HMDB00766" TargetMode="External"/><Relationship Id="rId76" Type="http://schemas.openxmlformats.org/officeDocument/2006/relationships/hyperlink" Target="https://www.kegg.jp/entry/C00437" TargetMode="External"/><Relationship Id="rId141" Type="http://schemas.openxmlformats.org/officeDocument/2006/relationships/hyperlink" Target="https://www.kegg.jp/entry/C11378" TargetMode="External"/><Relationship Id="rId379" Type="http://schemas.openxmlformats.org/officeDocument/2006/relationships/hyperlink" Target="http://www.hmdb.ca/metabolites/HMDB00875" TargetMode="External"/><Relationship Id="rId586" Type="http://schemas.openxmlformats.org/officeDocument/2006/relationships/hyperlink" Target="http://www.hmdb.ca/metabolites/HMDB00127" TargetMode="External"/><Relationship Id="rId7" Type="http://schemas.openxmlformats.org/officeDocument/2006/relationships/hyperlink" Target="https://www.kegg.jp/entry/C00134" TargetMode="External"/><Relationship Id="rId239" Type="http://schemas.openxmlformats.org/officeDocument/2006/relationships/hyperlink" Target="https://www.kegg.jp/entry/C00597" TargetMode="External"/><Relationship Id="rId446" Type="http://schemas.openxmlformats.org/officeDocument/2006/relationships/hyperlink" Target="http://www.hmdb.ca/metabolites/HMDB03331" TargetMode="External"/><Relationship Id="rId653" Type="http://schemas.openxmlformats.org/officeDocument/2006/relationships/hyperlink" Target="http://www.hmdb.ca/metabolites/HMDB0000998" TargetMode="External"/><Relationship Id="rId292" Type="http://schemas.openxmlformats.org/officeDocument/2006/relationships/hyperlink" Target="https://www.kegg.jp/entry/C00705" TargetMode="External"/><Relationship Id="rId306" Type="http://schemas.openxmlformats.org/officeDocument/2006/relationships/hyperlink" Target="https://www.kegg.jp/entry/C18043" TargetMode="External"/><Relationship Id="rId87" Type="http://schemas.openxmlformats.org/officeDocument/2006/relationships/hyperlink" Target="https://www.kegg.jp/entry/C03793" TargetMode="External"/><Relationship Id="rId513" Type="http://schemas.openxmlformats.org/officeDocument/2006/relationships/hyperlink" Target="http://www.hmdb.ca/metabolites/HMDB00209" TargetMode="External"/><Relationship Id="rId597" Type="http://schemas.openxmlformats.org/officeDocument/2006/relationships/hyperlink" Target="http://www.hmdb.ca/metabolites/HMDB00099" TargetMode="External"/><Relationship Id="rId152" Type="http://schemas.openxmlformats.org/officeDocument/2006/relationships/hyperlink" Target="https://www.kegg.jp/entry/C01089" TargetMode="External"/><Relationship Id="rId457" Type="http://schemas.openxmlformats.org/officeDocument/2006/relationships/hyperlink" Target="http://www.hmdb.ca/metabolites/HMDB0000939" TargetMode="External"/><Relationship Id="rId664" Type="http://schemas.openxmlformats.org/officeDocument/2006/relationships/hyperlink" Target="http://www.hmdb.ca/metabolites/HMDB03337" TargetMode="External"/><Relationship Id="rId14" Type="http://schemas.openxmlformats.org/officeDocument/2006/relationships/hyperlink" Target="https://www.kegg.jp/entry/C00114" TargetMode="External"/><Relationship Id="rId317" Type="http://schemas.openxmlformats.org/officeDocument/2006/relationships/hyperlink" Target="https://www.kegg.jp/entry/C00006" TargetMode="External"/><Relationship Id="rId524" Type="http://schemas.openxmlformats.org/officeDocument/2006/relationships/hyperlink" Target="http://www.hmdb.ca/metabolites/HMDB0000426" TargetMode="External"/><Relationship Id="rId98" Type="http://schemas.openxmlformats.org/officeDocument/2006/relationships/hyperlink" Target="https://www.kegg.jp/entry/C00328" TargetMode="External"/><Relationship Id="rId163" Type="http://schemas.openxmlformats.org/officeDocument/2006/relationships/hyperlink" Target="https://www.kegg.jp/entry/C10164" TargetMode="External"/><Relationship Id="rId370" Type="http://schemas.openxmlformats.org/officeDocument/2006/relationships/hyperlink" Target="http://www.hmdb.ca/metabolites/HMDB00172" TargetMode="External"/><Relationship Id="rId230" Type="http://schemas.openxmlformats.org/officeDocument/2006/relationships/hyperlink" Target="https://www.kegg.jp/entry/C00031" TargetMode="External"/><Relationship Id="rId468" Type="http://schemas.openxmlformats.org/officeDocument/2006/relationships/hyperlink" Target="http://www.hmdb.ca/metabolites/HMDB00607" TargetMode="External"/><Relationship Id="rId675" Type="http://schemas.openxmlformats.org/officeDocument/2006/relationships/hyperlink" Target="http://www.hmdb.ca/metabolites/HMDB00679" TargetMode="External"/><Relationship Id="rId25" Type="http://schemas.openxmlformats.org/officeDocument/2006/relationships/hyperlink" Target="https://www.kegg.jp/entry/C00431" TargetMode="External"/><Relationship Id="rId328" Type="http://schemas.openxmlformats.org/officeDocument/2006/relationships/hyperlink" Target="http://www.hmdb.ca/metabolites/HMDB00149" TargetMode="External"/><Relationship Id="rId535" Type="http://schemas.openxmlformats.org/officeDocument/2006/relationships/hyperlink" Target="http://www.hmdb.ca/metabolites/HMDB01476" TargetMode="External"/><Relationship Id="rId174" Type="http://schemas.openxmlformats.org/officeDocument/2006/relationships/hyperlink" Target="https://www.kegg.jp/entry/D00224" TargetMode="External"/><Relationship Id="rId381" Type="http://schemas.openxmlformats.org/officeDocument/2006/relationships/hyperlink" Target="http://www.hmdb.ca/metabolites/HMDB02271" TargetMode="External"/><Relationship Id="rId602" Type="http://schemas.openxmlformats.org/officeDocument/2006/relationships/hyperlink" Target="http://www.hmdb.ca/metabolites/HMDB01389" TargetMode="External"/><Relationship Id="rId241" Type="http://schemas.openxmlformats.org/officeDocument/2006/relationships/hyperlink" Target="https://www.kegg.jp/entry/C01717" TargetMode="External"/><Relationship Id="rId479" Type="http://schemas.openxmlformats.org/officeDocument/2006/relationships/hyperlink" Target="http://www.hmdb.ca/metabolites/HMDB00718" TargetMode="External"/><Relationship Id="rId686" Type="http://schemas.openxmlformats.org/officeDocument/2006/relationships/hyperlink" Target="https://www.kegg.jp/entry/C00073" TargetMode="External"/><Relationship Id="rId36" Type="http://schemas.openxmlformats.org/officeDocument/2006/relationships/hyperlink" Target="https://www.kegg.jp/entry/C01879" TargetMode="External"/><Relationship Id="rId339" Type="http://schemas.openxmlformats.org/officeDocument/2006/relationships/hyperlink" Target="http://www.hmdb.ca/metabolites/HMDB03911" TargetMode="External"/><Relationship Id="rId546" Type="http://schemas.openxmlformats.org/officeDocument/2006/relationships/hyperlink" Target="http://www.hmdb.ca/metabolites/HMDB01713" TargetMode="External"/><Relationship Id="rId101" Type="http://schemas.openxmlformats.org/officeDocument/2006/relationships/hyperlink" Target="https://www.kegg.jp/entry/C00881" TargetMode="External"/><Relationship Id="rId185" Type="http://schemas.openxmlformats.org/officeDocument/2006/relationships/hyperlink" Target="https://www.kegg.jp/entry/C00815" TargetMode="External"/><Relationship Id="rId406" Type="http://schemas.openxmlformats.org/officeDocument/2006/relationships/hyperlink" Target="http://www.hmdb.ca/metabolites/HMDB01046" TargetMode="External"/><Relationship Id="rId392" Type="http://schemas.openxmlformats.org/officeDocument/2006/relationships/hyperlink" Target="http://www.hmdb.ca/metabolites/HMDB00303" TargetMode="External"/><Relationship Id="rId613" Type="http://schemas.openxmlformats.org/officeDocument/2006/relationships/hyperlink" Target="http://www.hmdb.ca/metabolites/HMDB00559" TargetMode="External"/><Relationship Id="rId252" Type="http://schemas.openxmlformats.org/officeDocument/2006/relationships/hyperlink" Target="https://www.kegg.jp/entry/C02043" TargetMode="External"/><Relationship Id="rId47" Type="http://schemas.openxmlformats.org/officeDocument/2006/relationships/hyperlink" Target="https://www.kegg.jp/entry/C00049" TargetMode="External"/><Relationship Id="rId112" Type="http://schemas.openxmlformats.org/officeDocument/2006/relationships/hyperlink" Target="https://www.kegg.jp/entry/C00330" TargetMode="External"/><Relationship Id="rId557" Type="http://schemas.openxmlformats.org/officeDocument/2006/relationships/hyperlink" Target="http://www.hmdb.ca/metabolites/HMDB03070" TargetMode="External"/><Relationship Id="rId196" Type="http://schemas.openxmlformats.org/officeDocument/2006/relationships/hyperlink" Target="https://www.kegg.jp/entry/C00632" TargetMode="External"/><Relationship Id="rId417" Type="http://schemas.openxmlformats.org/officeDocument/2006/relationships/hyperlink" Target="http://www.hmdb.ca/metabolites/HMDB01847" TargetMode="External"/><Relationship Id="rId624" Type="http://schemas.openxmlformats.org/officeDocument/2006/relationships/hyperlink" Target="http://www.hmdb.ca/metabolites/HMDB00125" TargetMode="External"/><Relationship Id="rId263" Type="http://schemas.openxmlformats.org/officeDocument/2006/relationships/hyperlink" Target="https://www.kegg.jp/entry/C00120" TargetMode="External"/><Relationship Id="rId470" Type="http://schemas.openxmlformats.org/officeDocument/2006/relationships/hyperlink" Target="http://www.hmdb.ca/metabolites/HMDB00248" TargetMode="External"/><Relationship Id="rId58" Type="http://schemas.openxmlformats.org/officeDocument/2006/relationships/hyperlink" Target="https://www.kegg.jp/entry/C00064" TargetMode="External"/><Relationship Id="rId123" Type="http://schemas.openxmlformats.org/officeDocument/2006/relationships/hyperlink" Target="https://www.kegg.jp/entry/C00144" TargetMode="External"/><Relationship Id="rId330" Type="http://schemas.openxmlformats.org/officeDocument/2006/relationships/hyperlink" Target="http://www.hmdb.ca/metabolites/HMDB01522" TargetMode="External"/><Relationship Id="rId568" Type="http://schemas.openxmlformats.org/officeDocument/2006/relationships/hyperlink" Target="http://www.hmdb.ca/metabolites/HMDB00169" TargetMode="External"/><Relationship Id="rId428" Type="http://schemas.openxmlformats.org/officeDocument/2006/relationships/hyperlink" Target="http://www.hmdb.ca/metabolites/HMDB04620" TargetMode="External"/><Relationship Id="rId635" Type="http://schemas.openxmlformats.org/officeDocument/2006/relationships/hyperlink" Target="http://www.hmdb.ca/metabolites/HMDB00045" TargetMode="External"/><Relationship Id="rId274" Type="http://schemas.openxmlformats.org/officeDocument/2006/relationships/hyperlink" Target="https://www.kegg.jp/entry/C12270" TargetMode="External"/><Relationship Id="rId481" Type="http://schemas.openxmlformats.org/officeDocument/2006/relationships/hyperlink" Target="http://www.hmdb.ca/metabolites/HMDB0000112" TargetMode="External"/><Relationship Id="rId69" Type="http://schemas.openxmlformats.org/officeDocument/2006/relationships/hyperlink" Target="https://www.kegg.jp/entry/C02242" TargetMode="External"/><Relationship Id="rId134" Type="http://schemas.openxmlformats.org/officeDocument/2006/relationships/hyperlink" Target="https://www.kegg.jp/entry/C00003" TargetMode="External"/><Relationship Id="rId579" Type="http://schemas.openxmlformats.org/officeDocument/2006/relationships/hyperlink" Target="http://www.hmdb.ca/metabolites/HMDB06029" TargetMode="External"/><Relationship Id="rId341" Type="http://schemas.openxmlformats.org/officeDocument/2006/relationships/hyperlink" Target="http://www.hmdb.ca/metabolites/HMDB00092" TargetMode="External"/><Relationship Id="rId439" Type="http://schemas.openxmlformats.org/officeDocument/2006/relationships/hyperlink" Target="http://www.hmdb.ca/metabolites/HMDB61717" TargetMode="External"/><Relationship Id="rId646" Type="http://schemas.openxmlformats.org/officeDocument/2006/relationships/hyperlink" Target="http://www.hmdb.ca/metabolites/HMDB01341" TargetMode="External"/><Relationship Id="rId201" Type="http://schemas.openxmlformats.org/officeDocument/2006/relationships/hyperlink" Target="https://www.kegg.jp/entry/C00295" TargetMode="External"/><Relationship Id="rId285" Type="http://schemas.openxmlformats.org/officeDocument/2006/relationships/hyperlink" Target="https://www.kegg.jp/entry/C00089" TargetMode="External"/><Relationship Id="rId506" Type="http://schemas.openxmlformats.org/officeDocument/2006/relationships/hyperlink" Target="http://www.hmdb.ca/metabolites/HMDB00223" TargetMode="External"/><Relationship Id="rId492" Type="http://schemas.openxmlformats.org/officeDocument/2006/relationships/hyperlink" Target="http://www.hmdb.ca/metabolites/HMDB00254" TargetMode="External"/><Relationship Id="rId145" Type="http://schemas.openxmlformats.org/officeDocument/2006/relationships/hyperlink" Target="https://www.kegg.jp/entry/C00186" TargetMode="External"/><Relationship Id="rId352" Type="http://schemas.openxmlformats.org/officeDocument/2006/relationships/hyperlink" Target="http://www.hmdb.ca/metabolites/HMDB00043" TargetMode="External"/><Relationship Id="rId212" Type="http://schemas.openxmlformats.org/officeDocument/2006/relationships/hyperlink" Target="https://www.kegg.jp/entry/C00074" TargetMode="External"/><Relationship Id="rId657" Type="http://schemas.openxmlformats.org/officeDocument/2006/relationships/hyperlink" Target="http://www.hmdb.ca/metabolites/HMDB00538" TargetMode="External"/><Relationship Id="rId49" Type="http://schemas.openxmlformats.org/officeDocument/2006/relationships/hyperlink" Target="https://www.kegg.jp/entry/C02918" TargetMode="External"/><Relationship Id="rId114" Type="http://schemas.openxmlformats.org/officeDocument/2006/relationships/hyperlink" Target="https://www.kegg.jp/entry/C19962" TargetMode="External"/><Relationship Id="rId296" Type="http://schemas.openxmlformats.org/officeDocument/2006/relationships/hyperlink" Target="https://www.kegg.jp/entry/C00015" TargetMode="External"/><Relationship Id="rId461" Type="http://schemas.openxmlformats.org/officeDocument/2006/relationships/hyperlink" Target="http://www.hmdb.ca/metabolites/HMDB01546" TargetMode="External"/><Relationship Id="rId517" Type="http://schemas.openxmlformats.org/officeDocument/2006/relationships/hyperlink" Target="http://www.hmdb.ca/metabolites/HMDB01494" TargetMode="External"/><Relationship Id="rId559" Type="http://schemas.openxmlformats.org/officeDocument/2006/relationships/hyperlink" Target="http://www.hmdb.ca/metabolites/HMDB00893" TargetMode="External"/><Relationship Id="rId60" Type="http://schemas.openxmlformats.org/officeDocument/2006/relationships/hyperlink" Target="https://www.kegg.jp/entry/C01181" TargetMode="External"/><Relationship Id="rId156" Type="http://schemas.openxmlformats.org/officeDocument/2006/relationships/hyperlink" Target="https://www.kegg.jp/entry/C01384" TargetMode="External"/><Relationship Id="rId198" Type="http://schemas.openxmlformats.org/officeDocument/2006/relationships/hyperlink" Target="https://www.kegg.jp/entry/C00606" TargetMode="External"/><Relationship Id="rId321" Type="http://schemas.openxmlformats.org/officeDocument/2006/relationships/hyperlink" Target="https://www.kegg.jp/entry/C01657" TargetMode="External"/><Relationship Id="rId363" Type="http://schemas.openxmlformats.org/officeDocument/2006/relationships/hyperlink" Target="http://www.hmdb.ca/metabolites/HMDB00070" TargetMode="External"/><Relationship Id="rId419" Type="http://schemas.openxmlformats.org/officeDocument/2006/relationships/hyperlink" Target="http://www.hmdb.ca/metabolites/HMDB00609" TargetMode="External"/><Relationship Id="rId570" Type="http://schemas.openxmlformats.org/officeDocument/2006/relationships/hyperlink" Target="http://www.hmdb.ca/metabolites/HMDB00707" TargetMode="External"/><Relationship Id="rId626" Type="http://schemas.openxmlformats.org/officeDocument/2006/relationships/hyperlink" Target="http://www.hmdb.ca/metabolites/HMDB00230" TargetMode="External"/><Relationship Id="rId223" Type="http://schemas.openxmlformats.org/officeDocument/2006/relationships/hyperlink" Target="https://www.kegg.jp/entry/C01042" TargetMode="External"/><Relationship Id="rId430" Type="http://schemas.openxmlformats.org/officeDocument/2006/relationships/hyperlink" Target="http://www.hmdb.ca/metabolites/HMDB0000012" TargetMode="External"/><Relationship Id="rId668" Type="http://schemas.openxmlformats.org/officeDocument/2006/relationships/hyperlink" Target="http://www.hmdb.ca/metabolites/HMDB00208" TargetMode="External"/><Relationship Id="rId18" Type="http://schemas.openxmlformats.org/officeDocument/2006/relationships/hyperlink" Target="https://www.kegg.jp/entry/C00065" TargetMode="External"/><Relationship Id="rId265" Type="http://schemas.openxmlformats.org/officeDocument/2006/relationships/hyperlink" Target="https://www.kegg.jp/entry/C00249" TargetMode="External"/><Relationship Id="rId472" Type="http://schemas.openxmlformats.org/officeDocument/2006/relationships/hyperlink" Target="http://www.hmdb.ca/metabolites/HMDB02086" TargetMode="External"/><Relationship Id="rId528" Type="http://schemas.openxmlformats.org/officeDocument/2006/relationships/hyperlink" Target="http://www.hmdb.ca/metabolites/HMDB00764" TargetMode="External"/><Relationship Id="rId125" Type="http://schemas.openxmlformats.org/officeDocument/2006/relationships/hyperlink" Target="https://www.kegg.jp/entry/C00021" TargetMode="External"/><Relationship Id="rId167" Type="http://schemas.openxmlformats.org/officeDocument/2006/relationships/hyperlink" Target="https://www.kegg.jp/entry/C00490" TargetMode="External"/><Relationship Id="rId332" Type="http://schemas.openxmlformats.org/officeDocument/2006/relationships/hyperlink" Target="http://www.hmdb.ca/metabolites/HMDB00925" TargetMode="External"/><Relationship Id="rId374" Type="http://schemas.openxmlformats.org/officeDocument/2006/relationships/hyperlink" Target="http://www.hmdb.ca/metabolites/HMDB00742" TargetMode="External"/><Relationship Id="rId581" Type="http://schemas.openxmlformats.org/officeDocument/2006/relationships/hyperlink" Target="http://www.hmdb.ca/metabolites/HMDB01138" TargetMode="External"/><Relationship Id="rId71" Type="http://schemas.openxmlformats.org/officeDocument/2006/relationships/hyperlink" Target="https://www.kegg.jp/entry/C01959" TargetMode="External"/><Relationship Id="rId234" Type="http://schemas.openxmlformats.org/officeDocument/2006/relationships/hyperlink" Target="https://www.kegg.jp/entry/C07130" TargetMode="External"/><Relationship Id="rId637" Type="http://schemas.openxmlformats.org/officeDocument/2006/relationships/hyperlink" Target="http://www.hmdb.ca/metabolites/HMDB0001220" TargetMode="External"/><Relationship Id="rId679" Type="http://schemas.openxmlformats.org/officeDocument/2006/relationships/hyperlink" Target="http://www.hmdb.ca/metabolites/HMDB0000220" TargetMode="External"/><Relationship Id="rId2" Type="http://schemas.openxmlformats.org/officeDocument/2006/relationships/hyperlink" Target="https://www.kegg.jp/entry/C00189" TargetMode="External"/><Relationship Id="rId29" Type="http://schemas.openxmlformats.org/officeDocument/2006/relationships/hyperlink" Target="https://www.kegg.jp/entry/C00188" TargetMode="External"/><Relationship Id="rId276" Type="http://schemas.openxmlformats.org/officeDocument/2006/relationships/hyperlink" Target="https://www.kegg.jp/entry/C00239" TargetMode="External"/><Relationship Id="rId441" Type="http://schemas.openxmlformats.org/officeDocument/2006/relationships/hyperlink" Target="http://www.hmdb.ca/metabolites/HMDB01294" TargetMode="External"/><Relationship Id="rId483" Type="http://schemas.openxmlformats.org/officeDocument/2006/relationships/hyperlink" Target="http://www.hmdb.ca/metabolites/HMDB0000357" TargetMode="External"/><Relationship Id="rId539" Type="http://schemas.openxmlformats.org/officeDocument/2006/relationships/hyperlink" Target="http://www.hmdb.ca/metabolites/HMDB00226" TargetMode="External"/><Relationship Id="rId690" Type="http://schemas.openxmlformats.org/officeDocument/2006/relationships/hyperlink" Target="https://www.kegg.jp/entry/C00475" TargetMode="External"/><Relationship Id="rId40" Type="http://schemas.openxmlformats.org/officeDocument/2006/relationships/hyperlink" Target="https://www.kegg.jp/entry/C00300" TargetMode="External"/><Relationship Id="rId136" Type="http://schemas.openxmlformats.org/officeDocument/2006/relationships/hyperlink" Target="https://www.kegg.jp/entry/c02823" TargetMode="External"/><Relationship Id="rId178" Type="http://schemas.openxmlformats.org/officeDocument/2006/relationships/hyperlink" Target="https://www.kegg.jp/entry/C00156" TargetMode="External"/><Relationship Id="rId301" Type="http://schemas.openxmlformats.org/officeDocument/2006/relationships/hyperlink" Target="https://www.kegg.jp/entry/C02477" TargetMode="External"/><Relationship Id="rId343" Type="http://schemas.openxmlformats.org/officeDocument/2006/relationships/hyperlink" Target="http://www.hmdb.ca/metabolites/HMDB01906" TargetMode="External"/><Relationship Id="rId550" Type="http://schemas.openxmlformats.org/officeDocument/2006/relationships/hyperlink" Target="http://www.hmdb.ca/metabolites/HMDB02199" TargetMode="External"/><Relationship Id="rId82" Type="http://schemas.openxmlformats.org/officeDocument/2006/relationships/hyperlink" Target="https://www.kegg.jp/entry/C00082" TargetMode="External"/><Relationship Id="rId203" Type="http://schemas.openxmlformats.org/officeDocument/2006/relationships/hyperlink" Target="https://www.kegg.jp/entry/C00956" TargetMode="External"/><Relationship Id="rId385" Type="http://schemas.openxmlformats.org/officeDocument/2006/relationships/hyperlink" Target="http://www.hmdb.ca/metabolites/HMDB00641" TargetMode="External"/><Relationship Id="rId592" Type="http://schemas.openxmlformats.org/officeDocument/2006/relationships/hyperlink" Target="http://www.hmdb.ca/metabolites/HMDB00881" TargetMode="External"/><Relationship Id="rId606" Type="http://schemas.openxmlformats.org/officeDocument/2006/relationships/hyperlink" Target="http://www.hmdb.ca/metabolites/HMDB00030" TargetMode="External"/><Relationship Id="rId648" Type="http://schemas.openxmlformats.org/officeDocument/2006/relationships/hyperlink" Target="http://www.hmdb.ca/metabolites/HMDB01201" TargetMode="External"/><Relationship Id="rId245" Type="http://schemas.openxmlformats.org/officeDocument/2006/relationships/hyperlink" Target="https://www.kegg.jp/entry/C00158" TargetMode="External"/><Relationship Id="rId287" Type="http://schemas.openxmlformats.org/officeDocument/2006/relationships/hyperlink" Target="https://www.kegg.jp/entry/C01699" TargetMode="External"/><Relationship Id="rId410" Type="http://schemas.openxmlformats.org/officeDocument/2006/relationships/hyperlink" Target="http://www.hmdb.ca/metabolites/HMDB01860" TargetMode="External"/><Relationship Id="rId452" Type="http://schemas.openxmlformats.org/officeDocument/2006/relationships/hyperlink" Target="http://www.hmdb.ca/metabolites/HMDB04824" TargetMode="External"/><Relationship Id="rId494" Type="http://schemas.openxmlformats.org/officeDocument/2006/relationships/hyperlink" Target="http://www.hmdb.ca/metabolites/HMDB00754" TargetMode="External"/><Relationship Id="rId508" Type="http://schemas.openxmlformats.org/officeDocument/2006/relationships/hyperlink" Target="http://www.hmdb.ca/metabolites/HMDB00026" TargetMode="External"/><Relationship Id="rId105" Type="http://schemas.openxmlformats.org/officeDocument/2006/relationships/hyperlink" Target="https://www.kegg.jp/entry/C00491" TargetMode="External"/><Relationship Id="rId147" Type="http://schemas.openxmlformats.org/officeDocument/2006/relationships/hyperlink" Target="https://www.kegg.jp/entry/C01013" TargetMode="External"/><Relationship Id="rId312" Type="http://schemas.openxmlformats.org/officeDocument/2006/relationships/hyperlink" Target="https://www.kegg.jp/entry/C05122" TargetMode="External"/><Relationship Id="rId354" Type="http://schemas.openxmlformats.org/officeDocument/2006/relationships/hyperlink" Target="http://www.hmdb.ca/metabolites/HMDB00738" TargetMode="External"/><Relationship Id="rId51" Type="http://schemas.openxmlformats.org/officeDocument/2006/relationships/hyperlink" Target="https://www.kegg.jp/entry/C00568" TargetMode="External"/><Relationship Id="rId93" Type="http://schemas.openxmlformats.org/officeDocument/2006/relationships/hyperlink" Target="https://www.kegg.jp/entry/C03626" TargetMode="External"/><Relationship Id="rId189" Type="http://schemas.openxmlformats.org/officeDocument/2006/relationships/hyperlink" Target="https://www.kegg.jp/entry/C05629" TargetMode="External"/><Relationship Id="rId396" Type="http://schemas.openxmlformats.org/officeDocument/2006/relationships/hyperlink" Target="http://www.hmdb.ca/metabolites/HMDB00068" TargetMode="External"/><Relationship Id="rId561" Type="http://schemas.openxmlformats.org/officeDocument/2006/relationships/hyperlink" Target="http://www.hmdb.ca/metabolites/HMDB00904" TargetMode="External"/><Relationship Id="rId617" Type="http://schemas.openxmlformats.org/officeDocument/2006/relationships/hyperlink" Target="http://www.hmdb.ca/metabolites/HMDB00673" TargetMode="External"/><Relationship Id="rId659" Type="http://schemas.openxmlformats.org/officeDocument/2006/relationships/hyperlink" Target="http://www.hmdb.ca/metabolites/HMDB00932" TargetMode="External"/><Relationship Id="rId214" Type="http://schemas.openxmlformats.org/officeDocument/2006/relationships/hyperlink" Target="https://www.kegg.jp/entry/C00366" TargetMode="External"/><Relationship Id="rId256" Type="http://schemas.openxmlformats.org/officeDocument/2006/relationships/hyperlink" Target="https://www.kegg.jp/entry/C06424" TargetMode="External"/><Relationship Id="rId298" Type="http://schemas.openxmlformats.org/officeDocument/2006/relationships/hyperlink" Target="https://www.kegg.jp/entry/C00695" TargetMode="External"/><Relationship Id="rId421" Type="http://schemas.openxmlformats.org/officeDocument/2006/relationships/hyperlink" Target="http://www.hmdb.ca/metabolites/HMDB01539" TargetMode="External"/><Relationship Id="rId463" Type="http://schemas.openxmlformats.org/officeDocument/2006/relationships/hyperlink" Target="http://www.hmdb.ca/metabolites/HMDB00121" TargetMode="External"/><Relationship Id="rId519" Type="http://schemas.openxmlformats.org/officeDocument/2006/relationships/hyperlink" Target="http://www.hmdb.ca/metabolites/HMDB00730" TargetMode="External"/><Relationship Id="rId670" Type="http://schemas.openxmlformats.org/officeDocument/2006/relationships/hyperlink" Target="http://www.hmdb.ca/metabolites/HMDB01586" TargetMode="External"/><Relationship Id="rId116" Type="http://schemas.openxmlformats.org/officeDocument/2006/relationships/hyperlink" Target="https://www.kegg.jp/entry/C02494" TargetMode="External"/><Relationship Id="rId158" Type="http://schemas.openxmlformats.org/officeDocument/2006/relationships/hyperlink" Target="https://www.kegg.jp/entry/C00042" TargetMode="External"/><Relationship Id="rId323" Type="http://schemas.openxmlformats.org/officeDocument/2006/relationships/hyperlink" Target="https://www.kegg.jp/entry/C05382" TargetMode="External"/><Relationship Id="rId530" Type="http://schemas.openxmlformats.org/officeDocument/2006/relationships/hyperlink" Target="http://www.hmdb.ca/metabolites/HMDB00292" TargetMode="External"/><Relationship Id="rId20" Type="http://schemas.openxmlformats.org/officeDocument/2006/relationships/hyperlink" Target="https://www.kegg.jp/entry/C00380" TargetMode="External"/><Relationship Id="rId62" Type="http://schemas.openxmlformats.org/officeDocument/2006/relationships/hyperlink" Target="https://www.kegg.jp/entry/C00242" TargetMode="External"/><Relationship Id="rId365" Type="http://schemas.openxmlformats.org/officeDocument/2006/relationships/hyperlink" Target="http://www.hmdb.ca/metabolites/HMDB02064" TargetMode="External"/><Relationship Id="rId572" Type="http://schemas.openxmlformats.org/officeDocument/2006/relationships/hyperlink" Target="http://www.hmdb.ca/metabolites/HMDB00247" TargetMode="External"/><Relationship Id="rId628" Type="http://schemas.openxmlformats.org/officeDocument/2006/relationships/hyperlink" Target="http://www.hmdb.ca/metabolites/HMDB01227" TargetMode="External"/><Relationship Id="rId225" Type="http://schemas.openxmlformats.org/officeDocument/2006/relationships/hyperlink" Target="https://www.kegg.jp/entry/C02504" TargetMode="External"/><Relationship Id="rId267" Type="http://schemas.openxmlformats.org/officeDocument/2006/relationships/hyperlink" Target="https://www.kegg.jp/entry/C00092" TargetMode="External"/><Relationship Id="rId432" Type="http://schemas.openxmlformats.org/officeDocument/2006/relationships/hyperlink" Target="http://www.hmdb.ca/metabolites/HMDB00194" TargetMode="External"/><Relationship Id="rId474" Type="http://schemas.openxmlformats.org/officeDocument/2006/relationships/hyperlink" Target="http://www.hmdb.ca/metabolites/HMDB06112" TargetMode="External"/><Relationship Id="rId127" Type="http://schemas.openxmlformats.org/officeDocument/2006/relationships/hyperlink" Target="https://www.kegg.jp/entry/C05441" TargetMode="External"/><Relationship Id="rId681" Type="http://schemas.openxmlformats.org/officeDocument/2006/relationships/hyperlink" Target="http://www.hmdb.ca/metabolites/HMDB00050" TargetMode="External"/><Relationship Id="rId31" Type="http://schemas.openxmlformats.org/officeDocument/2006/relationships/hyperlink" Target="https://www.kegg.jp/entry/C00153" TargetMode="External"/><Relationship Id="rId73" Type="http://schemas.openxmlformats.org/officeDocument/2006/relationships/hyperlink" Target="https://www.kegg.jp/entry/C01152" TargetMode="External"/><Relationship Id="rId169" Type="http://schemas.openxmlformats.org/officeDocument/2006/relationships/hyperlink" Target="https://www.kegg.jp/entry/C00489" TargetMode="External"/><Relationship Id="rId334" Type="http://schemas.openxmlformats.org/officeDocument/2006/relationships/hyperlink" Target="http://www.hmdb.ca/metabolites/HMDB00056" TargetMode="External"/><Relationship Id="rId376" Type="http://schemas.openxmlformats.org/officeDocument/2006/relationships/hyperlink" Target="http://www.hmdb.ca/metabolites/HMDB00699" TargetMode="External"/><Relationship Id="rId541" Type="http://schemas.openxmlformats.org/officeDocument/2006/relationships/hyperlink" Target="http://www.hmdb.ca/metabolites/HMDB00678" TargetMode="External"/><Relationship Id="rId583" Type="http://schemas.openxmlformats.org/officeDocument/2006/relationships/hyperlink" Target="http://www.hmdb.ca/metabolites/HMDB00763" TargetMode="External"/><Relationship Id="rId639" Type="http://schemas.openxmlformats.org/officeDocument/2006/relationships/hyperlink" Target="http://www.hmdb.ca/metabolites/HMDB01245" TargetMode="External"/><Relationship Id="rId4" Type="http://schemas.openxmlformats.org/officeDocument/2006/relationships/hyperlink" Target="https://www.kegg.jp/entry/C02294" TargetMode="External"/><Relationship Id="rId180" Type="http://schemas.openxmlformats.org/officeDocument/2006/relationships/hyperlink" Target="https://www.kegg.jp/entry/C00346" TargetMode="External"/><Relationship Id="rId236" Type="http://schemas.openxmlformats.org/officeDocument/2006/relationships/hyperlink" Target="https://www.kegg.jp/entry/C05582" TargetMode="External"/><Relationship Id="rId278" Type="http://schemas.openxmlformats.org/officeDocument/2006/relationships/hyperlink" Target="https://www.kegg.jp/entry/C00365" TargetMode="External"/><Relationship Id="rId401" Type="http://schemas.openxmlformats.org/officeDocument/2006/relationships/hyperlink" Target="http://www.hmdb.ca/metabolites/HMDB00001" TargetMode="External"/><Relationship Id="rId443" Type="http://schemas.openxmlformats.org/officeDocument/2006/relationships/hyperlink" Target="http://www.hmdb.ca/metabolites/HMDB00305" TargetMode="External"/><Relationship Id="rId650" Type="http://schemas.openxmlformats.org/officeDocument/2006/relationships/hyperlink" Target="http://www.hmdb.ca/metabolites/HMDB00536" TargetMode="External"/><Relationship Id="rId303" Type="http://schemas.openxmlformats.org/officeDocument/2006/relationships/hyperlink" Target="https://www.kegg.jp/entry/C05466" TargetMode="External"/><Relationship Id="rId485" Type="http://schemas.openxmlformats.org/officeDocument/2006/relationships/hyperlink" Target="http://www.hmdb.ca/metabolites/HMDB00139" TargetMode="External"/><Relationship Id="rId42" Type="http://schemas.openxmlformats.org/officeDocument/2006/relationships/hyperlink" Target="https://www.kegg.jp/entry/C00430" TargetMode="External"/><Relationship Id="rId84" Type="http://schemas.openxmlformats.org/officeDocument/2006/relationships/hyperlink" Target="https://www.kegg.jp/entry/C00588" TargetMode="External"/><Relationship Id="rId138" Type="http://schemas.openxmlformats.org/officeDocument/2006/relationships/hyperlink" Target="https://www.kegg.jp/entry/C01829" TargetMode="External"/><Relationship Id="rId345" Type="http://schemas.openxmlformats.org/officeDocument/2006/relationships/hyperlink" Target="http://www.hmdb.ca/metabolites/HMDB00965" TargetMode="External"/><Relationship Id="rId387" Type="http://schemas.openxmlformats.org/officeDocument/2006/relationships/hyperlink" Target="http://www.hmdb.ca/metabolites/HMDB01161" TargetMode="External"/><Relationship Id="rId510" Type="http://schemas.openxmlformats.org/officeDocument/2006/relationships/hyperlink" Target="http://www.hmdb.ca/metabolites/HMDB00034" TargetMode="External"/><Relationship Id="rId552" Type="http://schemas.openxmlformats.org/officeDocument/2006/relationships/hyperlink" Target="http://www.hmdb.ca/metabolites/HMDB00263" TargetMode="External"/><Relationship Id="rId594" Type="http://schemas.openxmlformats.org/officeDocument/2006/relationships/hyperlink" Target="http://www.hmdb.ca/metabolites/HMDB00512" TargetMode="External"/><Relationship Id="rId608" Type="http://schemas.openxmlformats.org/officeDocument/2006/relationships/hyperlink" Target="http://www.hmdb.ca/metabolites/HMDB01491" TargetMode="External"/><Relationship Id="rId191" Type="http://schemas.openxmlformats.org/officeDocument/2006/relationships/hyperlink" Target="https://www.kegg.jp/entry/C00385" TargetMode="External"/><Relationship Id="rId205" Type="http://schemas.openxmlformats.org/officeDocument/2006/relationships/hyperlink" Target="https://www.kegg.jp/entry/C00166" TargetMode="External"/><Relationship Id="rId247" Type="http://schemas.openxmlformats.org/officeDocument/2006/relationships/hyperlink" Target="https://www.kegg.jp/entry/C05584" TargetMode="External"/><Relationship Id="rId412" Type="http://schemas.openxmlformats.org/officeDocument/2006/relationships/hyperlink" Target="http://www.hmdb.ca/metabolites/HMDB04113" TargetMode="External"/><Relationship Id="rId107" Type="http://schemas.openxmlformats.org/officeDocument/2006/relationships/hyperlink" Target="https://www.kegg.jp/entry/C20826" TargetMode="External"/><Relationship Id="rId289" Type="http://schemas.openxmlformats.org/officeDocument/2006/relationships/hyperlink" Target="https://www.kegg.jp/entry/C00130" TargetMode="External"/><Relationship Id="rId454" Type="http://schemas.openxmlformats.org/officeDocument/2006/relationships/hyperlink" Target="http://www.hmdb.ca/metabolites/HMDB00058" TargetMode="External"/><Relationship Id="rId496" Type="http://schemas.openxmlformats.org/officeDocument/2006/relationships/hyperlink" Target="http://www.hmdb.ca/metabolites/HMDB04136" TargetMode="External"/><Relationship Id="rId661" Type="http://schemas.openxmlformats.org/officeDocument/2006/relationships/hyperlink" Target="http://www.hmdb.ca/metabolites/HMDB01273" TargetMode="External"/><Relationship Id="rId11" Type="http://schemas.openxmlformats.org/officeDocument/2006/relationships/hyperlink" Target="https://www.kegg.jp/entry/C00576" TargetMode="External"/><Relationship Id="rId53" Type="http://schemas.openxmlformats.org/officeDocument/2006/relationships/hyperlink" Target="https://www.kegg.jp/entry/C05828" TargetMode="External"/><Relationship Id="rId149" Type="http://schemas.openxmlformats.org/officeDocument/2006/relationships/hyperlink" Target="https://www.kegg.jp/entry/C00109" TargetMode="External"/><Relationship Id="rId314" Type="http://schemas.openxmlformats.org/officeDocument/2006/relationships/hyperlink" Target="https://www.kegg.jp/entry/C00029" TargetMode="External"/><Relationship Id="rId356" Type="http://schemas.openxmlformats.org/officeDocument/2006/relationships/hyperlink" Target="http://www.hmdb.ca/metabolites/HMDB00574" TargetMode="External"/><Relationship Id="rId398" Type="http://schemas.openxmlformats.org/officeDocument/2006/relationships/hyperlink" Target="http://www.hmdb.ca/metabolites/HMDB00819" TargetMode="External"/><Relationship Id="rId521" Type="http://schemas.openxmlformats.org/officeDocument/2006/relationships/hyperlink" Target="http://www.hmdb.ca/metabolites/HMDB00422" TargetMode="External"/><Relationship Id="rId563" Type="http://schemas.openxmlformats.org/officeDocument/2006/relationships/hyperlink" Target="http://www.hmdb.ca/metabolites/HMDB00402" TargetMode="External"/><Relationship Id="rId619" Type="http://schemas.openxmlformats.org/officeDocument/2006/relationships/hyperlink" Target="http://www.hmdb.ca/metabolites/HMDB01068" TargetMode="External"/><Relationship Id="rId95" Type="http://schemas.openxmlformats.org/officeDocument/2006/relationships/hyperlink" Target="https://www.kegg.jp/entry/C11284" TargetMode="External"/><Relationship Id="rId160" Type="http://schemas.openxmlformats.org/officeDocument/2006/relationships/hyperlink" Target="https://www.kegg.jp/entry/C01796" TargetMode="External"/><Relationship Id="rId216" Type="http://schemas.openxmlformats.org/officeDocument/2006/relationships/hyperlink" Target="https://www.kegg.jp/entry/C00093" TargetMode="External"/><Relationship Id="rId423" Type="http://schemas.openxmlformats.org/officeDocument/2006/relationships/hyperlink" Target="http://www.hmdb.ca/metabolites/HMDB02096" TargetMode="External"/><Relationship Id="rId258" Type="http://schemas.openxmlformats.org/officeDocument/2006/relationships/hyperlink" Target="https://www.kegg.jp/entry/C00199" TargetMode="External"/><Relationship Id="rId465" Type="http://schemas.openxmlformats.org/officeDocument/2006/relationships/hyperlink" Target="http://www.hmdb.ca/metabolites/HMDB01008" TargetMode="External"/><Relationship Id="rId630" Type="http://schemas.openxmlformats.org/officeDocument/2006/relationships/hyperlink" Target="http://www.hmdb.ca/metabolites/HMDB01058" TargetMode="External"/><Relationship Id="rId672" Type="http://schemas.openxmlformats.org/officeDocument/2006/relationships/hyperlink" Target="http://www.hmdb.ca/metabolites/HMDB00845" TargetMode="External"/><Relationship Id="rId22" Type="http://schemas.openxmlformats.org/officeDocument/2006/relationships/hyperlink" Target="https://www.kegg.jp/entry/C00791" TargetMode="External"/><Relationship Id="rId64" Type="http://schemas.openxmlformats.org/officeDocument/2006/relationships/hyperlink" Target="https://www.kegg.jp/entry/C00398" TargetMode="External"/><Relationship Id="rId118" Type="http://schemas.openxmlformats.org/officeDocument/2006/relationships/hyperlink" Target="https://www.kegg.jp/entry/C00376" TargetMode="External"/><Relationship Id="rId325" Type="http://schemas.openxmlformats.org/officeDocument/2006/relationships/hyperlink" Target="https://www.kegg.jp/entry/C00063" TargetMode="External"/><Relationship Id="rId367" Type="http://schemas.openxmlformats.org/officeDocument/2006/relationships/hyperlink" Target="http://www.hmdb.ca/metabolites/HMDB00725" TargetMode="External"/><Relationship Id="rId532" Type="http://schemas.openxmlformats.org/officeDocument/2006/relationships/hyperlink" Target="http://www.hmdb.ca/metabolites/HMDB00703" TargetMode="External"/><Relationship Id="rId574" Type="http://schemas.openxmlformats.org/officeDocument/2006/relationships/hyperlink" Target="http://www.hmdb.ca/metabolites/HMDB00765" TargetMode="External"/><Relationship Id="rId171" Type="http://schemas.openxmlformats.org/officeDocument/2006/relationships/hyperlink" Target="https://www.kegg.jp/entry/C02642" TargetMode="External"/><Relationship Id="rId227" Type="http://schemas.openxmlformats.org/officeDocument/2006/relationships/hyperlink" Target="https://www.kegg.jp/entry/C03145" TargetMode="External"/><Relationship Id="rId269" Type="http://schemas.openxmlformats.org/officeDocument/2006/relationships/hyperlink" Target="https://www.kegg.jp/entry/C04148" TargetMode="External"/><Relationship Id="rId434" Type="http://schemas.openxmlformats.org/officeDocument/2006/relationships/hyperlink" Target="http://www.hmdb.ca/metabolites/HMDB00296" TargetMode="External"/><Relationship Id="rId476" Type="http://schemas.openxmlformats.org/officeDocument/2006/relationships/hyperlink" Target="http://www.hmdb.ca/metabolites/HMDB00190" TargetMode="External"/><Relationship Id="rId641" Type="http://schemas.openxmlformats.org/officeDocument/2006/relationships/hyperlink" Target="http://www.hmdb.ca/metabolites/HMDB00518" TargetMode="External"/><Relationship Id="rId683" Type="http://schemas.openxmlformats.org/officeDocument/2006/relationships/hyperlink" Target="http://www.hmdb.ca/metabolites/HMDB00280" TargetMode="External"/><Relationship Id="rId33" Type="http://schemas.openxmlformats.org/officeDocument/2006/relationships/hyperlink" Target="https://www.kegg.jp/entry/C05127" TargetMode="External"/><Relationship Id="rId129" Type="http://schemas.openxmlformats.org/officeDocument/2006/relationships/hyperlink" Target="https://www.kegg.jp/entry/C00112" TargetMode="External"/><Relationship Id="rId280" Type="http://schemas.openxmlformats.org/officeDocument/2006/relationships/hyperlink" Target="https://www.kegg.jp/entry/C00341" TargetMode="External"/><Relationship Id="rId336" Type="http://schemas.openxmlformats.org/officeDocument/2006/relationships/hyperlink" Target="http://www.hmdb.ca/metabolites/HMDB00271" TargetMode="External"/><Relationship Id="rId501" Type="http://schemas.openxmlformats.org/officeDocument/2006/relationships/hyperlink" Target="http://www.hmdb.ca/metabolites/HMDB02092" TargetMode="External"/><Relationship Id="rId543" Type="http://schemas.openxmlformats.org/officeDocument/2006/relationships/hyperlink" Target="http://www.hmdb.ca/metabolites/HMDB02285" TargetMode="External"/><Relationship Id="rId75" Type="http://schemas.openxmlformats.org/officeDocument/2006/relationships/hyperlink" Target="https://www.kegg.jp/entry/C00062" TargetMode="External"/><Relationship Id="rId140" Type="http://schemas.openxmlformats.org/officeDocument/2006/relationships/hyperlink" Target="https://www.kegg.jp/entry/C00194" TargetMode="External"/><Relationship Id="rId182" Type="http://schemas.openxmlformats.org/officeDocument/2006/relationships/hyperlink" Target="https://www.kegg.jp/entry/C00026" TargetMode="External"/><Relationship Id="rId378" Type="http://schemas.openxmlformats.org/officeDocument/2006/relationships/hyperlink" Target="http://www.hmdb.ca/metabolites/HMDB01392" TargetMode="External"/><Relationship Id="rId403" Type="http://schemas.openxmlformats.org/officeDocument/2006/relationships/hyperlink" Target="http://www.hmdb.ca/metabolites/HMDB00721" TargetMode="External"/><Relationship Id="rId585" Type="http://schemas.openxmlformats.org/officeDocument/2006/relationships/hyperlink" Target="http://www.hmdb.ca/metabolites/HMDB00094" TargetMode="External"/><Relationship Id="rId6" Type="http://schemas.openxmlformats.org/officeDocument/2006/relationships/hyperlink" Target="https://www.kegg.jp/entry/C01104" TargetMode="External"/><Relationship Id="rId238" Type="http://schemas.openxmlformats.org/officeDocument/2006/relationships/hyperlink" Target="https://www.kegg.jp/entry/C01005" TargetMode="External"/><Relationship Id="rId445" Type="http://schemas.openxmlformats.org/officeDocument/2006/relationships/hyperlink" Target="http://www.hmdb.ca/metabolites/HMDB13130" TargetMode="External"/><Relationship Id="rId487" Type="http://schemas.openxmlformats.org/officeDocument/2006/relationships/hyperlink" Target="http://www.hmdb.ca/metabolites/HMDB00134" TargetMode="External"/><Relationship Id="rId610" Type="http://schemas.openxmlformats.org/officeDocument/2006/relationships/hyperlink" Target="http://www.hmdb.ca/metabolites/HMDB0001254" TargetMode="External"/><Relationship Id="rId652" Type="http://schemas.openxmlformats.org/officeDocument/2006/relationships/hyperlink" Target="http://www.hmdb.ca/metabolites/HMDB00653" TargetMode="External"/><Relationship Id="rId291" Type="http://schemas.openxmlformats.org/officeDocument/2006/relationships/hyperlink" Target="https://www.kegg.jp/entry/C00735" TargetMode="External"/><Relationship Id="rId305" Type="http://schemas.openxmlformats.org/officeDocument/2006/relationships/hyperlink" Target="https://www.kegg.jp/entry/C01921" TargetMode="External"/><Relationship Id="rId347" Type="http://schemas.openxmlformats.org/officeDocument/2006/relationships/hyperlink" Target="http://www.hmdb.ca/metabolites/HMDB00870" TargetMode="External"/><Relationship Id="rId512" Type="http://schemas.openxmlformats.org/officeDocument/2006/relationships/hyperlink" Target="http://www.hmdb.ca/metabolites/HMDB00157" TargetMode="External"/><Relationship Id="rId44" Type="http://schemas.openxmlformats.org/officeDocument/2006/relationships/hyperlink" Target="https://www.kegg.jp/entry/C00407" TargetMode="External"/><Relationship Id="rId86" Type="http://schemas.openxmlformats.org/officeDocument/2006/relationships/hyperlink" Target="https://www.kegg.jp/entry/C01924" TargetMode="External"/><Relationship Id="rId151" Type="http://schemas.openxmlformats.org/officeDocument/2006/relationships/hyperlink" Target="https://www.kegg.jp/entry/C00383" TargetMode="External"/><Relationship Id="rId389" Type="http://schemas.openxmlformats.org/officeDocument/2006/relationships/hyperlink" Target="http://www.hmdb.ca/metabolites/HMDB00132" TargetMode="External"/><Relationship Id="rId554" Type="http://schemas.openxmlformats.org/officeDocument/2006/relationships/hyperlink" Target="http://www.hmdb.ca/metabolites/HMDB01473" TargetMode="External"/><Relationship Id="rId596" Type="http://schemas.openxmlformats.org/officeDocument/2006/relationships/hyperlink" Target="http://www.hmdb.ca/metabolites/HMDB00210" TargetMode="External"/><Relationship Id="rId193" Type="http://schemas.openxmlformats.org/officeDocument/2006/relationships/hyperlink" Target="https://www.kegg.jp/entry/C01984" TargetMode="External"/><Relationship Id="rId207" Type="http://schemas.openxmlformats.org/officeDocument/2006/relationships/hyperlink" Target="https://www.kegg.jp/entry/C00811" TargetMode="External"/><Relationship Id="rId249" Type="http://schemas.openxmlformats.org/officeDocument/2006/relationships/hyperlink" Target="https://www.kegg.jp/entry/C05824" TargetMode="External"/><Relationship Id="rId414" Type="http://schemas.openxmlformats.org/officeDocument/2006/relationships/hyperlink" Target="http://www.hmdb.ca/metabolites/HMDB00206" TargetMode="External"/><Relationship Id="rId456" Type="http://schemas.openxmlformats.org/officeDocument/2006/relationships/hyperlink" Target="http://www.hmdb.ca/metabolites/HMDB00244" TargetMode="External"/><Relationship Id="rId498" Type="http://schemas.openxmlformats.org/officeDocument/2006/relationships/hyperlink" Target="http://www.hmdb.ca/metabolites/HMDB0002243" TargetMode="External"/><Relationship Id="rId621" Type="http://schemas.openxmlformats.org/officeDocument/2006/relationships/hyperlink" Target="http://www.hmdb.ca/metabolites/HMDB01067" TargetMode="External"/><Relationship Id="rId663" Type="http://schemas.openxmlformats.org/officeDocument/2006/relationships/hyperlink" Target="http://www.hmdb.ca/metabolites/HMDB00290" TargetMode="External"/><Relationship Id="rId13" Type="http://schemas.openxmlformats.org/officeDocument/2006/relationships/hyperlink" Target="https://www.kegg.jp/entry/C03284" TargetMode="External"/><Relationship Id="rId109" Type="http://schemas.openxmlformats.org/officeDocument/2006/relationships/hyperlink" Target="https://www.kegg.jp/entry/C06501" TargetMode="External"/><Relationship Id="rId260" Type="http://schemas.openxmlformats.org/officeDocument/2006/relationships/hyperlink" Target="https://www.kegg.jp/entry/C00272" TargetMode="External"/><Relationship Id="rId316" Type="http://schemas.openxmlformats.org/officeDocument/2006/relationships/hyperlink" Target="https://www.kegg.jp/entry/C00127" TargetMode="External"/><Relationship Id="rId523" Type="http://schemas.openxmlformats.org/officeDocument/2006/relationships/hyperlink" Target="http://www.hmdb.ca/metabolites/HMDB59655" TargetMode="External"/><Relationship Id="rId55" Type="http://schemas.openxmlformats.org/officeDocument/2006/relationships/hyperlink" Target="https://www.kegg.jp/entry/C00315" TargetMode="External"/><Relationship Id="rId97" Type="http://schemas.openxmlformats.org/officeDocument/2006/relationships/hyperlink" Target="https://www.kegg.jp/entry/C00078" TargetMode="External"/><Relationship Id="rId120" Type="http://schemas.openxmlformats.org/officeDocument/2006/relationships/hyperlink" Target="https://www.kegg.jp/entry/C00170" TargetMode="External"/><Relationship Id="rId358" Type="http://schemas.openxmlformats.org/officeDocument/2006/relationships/hyperlink" Target="http://www.hmdb.ca/metabolites/HMDB00251" TargetMode="External"/><Relationship Id="rId565" Type="http://schemas.openxmlformats.org/officeDocument/2006/relationships/hyperlink" Target="http://www.hmdb.ca/metabolites/HMDB01015" TargetMode="External"/><Relationship Id="rId162" Type="http://schemas.openxmlformats.org/officeDocument/2006/relationships/hyperlink" Target="https://www.kegg.jp/entry/C00253" TargetMode="External"/><Relationship Id="rId218" Type="http://schemas.openxmlformats.org/officeDocument/2006/relationships/hyperlink" Target="https://www.kegg.jp/entry/C00493" TargetMode="External"/><Relationship Id="rId425" Type="http://schemas.openxmlformats.org/officeDocument/2006/relationships/hyperlink" Target="http://www.hmdb.ca/metabolites/HMDB00929" TargetMode="External"/><Relationship Id="rId467" Type="http://schemas.openxmlformats.org/officeDocument/2006/relationships/hyperlink" Target="http://www.hmdb.ca/metabolites/HMDB02274" TargetMode="External"/><Relationship Id="rId632" Type="http://schemas.openxmlformats.org/officeDocument/2006/relationships/hyperlink" Target="http://www.hmdb.ca/metabolites/HMDB00258" TargetMode="External"/><Relationship Id="rId271" Type="http://schemas.openxmlformats.org/officeDocument/2006/relationships/hyperlink" Target="https://www.kegg.jp/entry/C01595" TargetMode="External"/><Relationship Id="rId674" Type="http://schemas.openxmlformats.org/officeDocument/2006/relationships/hyperlink" Target="http://www.hmdb.ca/metabolites/HMDB00397" TargetMode="External"/><Relationship Id="rId24" Type="http://schemas.openxmlformats.org/officeDocument/2006/relationships/hyperlink" Target="https://www.kegg.jp/entry/C00148" TargetMode="External"/><Relationship Id="rId66" Type="http://schemas.openxmlformats.org/officeDocument/2006/relationships/hyperlink" Target="https://www.kegg.jp/entry/C00079" TargetMode="External"/><Relationship Id="rId131" Type="http://schemas.openxmlformats.org/officeDocument/2006/relationships/hyperlink" Target="https://www.kegg.jp/entry/C00504" TargetMode="External"/><Relationship Id="rId327" Type="http://schemas.openxmlformats.org/officeDocument/2006/relationships/hyperlink" Target="http://www.hmdb.ca/metabolites/HMDB00906" TargetMode="External"/><Relationship Id="rId369" Type="http://schemas.openxmlformats.org/officeDocument/2006/relationships/hyperlink" Target="http://www.hmdb.ca/metabolites/HMDB00687" TargetMode="External"/><Relationship Id="rId534" Type="http://schemas.openxmlformats.org/officeDocument/2006/relationships/hyperlink" Target="http://www.hmdb.ca/metabolites/HMDB0000440" TargetMode="External"/><Relationship Id="rId576" Type="http://schemas.openxmlformats.org/officeDocument/2006/relationships/hyperlink" Target="http://www.hmdb.ca/metabolites/HMDB00272" TargetMode="External"/><Relationship Id="rId173" Type="http://schemas.openxmlformats.org/officeDocument/2006/relationships/hyperlink" Target="https://www.kegg.jp/entry/C00147" TargetMode="External"/><Relationship Id="rId229" Type="http://schemas.openxmlformats.org/officeDocument/2006/relationships/hyperlink" Target="https://www.kegg.jp/entry/C00137" TargetMode="External"/><Relationship Id="rId380" Type="http://schemas.openxmlformats.org/officeDocument/2006/relationships/hyperlink" Target="http://www.hmdb.ca/metabolites/HMDB02820" TargetMode="External"/><Relationship Id="rId436" Type="http://schemas.openxmlformats.org/officeDocument/2006/relationships/hyperlink" Target="http://www.hmdb.ca/metabolites/HMDB00086" TargetMode="External"/><Relationship Id="rId601" Type="http://schemas.openxmlformats.org/officeDocument/2006/relationships/hyperlink" Target="http://www.hmdb.ca/metabolites/HMDB00618" TargetMode="External"/><Relationship Id="rId643" Type="http://schemas.openxmlformats.org/officeDocument/2006/relationships/hyperlink" Target="http://www.hmdb.ca/metabolites/HMDB00865" TargetMode="External"/><Relationship Id="rId240" Type="http://schemas.openxmlformats.org/officeDocument/2006/relationships/hyperlink" Target="https://www.kegg.jp/entry/C08261" TargetMode="External"/><Relationship Id="rId478" Type="http://schemas.openxmlformats.org/officeDocument/2006/relationships/hyperlink" Target="http://www.hmdb.ca/metabolites/HMDB00700" TargetMode="External"/><Relationship Id="rId685" Type="http://schemas.openxmlformats.org/officeDocument/2006/relationships/hyperlink" Target="http://www.hmdb.ca/metabolites/HMDB0001532" TargetMode="External"/><Relationship Id="rId35" Type="http://schemas.openxmlformats.org/officeDocument/2006/relationships/hyperlink" Target="https://www.kegg.jp/entry/C00906" TargetMode="External"/><Relationship Id="rId77" Type="http://schemas.openxmlformats.org/officeDocument/2006/relationships/hyperlink" Target="https://www.kegg.jp/entry/C01419" TargetMode="External"/><Relationship Id="rId100" Type="http://schemas.openxmlformats.org/officeDocument/2006/relationships/hyperlink" Target="https://www.kegg.jp/entry/C00386" TargetMode="External"/><Relationship Id="rId282" Type="http://schemas.openxmlformats.org/officeDocument/2006/relationships/hyperlink" Target="https://www.kegg.jp/entry/C00055" TargetMode="External"/><Relationship Id="rId338" Type="http://schemas.openxmlformats.org/officeDocument/2006/relationships/hyperlink" Target="http://www.hmdb.ca/metabolites/HMDB02322" TargetMode="External"/><Relationship Id="rId503" Type="http://schemas.openxmlformats.org/officeDocument/2006/relationships/hyperlink" Target="http://www.hmdb.ca/metabolites/HMDB01844" TargetMode="External"/><Relationship Id="rId545" Type="http://schemas.openxmlformats.org/officeDocument/2006/relationships/hyperlink" Target="http://www.hmdb.ca/metabolites/HMDB00205" TargetMode="External"/><Relationship Id="rId587" Type="http://schemas.openxmlformats.org/officeDocument/2006/relationships/hyperlink" Target="http://www.hmdb.ca/metabolites/HMDB62403" TargetMode="External"/><Relationship Id="rId8" Type="http://schemas.openxmlformats.org/officeDocument/2006/relationships/hyperlink" Target="https://www.kegg.jp/entry/C00099" TargetMode="External"/><Relationship Id="rId142" Type="http://schemas.openxmlformats.org/officeDocument/2006/relationships/hyperlink" Target="https://www.kegg.jp/entry/C19440" TargetMode="External"/><Relationship Id="rId184" Type="http://schemas.openxmlformats.org/officeDocument/2006/relationships/hyperlink" Target="https://www.kegg.jp/entry/C02630" TargetMode="External"/><Relationship Id="rId391" Type="http://schemas.openxmlformats.org/officeDocument/2006/relationships/hyperlink" Target="http://www.hmdb.ca/metabolites/HMDB00259" TargetMode="External"/><Relationship Id="rId405" Type="http://schemas.openxmlformats.org/officeDocument/2006/relationships/hyperlink" Target="http://www.hmdb.ca/metabolites/HMDB03357" TargetMode="External"/><Relationship Id="rId447" Type="http://schemas.openxmlformats.org/officeDocument/2006/relationships/hyperlink" Target="http://www.hmdb.ca/metabolites/HMDB04044" TargetMode="External"/><Relationship Id="rId612" Type="http://schemas.openxmlformats.org/officeDocument/2006/relationships/hyperlink" Target="http://www.hmdb.ca/metabolites/HMDB06344" TargetMode="External"/><Relationship Id="rId251" Type="http://schemas.openxmlformats.org/officeDocument/2006/relationships/hyperlink" Target="https://www.kegg.jp/entry/C02470" TargetMode="External"/><Relationship Id="rId489" Type="http://schemas.openxmlformats.org/officeDocument/2006/relationships/hyperlink" Target="http://www.hmdb.ca/metabolites/HMDB00532" TargetMode="External"/><Relationship Id="rId654" Type="http://schemas.openxmlformats.org/officeDocument/2006/relationships/hyperlink" Target="http://www.hmdb.ca/metabolites/HMDB01191" TargetMode="External"/><Relationship Id="rId46" Type="http://schemas.openxmlformats.org/officeDocument/2006/relationships/hyperlink" Target="https://www.kegg.jp/entry/C00152" TargetMode="External"/><Relationship Id="rId293" Type="http://schemas.openxmlformats.org/officeDocument/2006/relationships/hyperlink" Target="https://www.kegg.jp/entry/C00119" TargetMode="External"/><Relationship Id="rId307" Type="http://schemas.openxmlformats.org/officeDocument/2006/relationships/hyperlink" Target="https://www.kegg.jp/entry/C00458" TargetMode="External"/><Relationship Id="rId349" Type="http://schemas.openxmlformats.org/officeDocument/2006/relationships/hyperlink" Target="http://www.hmdb.ca/metabolites/HMDB0000076" TargetMode="External"/><Relationship Id="rId514" Type="http://schemas.openxmlformats.org/officeDocument/2006/relationships/hyperlink" Target="http://www.hmdb.ca/metabolites/HMDB00613/" TargetMode="External"/><Relationship Id="rId556" Type="http://schemas.openxmlformats.org/officeDocument/2006/relationships/hyperlink" Target="http://www.hmdb.ca/metabolites/HMDB00958" TargetMode="External"/><Relationship Id="rId88" Type="http://schemas.openxmlformats.org/officeDocument/2006/relationships/hyperlink" Target="https://www.kegg.jp/entry/C02427" TargetMode="External"/><Relationship Id="rId111" Type="http://schemas.openxmlformats.org/officeDocument/2006/relationships/hyperlink" Target="https://www.kegg.jp/entry/C01159" TargetMode="External"/><Relationship Id="rId153" Type="http://schemas.openxmlformats.org/officeDocument/2006/relationships/hyperlink" Target="https://www.kegg.jp/entry/C00258" TargetMode="External"/><Relationship Id="rId195" Type="http://schemas.openxmlformats.org/officeDocument/2006/relationships/hyperlink" Target="https://www.kegg.jp/entry/C05593" TargetMode="External"/><Relationship Id="rId209" Type="http://schemas.openxmlformats.org/officeDocument/2006/relationships/hyperlink" Target="https://www.kegg.jp/entry/C05607" TargetMode="External"/><Relationship Id="rId360" Type="http://schemas.openxmlformats.org/officeDocument/2006/relationships/hyperlink" Target="http://www.hmdb.ca/metabolites/HMDB02024" TargetMode="External"/><Relationship Id="rId416" Type="http://schemas.openxmlformats.org/officeDocument/2006/relationships/hyperlink" Target="http://www.hmdb.ca/metabolites/HMDB01325" TargetMode="External"/><Relationship Id="rId598" Type="http://schemas.openxmlformats.org/officeDocument/2006/relationships/hyperlink" Target="http://www.hmdb.ca/metabolites/HMDB00866" TargetMode="External"/><Relationship Id="rId220" Type="http://schemas.openxmlformats.org/officeDocument/2006/relationships/hyperlink" Target="https://www.kegg.jp/entry/C08278" TargetMode="External"/><Relationship Id="rId458" Type="http://schemas.openxmlformats.org/officeDocument/2006/relationships/hyperlink" Target="http://www.hmdb.ca/metabolites/HMDB00876" TargetMode="External"/><Relationship Id="rId623" Type="http://schemas.openxmlformats.org/officeDocument/2006/relationships/hyperlink" Target="http://www.hmdb.ca/metabolites/HMDB01202" TargetMode="External"/><Relationship Id="rId665" Type="http://schemas.openxmlformats.org/officeDocument/2006/relationships/hyperlink" Target="http://www.hmdb.ca/metabolites/HMDB00217" TargetMode="External"/><Relationship Id="rId15" Type="http://schemas.openxmlformats.org/officeDocument/2006/relationships/hyperlink" Target="https://www.kegg.jp/entry/C01026" TargetMode="External"/><Relationship Id="rId57" Type="http://schemas.openxmlformats.org/officeDocument/2006/relationships/hyperlink" Target="https://www.kegg.jp/entry/C01996" TargetMode="External"/><Relationship Id="rId262" Type="http://schemas.openxmlformats.org/officeDocument/2006/relationships/hyperlink" Target="https://www.kegg.jp/entry/C02067" TargetMode="External"/><Relationship Id="rId318" Type="http://schemas.openxmlformats.org/officeDocument/2006/relationships/hyperlink" Target="https://www.kegg.jp/entry/C00004" TargetMode="External"/><Relationship Id="rId525" Type="http://schemas.openxmlformats.org/officeDocument/2006/relationships/hyperlink" Target="http://www.hmdb.ca/metabolites/HMDB59916" TargetMode="External"/><Relationship Id="rId567" Type="http://schemas.openxmlformats.org/officeDocument/2006/relationships/hyperlink" Target="http://www.hmdb.ca/metabolites/HMDB00122" TargetMode="External"/><Relationship Id="rId99" Type="http://schemas.openxmlformats.org/officeDocument/2006/relationships/hyperlink" Target="https://www.kegg.jp/entry/C02305" TargetMode="External"/><Relationship Id="rId122" Type="http://schemas.openxmlformats.org/officeDocument/2006/relationships/hyperlink" Target="https://www.kegg.jp/entry/C00575" TargetMode="External"/><Relationship Id="rId164" Type="http://schemas.openxmlformats.org/officeDocument/2006/relationships/hyperlink" Target="https://www.kegg.jp/entry/C00178" TargetMode="External"/><Relationship Id="rId371" Type="http://schemas.openxmlformats.org/officeDocument/2006/relationships/hyperlink" Target="http://www.hmdb.ca/metabolites/HMDB0000214" TargetMode="External"/><Relationship Id="rId427" Type="http://schemas.openxmlformats.org/officeDocument/2006/relationships/hyperlink" Target="http://www.hmdb.ca/metabolites/HMDB01511" TargetMode="External"/><Relationship Id="rId469" Type="http://schemas.openxmlformats.org/officeDocument/2006/relationships/hyperlink" Target="http://www.hmdb.ca/metabolites/HMDB00221" TargetMode="External"/><Relationship Id="rId634" Type="http://schemas.openxmlformats.org/officeDocument/2006/relationships/hyperlink" Target="http://www.hmdb.ca/metabolites/HMDB03559" TargetMode="External"/><Relationship Id="rId676" Type="http://schemas.openxmlformats.org/officeDocument/2006/relationships/hyperlink" Target="http://www.hmdb.ca/metabolites/HMDB00089" TargetMode="External"/><Relationship Id="rId26" Type="http://schemas.openxmlformats.org/officeDocument/2006/relationships/hyperlink" Target="https://www.kegg.jp/entry/C00719" TargetMode="External"/><Relationship Id="rId231" Type="http://schemas.openxmlformats.org/officeDocument/2006/relationships/hyperlink" Target="https://www.kegg.jp/entry/C00159" TargetMode="External"/><Relationship Id="rId273" Type="http://schemas.openxmlformats.org/officeDocument/2006/relationships/hyperlink" Target="https://www.kegg.jp/entry/C00777" TargetMode="External"/><Relationship Id="rId329" Type="http://schemas.openxmlformats.org/officeDocument/2006/relationships/hyperlink" Target="http://www.hmdb.ca/metabolites/HMDB02134" TargetMode="External"/><Relationship Id="rId480" Type="http://schemas.openxmlformats.org/officeDocument/2006/relationships/hyperlink" Target="http://www.hmdb.ca/metabolites/HMDB00005" TargetMode="External"/><Relationship Id="rId536" Type="http://schemas.openxmlformats.org/officeDocument/2006/relationships/hyperlink" Target="http://www.hmdb.ca/metabolites/HMDB00073" TargetMode="External"/><Relationship Id="rId68" Type="http://schemas.openxmlformats.org/officeDocument/2006/relationships/hyperlink" Target="https://www.kegg.jp/entry/C00788" TargetMode="External"/><Relationship Id="rId133" Type="http://schemas.openxmlformats.org/officeDocument/2006/relationships/hyperlink" Target="https://www.kegg.jp/entry/C00500" TargetMode="External"/><Relationship Id="rId175" Type="http://schemas.openxmlformats.org/officeDocument/2006/relationships/hyperlink" Target="https://www.kegg.jp/entry/C00262" TargetMode="External"/><Relationship Id="rId340" Type="http://schemas.openxmlformats.org/officeDocument/2006/relationships/hyperlink" Target="http://www.hmdb.ca/metabolites/HMDB00097" TargetMode="External"/><Relationship Id="rId578" Type="http://schemas.openxmlformats.org/officeDocument/2006/relationships/hyperlink" Target="http://www.hmdb.ca/metabolites/HMDB00784" TargetMode="External"/><Relationship Id="rId200" Type="http://schemas.openxmlformats.org/officeDocument/2006/relationships/hyperlink" Target="https://www.kegg.jp/entry/C00628" TargetMode="External"/><Relationship Id="rId382" Type="http://schemas.openxmlformats.org/officeDocument/2006/relationships/hyperlink" Target="http://www.hmdb.ca/metabolites/HMDB01257" TargetMode="External"/><Relationship Id="rId438" Type="http://schemas.openxmlformats.org/officeDocument/2006/relationships/hyperlink" Target="http://www.hmdb.ca/metabolites/HMDB06049" TargetMode="External"/><Relationship Id="rId603" Type="http://schemas.openxmlformats.org/officeDocument/2006/relationships/hyperlink" Target="http://www.hmdb.ca/metabolites/HMDB00027" TargetMode="External"/><Relationship Id="rId645" Type="http://schemas.openxmlformats.org/officeDocument/2006/relationships/hyperlink" Target="http://www.hmdb.ca/metabolites/HMDB01492" TargetMode="External"/><Relationship Id="rId687" Type="http://schemas.openxmlformats.org/officeDocument/2006/relationships/hyperlink" Target="https://www.kegg.jp/entry/C22040" TargetMode="External"/><Relationship Id="rId242" Type="http://schemas.openxmlformats.org/officeDocument/2006/relationships/hyperlink" Target="https://www.kegg.jp/entry/C00624" TargetMode="External"/><Relationship Id="rId284" Type="http://schemas.openxmlformats.org/officeDocument/2006/relationships/hyperlink" Target="https://www.kegg.jp/entry/C00243" TargetMode="External"/><Relationship Id="rId491" Type="http://schemas.openxmlformats.org/officeDocument/2006/relationships/hyperlink" Target="http://www.hmdb.ca/metabolites/HMDB00407" TargetMode="External"/><Relationship Id="rId505" Type="http://schemas.openxmlformats.org/officeDocument/2006/relationships/hyperlink" Target="http://www.hmdb.ca/metabolites/HMDB00661" TargetMode="External"/><Relationship Id="rId37" Type="http://schemas.openxmlformats.org/officeDocument/2006/relationships/hyperlink" Target="https://www.kegg.jp/entry/C00408" TargetMode="External"/><Relationship Id="rId79" Type="http://schemas.openxmlformats.org/officeDocument/2006/relationships/hyperlink" Target="https://www.kegg.jp/entry/C00329" TargetMode="External"/><Relationship Id="rId102" Type="http://schemas.openxmlformats.org/officeDocument/2006/relationships/hyperlink" Target="https://www.kegg.jp/entry/C00526" TargetMode="External"/><Relationship Id="rId144" Type="http://schemas.openxmlformats.org/officeDocument/2006/relationships/hyperlink" Target="https://www.kegg.jp/entry/C00022" TargetMode="External"/><Relationship Id="rId547" Type="http://schemas.openxmlformats.org/officeDocument/2006/relationships/hyperlink" Target="http://www.hmdb.ca/metabolites/HMDB02035" TargetMode="External"/><Relationship Id="rId589" Type="http://schemas.openxmlformats.org/officeDocument/2006/relationships/hyperlink" Target="http://www.hmdb.ca/metabolites/HMDB01321" TargetMode="External"/><Relationship Id="rId90" Type="http://schemas.openxmlformats.org/officeDocument/2006/relationships/hyperlink" Target="https://www.kegg.jp/entry/C07588" TargetMode="External"/><Relationship Id="rId186" Type="http://schemas.openxmlformats.org/officeDocument/2006/relationships/hyperlink" Target="https://www.kegg.jp/entry/C00898" TargetMode="External"/><Relationship Id="rId351" Type="http://schemas.openxmlformats.org/officeDocument/2006/relationships/hyperlink" Target="http://www.hmdb.ca/metabolites/HMDB03355" TargetMode="External"/><Relationship Id="rId393" Type="http://schemas.openxmlformats.org/officeDocument/2006/relationships/hyperlink" Target="http://www.hmdb.ca/metabolites/HMDB00062" TargetMode="External"/><Relationship Id="rId407" Type="http://schemas.openxmlformats.org/officeDocument/2006/relationships/hyperlink" Target="https://hmdb.ca/metabolites/HMDB0000078" TargetMode="External"/><Relationship Id="rId449" Type="http://schemas.openxmlformats.org/officeDocument/2006/relationships/hyperlink" Target="http://www.hmdb.ca/metabolites/HMDB01358" TargetMode="External"/><Relationship Id="rId614" Type="http://schemas.openxmlformats.org/officeDocument/2006/relationships/hyperlink" Target="http://www.hmdb.ca/metabolites/HMDB02259" TargetMode="External"/><Relationship Id="rId656" Type="http://schemas.openxmlformats.org/officeDocument/2006/relationships/hyperlink" Target="http://www.hmdb.ca/metabolites/HMDB00082" TargetMode="External"/><Relationship Id="rId211" Type="http://schemas.openxmlformats.org/officeDocument/2006/relationships/hyperlink" Target="https://www.kegg.jp/entry/C03722" TargetMode="External"/><Relationship Id="rId253" Type="http://schemas.openxmlformats.org/officeDocument/2006/relationships/hyperlink" Target="https://www.kegg.jp/entry/C03519" TargetMode="External"/><Relationship Id="rId295" Type="http://schemas.openxmlformats.org/officeDocument/2006/relationships/hyperlink" Target="https://www.kegg.jp/entry/C02528" TargetMode="External"/><Relationship Id="rId309" Type="http://schemas.openxmlformats.org/officeDocument/2006/relationships/hyperlink" Target="https://www.kegg.jp/entry/C00459" TargetMode="External"/><Relationship Id="rId460" Type="http://schemas.openxmlformats.org/officeDocument/2006/relationships/hyperlink" Target="http://www.hmdb.ca/metabolites/HMDB01185" TargetMode="External"/><Relationship Id="rId516" Type="http://schemas.openxmlformats.org/officeDocument/2006/relationships/hyperlink" Target="http://www.hmdb.ca/metabolites/HMDB00500" TargetMode="External"/><Relationship Id="rId48" Type="http://schemas.openxmlformats.org/officeDocument/2006/relationships/hyperlink" Target="https://www.kegg.jp/entry/C00155" TargetMode="External"/><Relationship Id="rId113" Type="http://schemas.openxmlformats.org/officeDocument/2006/relationships/hyperlink" Target="https://www.kegg.jp/entry/C00212" TargetMode="External"/><Relationship Id="rId320" Type="http://schemas.openxmlformats.org/officeDocument/2006/relationships/hyperlink" Target="https://www.kegg.jp/entry/C03761" TargetMode="External"/><Relationship Id="rId558" Type="http://schemas.openxmlformats.org/officeDocument/2006/relationships/hyperlink" Target="http://www.hmdb.ca/metabolites/HMDB00072" TargetMode="External"/><Relationship Id="rId155" Type="http://schemas.openxmlformats.org/officeDocument/2006/relationships/hyperlink" Target="https://www.kegg.jp/entry/C00122" TargetMode="External"/><Relationship Id="rId197" Type="http://schemas.openxmlformats.org/officeDocument/2006/relationships/hyperlink" Target="https://www.kegg.jp/entry/C03758" TargetMode="External"/><Relationship Id="rId362" Type="http://schemas.openxmlformats.org/officeDocument/2006/relationships/hyperlink" Target="http://www.hmdb.ca/metabolites/HMDB00267" TargetMode="External"/><Relationship Id="rId418" Type="http://schemas.openxmlformats.org/officeDocument/2006/relationships/hyperlink" Target="http://www.hmdb.ca/metabolites/HMDB00840" TargetMode="External"/><Relationship Id="rId625" Type="http://schemas.openxmlformats.org/officeDocument/2006/relationships/hyperlink" Target="http://www.hmdb.ca/metabolites/HMDB01409" TargetMode="External"/><Relationship Id="rId222" Type="http://schemas.openxmlformats.org/officeDocument/2006/relationships/hyperlink" Target="https://www.kegg.jp/entry/C00327" TargetMode="External"/><Relationship Id="rId264" Type="http://schemas.openxmlformats.org/officeDocument/2006/relationships/hyperlink" Target="https://www.kegg.jp/entry/C00018" TargetMode="External"/><Relationship Id="rId471" Type="http://schemas.openxmlformats.org/officeDocument/2006/relationships/hyperlink" Target="http://www.hmdb.ca/metabolites/HMDB01248" TargetMode="External"/><Relationship Id="rId667" Type="http://schemas.openxmlformats.org/officeDocument/2006/relationships/hyperlink" Target="http://www.hmdb.ca/metabolites/HMDB00033" TargetMode="External"/><Relationship Id="rId17" Type="http://schemas.openxmlformats.org/officeDocument/2006/relationships/hyperlink" Target="https://www.kegg.jp/entry/C03665" TargetMode="External"/><Relationship Id="rId59" Type="http://schemas.openxmlformats.org/officeDocument/2006/relationships/hyperlink" Target="https://www.kegg.jp/entry/C00047" TargetMode="External"/><Relationship Id="rId124" Type="http://schemas.openxmlformats.org/officeDocument/2006/relationships/hyperlink" Target="https://www.kegg.jp/entry/C00255" TargetMode="External"/><Relationship Id="rId527" Type="http://schemas.openxmlformats.org/officeDocument/2006/relationships/hyperlink" Target="http://www.hmdb.ca/metabolites/HMDB0001587" TargetMode="External"/><Relationship Id="rId569" Type="http://schemas.openxmlformats.org/officeDocument/2006/relationships/hyperlink" Target="http://www.hmdb.ca/metabolites/HMDB00660" TargetMode="External"/><Relationship Id="rId70" Type="http://schemas.openxmlformats.org/officeDocument/2006/relationships/hyperlink" Target="https://www.kegg.jp/entry/C05589" TargetMode="External"/><Relationship Id="rId166" Type="http://schemas.openxmlformats.org/officeDocument/2006/relationships/hyperlink" Target="https://www.kegg.jp/entry/C00233" TargetMode="External"/><Relationship Id="rId331" Type="http://schemas.openxmlformats.org/officeDocument/2006/relationships/hyperlink" Target="http://www.hmdb.ca/metabolites/HMDB00123" TargetMode="External"/><Relationship Id="rId373" Type="http://schemas.openxmlformats.org/officeDocument/2006/relationships/hyperlink" Target="http://www.hmdb.ca/metabolites/HMDB00191" TargetMode="External"/><Relationship Id="rId429" Type="http://schemas.openxmlformats.org/officeDocument/2006/relationships/hyperlink" Target="http://www.hmdb.ca/metabolites/HMDB00014" TargetMode="External"/><Relationship Id="rId580" Type="http://schemas.openxmlformats.org/officeDocument/2006/relationships/hyperlink" Target="http://www.hmdb.ca/metabolites/HMDB0000715" TargetMode="External"/><Relationship Id="rId636" Type="http://schemas.openxmlformats.org/officeDocument/2006/relationships/hyperlink" Target="http://www.hmdb.ca/metabolites/HMDB00175" TargetMode="External"/><Relationship Id="rId1" Type="http://schemas.openxmlformats.org/officeDocument/2006/relationships/hyperlink" Target="https://www.kegg.jp/entry/C00565" TargetMode="External"/><Relationship Id="rId233" Type="http://schemas.openxmlformats.org/officeDocument/2006/relationships/hyperlink" Target="https://www.kegg.jp/entry/C01179" TargetMode="External"/><Relationship Id="rId440" Type="http://schemas.openxmlformats.org/officeDocument/2006/relationships/hyperlink" Target="http://www.hmdb.ca/metabolites/HMDB00235" TargetMode="External"/><Relationship Id="rId678" Type="http://schemas.openxmlformats.org/officeDocument/2006/relationships/hyperlink" Target="http://www.hmdb.ca/metabolites/HMDB00634" TargetMode="External"/><Relationship Id="rId28" Type="http://schemas.openxmlformats.org/officeDocument/2006/relationships/hyperlink" Target="https://www.kegg.jp/entry/C00463" TargetMode="External"/><Relationship Id="rId275" Type="http://schemas.openxmlformats.org/officeDocument/2006/relationships/hyperlink" Target="https://www.kegg.jp/entry/C00219" TargetMode="External"/><Relationship Id="rId300" Type="http://schemas.openxmlformats.org/officeDocument/2006/relationships/hyperlink" Target="https://www.kegg.jp/entry/C00008" TargetMode="External"/><Relationship Id="rId482" Type="http://schemas.openxmlformats.org/officeDocument/2006/relationships/hyperlink" Target="http://www.hmdb.ca/metabolites/HMDB00691" TargetMode="External"/><Relationship Id="rId538" Type="http://schemas.openxmlformats.org/officeDocument/2006/relationships/hyperlink" Target="http://www.hmdb.ca/metabolites/HMDB00152" TargetMode="External"/><Relationship Id="rId81" Type="http://schemas.openxmlformats.org/officeDocument/2006/relationships/hyperlink" Target="https://www.kegg.jp/entry/C13747" TargetMode="External"/><Relationship Id="rId135" Type="http://schemas.openxmlformats.org/officeDocument/2006/relationships/hyperlink" Target="https://www.kegg.jp/entry/C06453" TargetMode="External"/><Relationship Id="rId177" Type="http://schemas.openxmlformats.org/officeDocument/2006/relationships/hyperlink" Target="https://www.kegg.jp/entry/C00108" TargetMode="External"/><Relationship Id="rId342" Type="http://schemas.openxmlformats.org/officeDocument/2006/relationships/hyperlink" Target="http://www.hmdb.ca/metabolites/HMDB00452" TargetMode="External"/><Relationship Id="rId384" Type="http://schemas.openxmlformats.org/officeDocument/2006/relationships/hyperlink" Target="http://www.hmdb.ca/metabolites/HMDB00895" TargetMode="External"/><Relationship Id="rId591" Type="http://schemas.openxmlformats.org/officeDocument/2006/relationships/hyperlink" Target="http://www.hmdb.ca/metabolites/HMDB60484" TargetMode="External"/><Relationship Id="rId605" Type="http://schemas.openxmlformats.org/officeDocument/2006/relationships/hyperlink" Target="http://www.hmdb.ca/metabolites/HMDB00767" TargetMode="External"/><Relationship Id="rId202" Type="http://schemas.openxmlformats.org/officeDocument/2006/relationships/hyperlink" Target="https://www.kegg.jp/entry/C01551" TargetMode="External"/><Relationship Id="rId244" Type="http://schemas.openxmlformats.org/officeDocument/2006/relationships/hyperlink" Target="https://www.kegg.jp/entry/C02712" TargetMode="External"/><Relationship Id="rId647" Type="http://schemas.openxmlformats.org/officeDocument/2006/relationships/hyperlink" Target="http://www.hmdb.ca/metabolites/HMDB01893" TargetMode="External"/><Relationship Id="rId689" Type="http://schemas.openxmlformats.org/officeDocument/2006/relationships/hyperlink" Target="https://www.kegg.jp/entry/C01620" TargetMode="External"/><Relationship Id="rId39" Type="http://schemas.openxmlformats.org/officeDocument/2006/relationships/hyperlink" Target="https://www.kegg.jp/entry/C02714" TargetMode="External"/><Relationship Id="rId286" Type="http://schemas.openxmlformats.org/officeDocument/2006/relationships/hyperlink" Target="https://www.kegg.jp/entry/C00942" TargetMode="External"/><Relationship Id="rId451" Type="http://schemas.openxmlformats.org/officeDocument/2006/relationships/hyperlink" Target="http://www.hmdb.ca/metabolites/HMDB01173" TargetMode="External"/><Relationship Id="rId493" Type="http://schemas.openxmlformats.org/officeDocument/2006/relationships/hyperlink" Target="http://www.hmdb.ca/metabolites/HMDB00202" TargetMode="External"/><Relationship Id="rId507" Type="http://schemas.openxmlformats.org/officeDocument/2006/relationships/hyperlink" Target="http://www.hmdb.ca/metabolites/HMDB00622" TargetMode="External"/><Relationship Id="rId549" Type="http://schemas.openxmlformats.org/officeDocument/2006/relationships/hyperlink" Target="http://www.hmdb.ca/metabolites/HMDB00779" TargetMode="External"/><Relationship Id="rId50" Type="http://schemas.openxmlformats.org/officeDocument/2006/relationships/hyperlink" Target="https://www.kegg.jp/entry/C00483" TargetMode="External"/><Relationship Id="rId104" Type="http://schemas.openxmlformats.org/officeDocument/2006/relationships/hyperlink" Target="https://www.kegg.jp/entry/C01262" TargetMode="External"/><Relationship Id="rId146" Type="http://schemas.openxmlformats.org/officeDocument/2006/relationships/hyperlink" Target="https://www.kegg.jp/entry/C00577" TargetMode="External"/><Relationship Id="rId188" Type="http://schemas.openxmlformats.org/officeDocument/2006/relationships/hyperlink" Target="https://www.kegg.jp/entry/C02137" TargetMode="External"/><Relationship Id="rId311" Type="http://schemas.openxmlformats.org/officeDocument/2006/relationships/hyperlink" Target="https://www.kegg.jp/entry/C00053" TargetMode="External"/><Relationship Id="rId353" Type="http://schemas.openxmlformats.org/officeDocument/2006/relationships/hyperlink" Target="http://www.hmdb.ca/metabolites/HMDB00883" TargetMode="External"/><Relationship Id="rId395" Type="http://schemas.openxmlformats.org/officeDocument/2006/relationships/hyperlink" Target="http://www.hmdb.ca/metabolites/HMDB02005" TargetMode="External"/><Relationship Id="rId409" Type="http://schemas.openxmlformats.org/officeDocument/2006/relationships/hyperlink" Target="http://www.hmdb.ca/metabolites/HMDB0001514" TargetMode="External"/><Relationship Id="rId560" Type="http://schemas.openxmlformats.org/officeDocument/2006/relationships/hyperlink" Target="http://www.hmdb.ca/metabolites/HMDB00197" TargetMode="External"/><Relationship Id="rId92" Type="http://schemas.openxmlformats.org/officeDocument/2006/relationships/hyperlink" Target="https://www.kegg.jp/entry/C05335" TargetMode="External"/><Relationship Id="rId213" Type="http://schemas.openxmlformats.org/officeDocument/2006/relationships/hyperlink" Target="https://www.kegg.jp/entry/C00544" TargetMode="External"/><Relationship Id="rId420" Type="http://schemas.openxmlformats.org/officeDocument/2006/relationships/hyperlink" Target="http://www.hmdb.ca/metabolites/HMDB03966" TargetMode="External"/><Relationship Id="rId616" Type="http://schemas.openxmlformats.org/officeDocument/2006/relationships/hyperlink" Target="http://www.hmdb.ca/metabolites/HMDB01388" TargetMode="External"/><Relationship Id="rId658" Type="http://schemas.openxmlformats.org/officeDocument/2006/relationships/hyperlink" Target="http://www.hmdb.ca/metabolites/HMDB01134" TargetMode="External"/><Relationship Id="rId255" Type="http://schemas.openxmlformats.org/officeDocument/2006/relationships/hyperlink" Target="https://www.kegg.jp/entry/C02291" TargetMode="External"/><Relationship Id="rId297" Type="http://schemas.openxmlformats.org/officeDocument/2006/relationships/hyperlink" Target="https://www.kegg.jp/entry/C17726" TargetMode="External"/><Relationship Id="rId462" Type="http://schemas.openxmlformats.org/officeDocument/2006/relationships/hyperlink" Target="http://www.hmdb.ca/metabolites/HMDB0001372" TargetMode="External"/><Relationship Id="rId518" Type="http://schemas.openxmlformats.org/officeDocument/2006/relationships/hyperlink" Target="http://www.hmdb.ca/metabolites/HMDB0000224" TargetMode="External"/><Relationship Id="rId115" Type="http://schemas.openxmlformats.org/officeDocument/2006/relationships/hyperlink" Target="https://www.kegg.jp/entry/C00294" TargetMode="External"/><Relationship Id="rId157" Type="http://schemas.openxmlformats.org/officeDocument/2006/relationships/hyperlink" Target="https://www.kegg.jp/entry/C00581" TargetMode="External"/><Relationship Id="rId322" Type="http://schemas.openxmlformats.org/officeDocument/2006/relationships/hyperlink" Target="https://www.kegg.jp/entry/C00345" TargetMode="External"/><Relationship Id="rId364" Type="http://schemas.openxmlformats.org/officeDocument/2006/relationships/hyperlink" Target="http://www.hmdb.ca/metabolites/HMDB01432" TargetMode="External"/><Relationship Id="rId61" Type="http://schemas.openxmlformats.org/officeDocument/2006/relationships/hyperlink" Target="https://www.kegg.jp/entry/C00025" TargetMode="External"/><Relationship Id="rId199" Type="http://schemas.openxmlformats.org/officeDocument/2006/relationships/hyperlink" Target="https://www.kegg.jp/entry/C00196" TargetMode="External"/><Relationship Id="rId571" Type="http://schemas.openxmlformats.org/officeDocument/2006/relationships/hyperlink" Target="http://www.hmdb.ca/metabolites/HMDB01889" TargetMode="External"/><Relationship Id="rId627" Type="http://schemas.openxmlformats.org/officeDocument/2006/relationships/hyperlink" Target="http://www.hmdb.ca/metabolites/HMDB01285" TargetMode="External"/><Relationship Id="rId669" Type="http://schemas.openxmlformats.org/officeDocument/2006/relationships/hyperlink" Target="http://www.hmdb.ca/metabolites/HMDB00044" TargetMode="External"/><Relationship Id="rId19" Type="http://schemas.openxmlformats.org/officeDocument/2006/relationships/hyperlink" Target="https://www.kegg.jp/entry/C00519" TargetMode="External"/><Relationship Id="rId224" Type="http://schemas.openxmlformats.org/officeDocument/2006/relationships/hyperlink" Target="https://www.kegg.jp/entry/C00072" TargetMode="External"/><Relationship Id="rId266" Type="http://schemas.openxmlformats.org/officeDocument/2006/relationships/hyperlink" Target="https://www.kegg.jp/entry/C00352" TargetMode="External"/><Relationship Id="rId431" Type="http://schemas.openxmlformats.org/officeDocument/2006/relationships/hyperlink" Target="http://www.hmdb.ca/metabolites/HMDB00468" TargetMode="External"/><Relationship Id="rId473" Type="http://schemas.openxmlformats.org/officeDocument/2006/relationships/hyperlink" Target="http://www.hmdb.ca/metabolites/HMDB13111" TargetMode="External"/><Relationship Id="rId529" Type="http://schemas.openxmlformats.org/officeDocument/2006/relationships/hyperlink" Target="http://www.hmdb.ca/metabolites/HMDB00786" TargetMode="External"/><Relationship Id="rId680" Type="http://schemas.openxmlformats.org/officeDocument/2006/relationships/hyperlink" Target="http://www.hmdb.ca/metabolites/HMDB0000148" TargetMode="External"/><Relationship Id="rId30" Type="http://schemas.openxmlformats.org/officeDocument/2006/relationships/hyperlink" Target="https://www.kegg.jp/entry/C00097" TargetMode="External"/><Relationship Id="rId126" Type="http://schemas.openxmlformats.org/officeDocument/2006/relationships/hyperlink" Target="https://www.kegg.jp/entry/C05443" TargetMode="External"/><Relationship Id="rId168" Type="http://schemas.openxmlformats.org/officeDocument/2006/relationships/hyperlink" Target="https://www.kegg.jp/entry/C03264" TargetMode="External"/><Relationship Id="rId333" Type="http://schemas.openxmlformats.org/officeDocument/2006/relationships/hyperlink" Target="http://www.hmdb.ca/metabolites/HMDB01414" TargetMode="External"/><Relationship Id="rId540" Type="http://schemas.openxmlformats.org/officeDocument/2006/relationships/hyperlink" Target="http://www.hmdb.ca/metabolites/HMDB00462" TargetMode="External"/><Relationship Id="rId72" Type="http://schemas.openxmlformats.org/officeDocument/2006/relationships/hyperlink" Target="https://www.kegg.jp/entry/C00534" TargetMode="External"/><Relationship Id="rId375" Type="http://schemas.openxmlformats.org/officeDocument/2006/relationships/hyperlink" Target="http://www.hmdb.ca/metabolites/HMDB02108" TargetMode="External"/><Relationship Id="rId582" Type="http://schemas.openxmlformats.org/officeDocument/2006/relationships/hyperlink" Target="http://www.hmdb.ca/metabolites/HMDB02302" TargetMode="External"/><Relationship Id="rId638" Type="http://schemas.openxmlformats.org/officeDocument/2006/relationships/hyperlink" Target="http://www.hmdb.ca/metabolites/HMDB0000063" TargetMode="External"/><Relationship Id="rId3" Type="http://schemas.openxmlformats.org/officeDocument/2006/relationships/hyperlink" Target="https://www.kegg.jp/entry/C01888" TargetMode="External"/><Relationship Id="rId235" Type="http://schemas.openxmlformats.org/officeDocument/2006/relationships/hyperlink" Target="https://www.kegg.jp/entry/C00794" TargetMode="External"/><Relationship Id="rId277" Type="http://schemas.openxmlformats.org/officeDocument/2006/relationships/hyperlink" Target="https://www.kegg.jp/entry/C00051" TargetMode="External"/><Relationship Id="rId400" Type="http://schemas.openxmlformats.org/officeDocument/2006/relationships/hyperlink" Target="http://www.hmdb.ca/metabolites/HMDB01431" TargetMode="External"/><Relationship Id="rId442" Type="http://schemas.openxmlformats.org/officeDocument/2006/relationships/hyperlink" Target="http://www.hmdb.ca/metabolites/HMDB00085" TargetMode="External"/><Relationship Id="rId484" Type="http://schemas.openxmlformats.org/officeDocument/2006/relationships/hyperlink" Target="http://www.hmdb.ca/metabolites/HMDB00729" TargetMode="External"/><Relationship Id="rId137" Type="http://schemas.openxmlformats.org/officeDocument/2006/relationships/hyperlink" Target="https://www.kegg.jp/entry/C00005" TargetMode="External"/><Relationship Id="rId302" Type="http://schemas.openxmlformats.org/officeDocument/2006/relationships/hyperlink" Target="https://www.kegg.jp/entry/C00035" TargetMode="External"/><Relationship Id="rId344" Type="http://schemas.openxmlformats.org/officeDocument/2006/relationships/hyperlink" Target="http://www.hmdb.ca/metabolites/HMDB00187" TargetMode="External"/><Relationship Id="rId691" Type="http://schemas.openxmlformats.org/officeDocument/2006/relationships/hyperlink" Target="https://www.kegg.jp/entry/C00392" TargetMode="External"/><Relationship Id="rId41" Type="http://schemas.openxmlformats.org/officeDocument/2006/relationships/hyperlink" Target="https://www.kegg.jp/entry/C01157" TargetMode="External"/><Relationship Id="rId83" Type="http://schemas.openxmlformats.org/officeDocument/2006/relationships/hyperlink" Target="https://www.kegg.jp/entry/C05689" TargetMode="External"/><Relationship Id="rId179" Type="http://schemas.openxmlformats.org/officeDocument/2006/relationships/hyperlink" Target="https://www.kegg.jp/entry/C00227" TargetMode="External"/><Relationship Id="rId386" Type="http://schemas.openxmlformats.org/officeDocument/2006/relationships/hyperlink" Target="http://www.hmdb.ca/metabolites/HMDB00182" TargetMode="External"/><Relationship Id="rId551" Type="http://schemas.openxmlformats.org/officeDocument/2006/relationships/hyperlink" Target="http://www.hmdb.ca/metabolites/HMDB0000232" TargetMode="External"/><Relationship Id="rId593" Type="http://schemas.openxmlformats.org/officeDocument/2006/relationships/hyperlink" Target="http://www.hmdb.ca/metabolites/HMDB00671" TargetMode="External"/><Relationship Id="rId607" Type="http://schemas.openxmlformats.org/officeDocument/2006/relationships/hyperlink" Target="http://www.hmdb.ca/metabolites/HMDB13713" TargetMode="External"/><Relationship Id="rId649" Type="http://schemas.openxmlformats.org/officeDocument/2006/relationships/hyperlink" Target="http://www.hmdb.ca/metabolites/HMDB00637" TargetMode="External"/><Relationship Id="rId190" Type="http://schemas.openxmlformats.org/officeDocument/2006/relationships/hyperlink" Target="https://www.kegg.jp/entry/C07599" TargetMode="External"/><Relationship Id="rId204" Type="http://schemas.openxmlformats.org/officeDocument/2006/relationships/hyperlink" Target="https://www.kegg.jp/entry/C19837" TargetMode="External"/><Relationship Id="rId246" Type="http://schemas.openxmlformats.org/officeDocument/2006/relationships/hyperlink" Target="https://www.kegg.jp/entry/C00191" TargetMode="External"/><Relationship Id="rId288" Type="http://schemas.openxmlformats.org/officeDocument/2006/relationships/hyperlink" Target="https://www.kegg.jp/entry/C00020" TargetMode="External"/><Relationship Id="rId411" Type="http://schemas.openxmlformats.org/officeDocument/2006/relationships/hyperlink" Target="http://www.hmdb.ca/metabolites/HMDB00158" TargetMode="External"/><Relationship Id="rId453" Type="http://schemas.openxmlformats.org/officeDocument/2006/relationships/hyperlink" Target="http://www.hmdb.ca/metabolites/HMDB0000288" TargetMode="External"/><Relationship Id="rId509" Type="http://schemas.openxmlformats.org/officeDocument/2006/relationships/hyperlink" Target="http://www.hmdb.ca/metabolites/HMDB00156" TargetMode="External"/><Relationship Id="rId660" Type="http://schemas.openxmlformats.org/officeDocument/2006/relationships/hyperlink" Target="http://www.hmdb.ca/metabolites/HMDB00036" TargetMode="External"/><Relationship Id="rId106" Type="http://schemas.openxmlformats.org/officeDocument/2006/relationships/hyperlink" Target="https://www.kegg.jp/entry/C00299" TargetMode="External"/><Relationship Id="rId313" Type="http://schemas.openxmlformats.org/officeDocument/2006/relationships/hyperlink" Target="https://www.kegg.jp/entry/C00044" TargetMode="External"/><Relationship Id="rId495" Type="http://schemas.openxmlformats.org/officeDocument/2006/relationships/hyperlink" Target="http://www.hmdb.ca/metabolites/HMDB02649" TargetMode="External"/><Relationship Id="rId10" Type="http://schemas.openxmlformats.org/officeDocument/2006/relationships/hyperlink" Target="https://www.kegg.jp/entry/C00213" TargetMode="External"/><Relationship Id="rId52" Type="http://schemas.openxmlformats.org/officeDocument/2006/relationships/hyperlink" Target="https://www.kegg.jp/entry/C01004" TargetMode="External"/><Relationship Id="rId94" Type="http://schemas.openxmlformats.org/officeDocument/2006/relationships/hyperlink" Target="https://www.kegg.jp/entry/C00750" TargetMode="External"/><Relationship Id="rId148" Type="http://schemas.openxmlformats.org/officeDocument/2006/relationships/hyperlink" Target="https://www.kegg.jp/entry/C08262" TargetMode="External"/><Relationship Id="rId355" Type="http://schemas.openxmlformats.org/officeDocument/2006/relationships/hyperlink" Target="http://www.hmdb.ca/metabolites/HMDB00167" TargetMode="External"/><Relationship Id="rId397" Type="http://schemas.openxmlformats.org/officeDocument/2006/relationships/hyperlink" Target="http://www.hmdb.ca/metabolites/HMDB00897" TargetMode="External"/><Relationship Id="rId520" Type="http://schemas.openxmlformats.org/officeDocument/2006/relationships/hyperlink" Target="http://www.hmdb.ca/metabolites/HMDB00448" TargetMode="External"/><Relationship Id="rId562" Type="http://schemas.openxmlformats.org/officeDocument/2006/relationships/hyperlink" Target="http://www.hmdb.ca/metabolites/HMDB00812" TargetMode="External"/><Relationship Id="rId618" Type="http://schemas.openxmlformats.org/officeDocument/2006/relationships/hyperlink" Target="http://www.hmdb.ca/metabolites/HMDB00299" TargetMode="External"/><Relationship Id="rId215" Type="http://schemas.openxmlformats.org/officeDocument/2006/relationships/hyperlink" Target="https://www.kegg.jp/entry/C00111" TargetMode="External"/><Relationship Id="rId257" Type="http://schemas.openxmlformats.org/officeDocument/2006/relationships/hyperlink" Target="https://www.kegg.jp/entry/C00117" TargetMode="External"/><Relationship Id="rId422" Type="http://schemas.openxmlformats.org/officeDocument/2006/relationships/hyperlink" Target="http://www.hmdb.ca/metabolites/HMDB01256" TargetMode="External"/><Relationship Id="rId464" Type="http://schemas.openxmlformats.org/officeDocument/2006/relationships/hyperlink" Target="http://www.hmdb.ca/metabolites/HMDB03555" TargetMode="External"/><Relationship Id="rId299" Type="http://schemas.openxmlformats.org/officeDocument/2006/relationships/hyperlink" Target="https://www.kegg.jp/entry/C02483" TargetMode="External"/><Relationship Id="rId63" Type="http://schemas.openxmlformats.org/officeDocument/2006/relationships/hyperlink" Target="https://www.kegg.jp/entry/C00780" TargetMode="External"/><Relationship Id="rId159" Type="http://schemas.openxmlformats.org/officeDocument/2006/relationships/hyperlink" Target="https://www.kegg.jp/entry/C02170" TargetMode="External"/><Relationship Id="rId366" Type="http://schemas.openxmlformats.org/officeDocument/2006/relationships/hyperlink" Target="http://www.hmdb.ca/metabolites/HMDB00064" TargetMode="External"/><Relationship Id="rId573" Type="http://schemas.openxmlformats.org/officeDocument/2006/relationships/hyperlink" Target="http://www.hmdb.ca/metabolites/HMDB00118" TargetMode="External"/><Relationship Id="rId226" Type="http://schemas.openxmlformats.org/officeDocument/2006/relationships/hyperlink" Target="https://www.kegg.jp/entry/C04411" TargetMode="External"/><Relationship Id="rId433" Type="http://schemas.openxmlformats.org/officeDocument/2006/relationships/hyperlink" Target="http://www.hmdb.ca/metabolites/HMDB00192" TargetMode="External"/><Relationship Id="rId640" Type="http://schemas.openxmlformats.org/officeDocument/2006/relationships/hyperlink" Target="http://www.hmdb.ca/metabolites/HMDB00626" TargetMode="External"/><Relationship Id="rId74" Type="http://schemas.openxmlformats.org/officeDocument/2006/relationships/hyperlink" Target="https://www.kegg.jp/entry/C00547" TargetMode="External"/><Relationship Id="rId377" Type="http://schemas.openxmlformats.org/officeDocument/2006/relationships/hyperlink" Target="http://www.hmdb.ca/metabolites/HMDB00306" TargetMode="External"/><Relationship Id="rId500" Type="http://schemas.openxmlformats.org/officeDocument/2006/relationships/hyperlink" Target="http://www.hmdb.ca/metabolites/HMDB00695" TargetMode="External"/><Relationship Id="rId584" Type="http://schemas.openxmlformats.org/officeDocument/2006/relationships/hyperlink" Target="http://www.hmdb.ca/metabolites/HMDB11745" TargetMode="External"/><Relationship Id="rId5" Type="http://schemas.openxmlformats.org/officeDocument/2006/relationships/hyperlink" Target="https://www.kegg.jp/entry/C00037" TargetMode="External"/><Relationship Id="rId237" Type="http://schemas.openxmlformats.org/officeDocument/2006/relationships/hyperlink" Target="https://www.kegg.jp/entry/C00847" TargetMode="External"/><Relationship Id="rId444" Type="http://schemas.openxmlformats.org/officeDocument/2006/relationships/hyperlink" Target="http://www.hmdb.ca/metabolites/HMDB00195" TargetMode="External"/><Relationship Id="rId651" Type="http://schemas.openxmlformats.org/officeDocument/2006/relationships/hyperlink" Target="http://www.hmdb.ca/metabolites/HMDB00138" TargetMode="External"/><Relationship Id="rId290" Type="http://schemas.openxmlformats.org/officeDocument/2006/relationships/hyperlink" Target="https://www.kegg.jp/entry/C00584" TargetMode="External"/><Relationship Id="rId304" Type="http://schemas.openxmlformats.org/officeDocument/2006/relationships/hyperlink" Target="https://www.kegg.jp/entry/C03794" TargetMode="External"/><Relationship Id="rId388" Type="http://schemas.openxmlformats.org/officeDocument/2006/relationships/hyperlink" Target="http://www.hmdb.ca/metabolites/HMDB00696" TargetMode="External"/><Relationship Id="rId511" Type="http://schemas.openxmlformats.org/officeDocument/2006/relationships/hyperlink" Target="http://www.hmdb.ca/metabolites/HMDB14581" TargetMode="External"/><Relationship Id="rId609" Type="http://schemas.openxmlformats.org/officeDocument/2006/relationships/hyperlink" Target="http://www.hmdb.ca/metabolites/HMDB00884" TargetMode="External"/><Relationship Id="rId85" Type="http://schemas.openxmlformats.org/officeDocument/2006/relationships/hyperlink" Target="https://www.kegg.jp/entry/C02727" TargetMode="External"/><Relationship Id="rId150" Type="http://schemas.openxmlformats.org/officeDocument/2006/relationships/hyperlink" Target="https://www.kegg.jp/entry/C00334" TargetMode="External"/><Relationship Id="rId595" Type="http://schemas.openxmlformats.org/officeDocument/2006/relationships/hyperlink" Target="http://www.hmdb.ca/metabolites/HMDB00682" TargetMode="External"/><Relationship Id="rId248" Type="http://schemas.openxmlformats.org/officeDocument/2006/relationships/hyperlink" Target="https://www.kegg.jp/entry/C00279" TargetMode="External"/><Relationship Id="rId455" Type="http://schemas.openxmlformats.org/officeDocument/2006/relationships/hyperlink" Target="http://www.hmdb.ca/metabolites/HMDB01397" TargetMode="External"/><Relationship Id="rId662" Type="http://schemas.openxmlformats.org/officeDocument/2006/relationships/hyperlink" Target="http://www.hmdb.ca/metabolites/HMDB00286" TargetMode="External"/><Relationship Id="rId12" Type="http://schemas.openxmlformats.org/officeDocument/2006/relationships/hyperlink" Target="https://www.kegg.jp/entry/C01672" TargetMode="External"/><Relationship Id="rId108" Type="http://schemas.openxmlformats.org/officeDocument/2006/relationships/hyperlink" Target="https://www.kegg.jp/entry/C05926" TargetMode="External"/><Relationship Id="rId315" Type="http://schemas.openxmlformats.org/officeDocument/2006/relationships/hyperlink" Target="https://www.kegg.jp/entry/C00043" TargetMode="External"/><Relationship Id="rId522" Type="http://schemas.openxmlformats.org/officeDocument/2006/relationships/hyperlink" Target="http://www.hmdb.ca/metabolites/HMDB00227" TargetMode="External"/><Relationship Id="rId96" Type="http://schemas.openxmlformats.org/officeDocument/2006/relationships/hyperlink" Target="https://www.kegg.jp/entry/C02571" TargetMode="External"/><Relationship Id="rId161" Type="http://schemas.openxmlformats.org/officeDocument/2006/relationships/hyperlink" Target="https://www.kegg.jp/entry/C16884" TargetMode="External"/><Relationship Id="rId399" Type="http://schemas.openxmlformats.org/officeDocument/2006/relationships/hyperlink" Target="http://www.hmdb.ca/metabolites/HMDB03584" TargetMode="External"/><Relationship Id="rId259" Type="http://schemas.openxmlformats.org/officeDocument/2006/relationships/hyperlink" Target="https://www.kegg.jp/entry/C01598" TargetMode="External"/><Relationship Id="rId466" Type="http://schemas.openxmlformats.org/officeDocument/2006/relationships/hyperlink" Target="http://www.hmdb.ca/metabolites/HMDB00902" TargetMode="External"/><Relationship Id="rId673" Type="http://schemas.openxmlformats.org/officeDocument/2006/relationships/hyperlink" Target="http://www.hmdb.ca/metabolites/HMDB03320" TargetMode="External"/><Relationship Id="rId23" Type="http://schemas.openxmlformats.org/officeDocument/2006/relationships/hyperlink" Target="https://www.kegg.jp/entry/C00429" TargetMode="External"/><Relationship Id="rId119" Type="http://schemas.openxmlformats.org/officeDocument/2006/relationships/hyperlink" Target="https://www.kegg.jp/entry/C03406" TargetMode="External"/><Relationship Id="rId326" Type="http://schemas.openxmlformats.org/officeDocument/2006/relationships/hyperlink" Target="https://www.kegg.jp/entry/C00131" TargetMode="External"/><Relationship Id="rId533" Type="http://schemas.openxmlformats.org/officeDocument/2006/relationships/hyperlink" Target="http://www.hmdb.ca/metabolites/HMDB00568" TargetMode="External"/><Relationship Id="rId172" Type="http://schemas.openxmlformats.org/officeDocument/2006/relationships/hyperlink" Target="https://www.kegg.jp/entry/C00149" TargetMode="External"/><Relationship Id="rId477" Type="http://schemas.openxmlformats.org/officeDocument/2006/relationships/hyperlink" Target="http://www.hmdb.ca/metabolites/HMDB01051" TargetMode="External"/><Relationship Id="rId600" Type="http://schemas.openxmlformats.org/officeDocument/2006/relationships/hyperlink" Target="http://www.hmdb.ca/metabolites/HMDB01548" TargetMode="External"/><Relationship Id="rId684" Type="http://schemas.openxmlformats.org/officeDocument/2006/relationships/hyperlink" Target="http://www.hmdb.ca/metabolites/HMDB00211" TargetMode="External"/><Relationship Id="rId337" Type="http://schemas.openxmlformats.org/officeDocument/2006/relationships/hyperlink" Target="http://www.hmdb.ca/metabolites/HMDB01252" TargetMode="External"/><Relationship Id="rId34" Type="http://schemas.openxmlformats.org/officeDocument/2006/relationships/hyperlink" Target="https://www.kegg.jp/entry/C02835" TargetMode="External"/><Relationship Id="rId544" Type="http://schemas.openxmlformats.org/officeDocument/2006/relationships/hyperlink" Target="http://www.hmdb.ca/metabolites/HMDB0000355" TargetMode="External"/><Relationship Id="rId183" Type="http://schemas.openxmlformats.org/officeDocument/2006/relationships/hyperlink" Target="https://www.kegg.jp/entry/C00418" TargetMode="External"/><Relationship Id="rId390" Type="http://schemas.openxmlformats.org/officeDocument/2006/relationships/hyperlink" Target="http://www.hmdb.ca/metabolites/HMDB00177" TargetMode="External"/><Relationship Id="rId404" Type="http://schemas.openxmlformats.org/officeDocument/2006/relationships/hyperlink" Target="http://www.hmdb.ca/metabolites/HMDB00517" TargetMode="External"/><Relationship Id="rId611" Type="http://schemas.openxmlformats.org/officeDocument/2006/relationships/hyperlink" Target="http://www.hmdb.ca/metabolites/HMDB0001401" TargetMode="External"/><Relationship Id="rId250" Type="http://schemas.openxmlformats.org/officeDocument/2006/relationships/hyperlink" Target="https://www.kegg.jp/entry/C00331" TargetMode="External"/><Relationship Id="rId488" Type="http://schemas.openxmlformats.org/officeDocument/2006/relationships/hyperlink" Target="http://www.hmdb.ca/metabolites/HMDB00176" TargetMode="External"/><Relationship Id="rId45" Type="http://schemas.openxmlformats.org/officeDocument/2006/relationships/hyperlink" Target="https://www.kegg.jp/entry/C01602" TargetMode="External"/><Relationship Id="rId110" Type="http://schemas.openxmlformats.org/officeDocument/2006/relationships/hyperlink" Target="https://www.kegg.jp/entry/C00378" TargetMode="External"/><Relationship Id="rId348" Type="http://schemas.openxmlformats.org/officeDocument/2006/relationships/hyperlink" Target="http://www.hmdb.ca/metabolites/HMDB00562" TargetMode="External"/><Relationship Id="rId555" Type="http://schemas.openxmlformats.org/officeDocument/2006/relationships/hyperlink" Target="http://www.hmdb.ca/metabolites/HMDB00126" TargetMode="External"/><Relationship Id="rId194" Type="http://schemas.openxmlformats.org/officeDocument/2006/relationships/hyperlink" Target="https://www.kegg.jp/entry/C01904" TargetMode="External"/><Relationship Id="rId208" Type="http://schemas.openxmlformats.org/officeDocument/2006/relationships/hyperlink" Target="https://www.kegg.jp/entry/C05411" TargetMode="External"/><Relationship Id="rId415" Type="http://schemas.openxmlformats.org/officeDocument/2006/relationships/hyperlink" Target="http://www.hmdb.ca/metabolites/HMDB00670" TargetMode="External"/><Relationship Id="rId622" Type="http://schemas.openxmlformats.org/officeDocument/2006/relationships/hyperlink" Target="http://www.hmdb.ca/metabolites/HMDB60102" TargetMode="External"/><Relationship Id="rId261" Type="http://schemas.openxmlformats.org/officeDocument/2006/relationships/hyperlink" Target="https://www.kegg.jp/entry/C00214" TargetMode="External"/><Relationship Id="rId499" Type="http://schemas.openxmlformats.org/officeDocument/2006/relationships/hyperlink" Target="http://www.hmdb.ca/metabolites/HMDB00262" TargetMode="External"/><Relationship Id="rId56" Type="http://schemas.openxmlformats.org/officeDocument/2006/relationships/hyperlink" Target="https://www.kegg.jp/entry/C01035" TargetMode="External"/><Relationship Id="rId359" Type="http://schemas.openxmlformats.org/officeDocument/2006/relationships/hyperlink" Target="http://www.hmdb.ca/metabolites/HMDB00898" TargetMode="External"/><Relationship Id="rId566" Type="http://schemas.openxmlformats.org/officeDocument/2006/relationships/hyperlink" Target="http://www.hmdb.ca/metabolites/HMDB00714" TargetMode="External"/><Relationship Id="rId121" Type="http://schemas.openxmlformats.org/officeDocument/2006/relationships/hyperlink" Target="https://www.kegg.jp/entry/C00105" TargetMode="External"/><Relationship Id="rId219" Type="http://schemas.openxmlformats.org/officeDocument/2006/relationships/hyperlink" Target="https://www.kegg.jp/entry/C00417" TargetMode="External"/><Relationship Id="rId426" Type="http://schemas.openxmlformats.org/officeDocument/2006/relationships/hyperlink" Target="http://www.hmdb.ca/metabolites/HMDB00684" TargetMode="External"/><Relationship Id="rId633" Type="http://schemas.openxmlformats.org/officeDocument/2006/relationships/hyperlink" Target="http://www.hmdb.ca/metabolites/HMDB01314" TargetMode="External"/><Relationship Id="rId67" Type="http://schemas.openxmlformats.org/officeDocument/2006/relationships/hyperlink" Target="https://www.kegg.jp/entry/C02989" TargetMode="External"/><Relationship Id="rId272" Type="http://schemas.openxmlformats.org/officeDocument/2006/relationships/hyperlink" Target="https://www.kegg.jp/entry/C01762" TargetMode="External"/><Relationship Id="rId577" Type="http://schemas.openxmlformats.org/officeDocument/2006/relationships/hyperlink" Target="http://www.hmdb.ca/metabolites/HMDB0000362/" TargetMode="External"/><Relationship Id="rId132" Type="http://schemas.openxmlformats.org/officeDocument/2006/relationships/hyperlink" Target="https://www.kegg.jp/entry/C02059" TargetMode="External"/><Relationship Id="rId437" Type="http://schemas.openxmlformats.org/officeDocument/2006/relationships/hyperlink" Target="http://www.hmdb.ca/metabolites/HMDB00982" TargetMode="External"/><Relationship Id="rId644" Type="http://schemas.openxmlformats.org/officeDocument/2006/relationships/hyperlink" Target="http://www.hmdb.ca/metabolites/HMDB00619" TargetMode="External"/><Relationship Id="rId283" Type="http://schemas.openxmlformats.org/officeDocument/2006/relationships/hyperlink" Target="https://www.kegg.jp/entry/C00665" TargetMode="External"/><Relationship Id="rId490" Type="http://schemas.openxmlformats.org/officeDocument/2006/relationships/hyperlink" Target="http://www.hmdb.ca/metabolites/HMDB00128" TargetMode="External"/><Relationship Id="rId504" Type="http://schemas.openxmlformats.org/officeDocument/2006/relationships/hyperlink" Target="http://www.hmdb.ca/metabolites/HMDB00624" TargetMode="External"/><Relationship Id="rId78" Type="http://schemas.openxmlformats.org/officeDocument/2006/relationships/hyperlink" Target="https://www.kegg.jp/entry/C00198" TargetMode="External"/><Relationship Id="rId143" Type="http://schemas.openxmlformats.org/officeDocument/2006/relationships/hyperlink" Target="https://www.kegg.jp/entry/C00160" TargetMode="External"/><Relationship Id="rId350" Type="http://schemas.openxmlformats.org/officeDocument/2006/relationships/hyperlink" Target="http://www.hmdb.ca/metabolites/HMDB00162" TargetMode="External"/><Relationship Id="rId588" Type="http://schemas.openxmlformats.org/officeDocument/2006/relationships/hyperlink" Target="http://www.hmdb.ca/metabolites/HMDB00291" TargetMode="External"/><Relationship Id="rId9" Type="http://schemas.openxmlformats.org/officeDocument/2006/relationships/hyperlink" Target="https://www.kegg.jp/entry/C00041" TargetMode="External"/><Relationship Id="rId210" Type="http://schemas.openxmlformats.org/officeDocument/2006/relationships/hyperlink" Target="https://www.kegg.jp/entry/C01744" TargetMode="External"/><Relationship Id="rId448" Type="http://schemas.openxmlformats.org/officeDocument/2006/relationships/hyperlink" Target="http://www.hmdb.ca/metabolites/HMDB00133" TargetMode="External"/><Relationship Id="rId655" Type="http://schemas.openxmlformats.org/officeDocument/2006/relationships/hyperlink" Target="http://www.hmdb.ca/metabolites/HMDB0001342" TargetMode="External"/><Relationship Id="rId294" Type="http://schemas.openxmlformats.org/officeDocument/2006/relationships/hyperlink" Target="https://www.kegg.jp/entry/C04483" TargetMode="External"/><Relationship Id="rId308" Type="http://schemas.openxmlformats.org/officeDocument/2006/relationships/hyperlink" Target="https://www.kegg.jp/entry/C00460" TargetMode="External"/><Relationship Id="rId515" Type="http://schemas.openxmlformats.org/officeDocument/2006/relationships/hyperlink" Target="http://www.hmdb.ca/metabolites/HMDB01123" TargetMode="External"/><Relationship Id="rId89" Type="http://schemas.openxmlformats.org/officeDocument/2006/relationships/hyperlink" Target="https://www.kegg.jp/entry/C07481" TargetMode="External"/><Relationship Id="rId154" Type="http://schemas.openxmlformats.org/officeDocument/2006/relationships/hyperlink" Target="https://www.kegg.jp/entry/C00106" TargetMode="External"/><Relationship Id="rId361" Type="http://schemas.openxmlformats.org/officeDocument/2006/relationships/hyperlink" Target="http://www.hmdb.ca/metabolites/HMDB00079" TargetMode="External"/><Relationship Id="rId599" Type="http://schemas.openxmlformats.org/officeDocument/2006/relationships/hyperlink" Target="http://www.hmdb.ca/metabolites/HMDB0000806" TargetMode="External"/><Relationship Id="rId459" Type="http://schemas.openxmlformats.org/officeDocument/2006/relationships/hyperlink" Target="http://www.hmdb.ca/metabolites/HMDB00900" TargetMode="External"/><Relationship Id="rId666" Type="http://schemas.openxmlformats.org/officeDocument/2006/relationships/hyperlink" Target="http://www.hmdb.ca/metabolites/HMDB01487" TargetMode="External"/><Relationship Id="rId16" Type="http://schemas.openxmlformats.org/officeDocument/2006/relationships/hyperlink" Target="https://www.kegg.jp/entry/C02356" TargetMode="External"/><Relationship Id="rId221" Type="http://schemas.openxmlformats.org/officeDocument/2006/relationships/hyperlink" Target="https://www.kegg.jp/entry/C00954" TargetMode="External"/><Relationship Id="rId319" Type="http://schemas.openxmlformats.org/officeDocument/2006/relationships/hyperlink" Target="https://www.kegg.jp/entry/C00670" TargetMode="External"/><Relationship Id="rId526" Type="http://schemas.openxmlformats.org/officeDocument/2006/relationships/hyperlink" Target="http://www.hmdb.ca/metabolites/HMDB00098" TargetMode="External"/><Relationship Id="rId165" Type="http://schemas.openxmlformats.org/officeDocument/2006/relationships/hyperlink" Target="https://www.kegg.jp/entry/C02226" TargetMode="External"/><Relationship Id="rId372" Type="http://schemas.openxmlformats.org/officeDocument/2006/relationships/hyperlink" Target="http://www.hmdb.ca/metabolites/HMDB00168" TargetMode="External"/><Relationship Id="rId677" Type="http://schemas.openxmlformats.org/officeDocument/2006/relationships/hyperlink" Target="http://www.hmdb.ca/metabolites/HMDB00115" TargetMode="External"/><Relationship Id="rId232" Type="http://schemas.openxmlformats.org/officeDocument/2006/relationships/hyperlink" Target="https://www.kegg.jp/entry/C00095" TargetMode="External"/><Relationship Id="rId27" Type="http://schemas.openxmlformats.org/officeDocument/2006/relationships/hyperlink" Target="https://www.kegg.jp/entry/C00183" TargetMode="External"/><Relationship Id="rId537" Type="http://schemas.openxmlformats.org/officeDocument/2006/relationships/hyperlink" Target="http://www.hmdb.ca/metabolites/HMDB0000996" TargetMode="External"/><Relationship Id="rId80" Type="http://schemas.openxmlformats.org/officeDocument/2006/relationships/hyperlink" Target="https://www.kegg.jp/entry/C07480" TargetMode="External"/><Relationship Id="rId176" Type="http://schemas.openxmlformats.org/officeDocument/2006/relationships/hyperlink" Target="https://www.kegg.jp/entry/C07086" TargetMode="External"/><Relationship Id="rId383" Type="http://schemas.openxmlformats.org/officeDocument/2006/relationships/hyperlink" Target="http://www.hmdb.ca/metabolites/HMDB03464" TargetMode="External"/><Relationship Id="rId590" Type="http://schemas.openxmlformats.org/officeDocument/2006/relationships/hyperlink" Target="http://www.hmdb.ca/metabolites/HMDB00731" TargetMode="External"/><Relationship Id="rId604" Type="http://schemas.openxmlformats.org/officeDocument/2006/relationships/hyperlink" Target="http://www.hmdb.ca/metabolites/HMDB00273" TargetMode="External"/><Relationship Id="rId243" Type="http://schemas.openxmlformats.org/officeDocument/2006/relationships/hyperlink" Target="https://www.kegg.jp/entry/C05635" TargetMode="External"/><Relationship Id="rId450" Type="http://schemas.openxmlformats.org/officeDocument/2006/relationships/hyperlink" Target="http://www.hmdb.ca/metabolites/HMDB00052" TargetMode="External"/><Relationship Id="rId688" Type="http://schemas.openxmlformats.org/officeDocument/2006/relationships/hyperlink" Target="https://www.kegg.jp/entry/C20827" TargetMode="External"/><Relationship Id="rId38" Type="http://schemas.openxmlformats.org/officeDocument/2006/relationships/hyperlink" Target="https://www.kegg.jp/entry/C00179" TargetMode="External"/><Relationship Id="rId103" Type="http://schemas.openxmlformats.org/officeDocument/2006/relationships/hyperlink" Target="https://www.kegg.jp/entry/C06313" TargetMode="External"/><Relationship Id="rId310" Type="http://schemas.openxmlformats.org/officeDocument/2006/relationships/hyperlink" Target="https://www.kegg.jp/entry/C00002" TargetMode="External"/><Relationship Id="rId548" Type="http://schemas.openxmlformats.org/officeDocument/2006/relationships/hyperlink" Target="http://www.hmdb.ca/metabolites/HMDB60256" TargetMode="External"/><Relationship Id="rId91" Type="http://schemas.openxmlformats.org/officeDocument/2006/relationships/hyperlink" Target="https://www.kegg.jp/entry/C00355" TargetMode="External"/><Relationship Id="rId187" Type="http://schemas.openxmlformats.org/officeDocument/2006/relationships/hyperlink" Target="https://www.kegg.jp/entry/C00181" TargetMode="External"/><Relationship Id="rId394" Type="http://schemas.openxmlformats.org/officeDocument/2006/relationships/hyperlink" Target="http://www.hmdb.ca/metabolites/HMDB00159" TargetMode="External"/><Relationship Id="rId408" Type="http://schemas.openxmlformats.org/officeDocument/2006/relationships/hyperlink" Target="http://www.hmdb.ca/metabolites/HMDB00150" TargetMode="External"/><Relationship Id="rId615" Type="http://schemas.openxmlformats.org/officeDocument/2006/relationships/hyperlink" Target="http://www.hmdb.ca/metabolites/HMDB0001316" TargetMode="External"/><Relationship Id="rId254" Type="http://schemas.openxmlformats.org/officeDocument/2006/relationships/hyperlink" Target="https://www.kegg.jp/entry/C008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E37"/>
  <sheetViews>
    <sheetView topLeftCell="A7" zoomScaleNormal="100" workbookViewId="0">
      <selection activeCell="I25" sqref="I25"/>
    </sheetView>
  </sheetViews>
  <sheetFormatPr baseColWidth="10" defaultColWidth="9.1640625" defaultRowHeight="16" x14ac:dyDescent="0.2"/>
  <cols>
    <col min="1" max="2" width="9.1640625" style="40"/>
    <col min="3" max="3" width="26.83203125" style="41" customWidth="1"/>
    <col min="4" max="4" width="18.5" style="40" customWidth="1"/>
    <col min="5" max="16384" width="9.1640625" style="40"/>
  </cols>
  <sheetData>
    <row r="2" spans="3:24" ht="29" x14ac:dyDescent="0.35">
      <c r="D2" s="46" t="s">
        <v>2117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3:24" ht="24" x14ac:dyDescent="0.3">
      <c r="D3" s="42"/>
    </row>
    <row r="4" spans="3:24" ht="24" x14ac:dyDescent="0.3">
      <c r="C4" s="43" t="s">
        <v>2007</v>
      </c>
      <c r="D4" s="42" t="s">
        <v>2115</v>
      </c>
      <c r="E4" s="44"/>
    </row>
    <row r="5" spans="3:24" ht="24" x14ac:dyDescent="0.3">
      <c r="C5" s="43"/>
      <c r="D5" s="45" t="s">
        <v>2116</v>
      </c>
      <c r="E5" s="44"/>
    </row>
    <row r="6" spans="3:24" ht="24" x14ac:dyDescent="0.3">
      <c r="C6" s="43"/>
      <c r="D6" s="45" t="s">
        <v>2012</v>
      </c>
      <c r="E6" s="44"/>
    </row>
    <row r="7" spans="3:24" ht="24" x14ac:dyDescent="0.3">
      <c r="C7" s="43"/>
      <c r="D7" s="45"/>
      <c r="E7" s="44"/>
    </row>
    <row r="8" spans="3:24" ht="24" x14ac:dyDescent="0.3">
      <c r="C8" s="43"/>
      <c r="D8" s="45" t="s">
        <v>2004</v>
      </c>
      <c r="E8" s="44"/>
    </row>
    <row r="9" spans="3:24" ht="24" x14ac:dyDescent="0.3">
      <c r="C9" s="43"/>
      <c r="D9" s="48" t="s">
        <v>2021</v>
      </c>
      <c r="E9" s="49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</row>
    <row r="10" spans="3:24" ht="24" x14ac:dyDescent="0.3">
      <c r="C10" s="43"/>
      <c r="D10" s="45"/>
      <c r="E10" s="44"/>
    </row>
    <row r="11" spans="3:24" ht="24" x14ac:dyDescent="0.3">
      <c r="C11" s="43"/>
      <c r="D11" s="45" t="s">
        <v>2003</v>
      </c>
      <c r="E11" s="44"/>
    </row>
    <row r="12" spans="3:24" ht="24" x14ac:dyDescent="0.3">
      <c r="C12" s="43"/>
      <c r="D12" s="45" t="s">
        <v>2005</v>
      </c>
      <c r="E12" s="44"/>
    </row>
    <row r="13" spans="3:24" ht="24" x14ac:dyDescent="0.3">
      <c r="C13" s="43"/>
      <c r="D13" s="45"/>
      <c r="E13" s="44"/>
    </row>
    <row r="14" spans="3:24" ht="24" x14ac:dyDescent="0.3">
      <c r="C14" s="43" t="s">
        <v>2006</v>
      </c>
      <c r="D14" s="42" t="s">
        <v>2009</v>
      </c>
      <c r="E14" s="44"/>
    </row>
    <row r="15" spans="3:24" ht="24" x14ac:dyDescent="0.3">
      <c r="C15" s="43"/>
      <c r="D15" s="45" t="s">
        <v>2022</v>
      </c>
      <c r="E15" s="44"/>
    </row>
    <row r="16" spans="3:24" ht="24" x14ac:dyDescent="0.3">
      <c r="C16" s="43"/>
      <c r="D16" s="45" t="s">
        <v>2013</v>
      </c>
      <c r="E16" s="44"/>
    </row>
    <row r="17" spans="3:31" ht="24" x14ac:dyDescent="0.3">
      <c r="C17" s="43"/>
      <c r="D17" s="45" t="s">
        <v>2018</v>
      </c>
      <c r="E17" s="44"/>
      <c r="K17" s="124" t="s">
        <v>2025</v>
      </c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</row>
    <row r="18" spans="3:31" ht="24" x14ac:dyDescent="0.3">
      <c r="C18" s="43"/>
      <c r="D18" s="45"/>
      <c r="E18" s="44"/>
    </row>
    <row r="19" spans="3:31" ht="24" x14ac:dyDescent="0.3">
      <c r="C19" s="43" t="s">
        <v>2008</v>
      </c>
      <c r="D19" s="42" t="s">
        <v>2118</v>
      </c>
      <c r="E19" s="44"/>
    </row>
    <row r="20" spans="3:31" ht="24" x14ac:dyDescent="0.3">
      <c r="C20" s="43"/>
      <c r="D20" s="45" t="s">
        <v>2109</v>
      </c>
      <c r="E20" s="44"/>
    </row>
    <row r="21" spans="3:31" ht="24" x14ac:dyDescent="0.3">
      <c r="C21" s="43"/>
      <c r="D21" s="45" t="s">
        <v>2023</v>
      </c>
      <c r="E21" s="44"/>
    </row>
    <row r="22" spans="3:31" ht="24" x14ac:dyDescent="0.3">
      <c r="C22" s="43"/>
      <c r="D22" s="45" t="s">
        <v>2016</v>
      </c>
      <c r="E22" s="44"/>
    </row>
    <row r="23" spans="3:31" ht="24" x14ac:dyDescent="0.3">
      <c r="C23" s="43"/>
      <c r="D23" s="45" t="s">
        <v>2015</v>
      </c>
      <c r="E23" s="44"/>
    </row>
    <row r="24" spans="3:31" ht="24" x14ac:dyDescent="0.3">
      <c r="C24" s="43"/>
      <c r="D24" s="45" t="s">
        <v>2017</v>
      </c>
      <c r="E24" s="44"/>
    </row>
    <row r="25" spans="3:31" ht="24" x14ac:dyDescent="0.3">
      <c r="C25" s="43"/>
      <c r="D25" s="45" t="s">
        <v>2019</v>
      </c>
      <c r="E25" s="44"/>
    </row>
    <row r="26" spans="3:31" ht="24" x14ac:dyDescent="0.3">
      <c r="C26" s="43"/>
      <c r="D26" s="45"/>
      <c r="E26" s="44"/>
    </row>
    <row r="27" spans="3:31" ht="24" x14ac:dyDescent="0.3">
      <c r="C27" s="43" t="s">
        <v>2010</v>
      </c>
      <c r="D27" s="42" t="s">
        <v>2119</v>
      </c>
      <c r="E27" s="44"/>
    </row>
    <row r="28" spans="3:31" ht="24" x14ac:dyDescent="0.3">
      <c r="C28" s="43"/>
      <c r="D28" s="45" t="s">
        <v>2113</v>
      </c>
      <c r="E28" s="44"/>
    </row>
    <row r="29" spans="3:31" ht="24" x14ac:dyDescent="0.3">
      <c r="C29" s="43"/>
      <c r="D29" s="45" t="s">
        <v>2114</v>
      </c>
      <c r="E29" s="44"/>
    </row>
    <row r="30" spans="3:31" ht="24" x14ac:dyDescent="0.3">
      <c r="C30" s="43"/>
      <c r="D30" s="45" t="s">
        <v>2112</v>
      </c>
      <c r="E30" s="44"/>
    </row>
    <row r="31" spans="3:31" ht="24" x14ac:dyDescent="0.3">
      <c r="C31" s="43"/>
      <c r="D31" s="45" t="s">
        <v>2110</v>
      </c>
      <c r="E31" s="44"/>
    </row>
    <row r="32" spans="3:31" ht="24" x14ac:dyDescent="0.3">
      <c r="C32" s="43"/>
      <c r="D32" s="45" t="s">
        <v>2111</v>
      </c>
      <c r="E32" s="44"/>
    </row>
    <row r="33" spans="3:5" ht="24" x14ac:dyDescent="0.3">
      <c r="C33" s="43"/>
      <c r="D33" s="45" t="s">
        <v>2016</v>
      </c>
      <c r="E33" s="44"/>
    </row>
    <row r="34" spans="3:5" ht="24" x14ac:dyDescent="0.3">
      <c r="C34" s="43"/>
      <c r="D34" s="45"/>
      <c r="E34" s="44"/>
    </row>
    <row r="35" spans="3:5" ht="24" x14ac:dyDescent="0.3">
      <c r="C35" s="43" t="s">
        <v>2108</v>
      </c>
      <c r="D35" s="42" t="s">
        <v>2020</v>
      </c>
      <c r="E35" s="44"/>
    </row>
    <row r="36" spans="3:5" ht="24" x14ac:dyDescent="0.3">
      <c r="C36" s="43"/>
      <c r="D36" s="45" t="s">
        <v>2011</v>
      </c>
      <c r="E36" s="44"/>
    </row>
    <row r="37" spans="3:5" ht="24" x14ac:dyDescent="0.3">
      <c r="C37" s="43"/>
      <c r="D37" s="45" t="s">
        <v>2024</v>
      </c>
      <c r="E37" s="44"/>
    </row>
  </sheetData>
  <mergeCells count="1">
    <mergeCell ref="K17:AE1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zoomScaleNormal="100" workbookViewId="0">
      <selection activeCell="A29" sqref="A29:XFD29"/>
    </sheetView>
  </sheetViews>
  <sheetFormatPr baseColWidth="10" defaultColWidth="9.1640625" defaultRowHeight="14" x14ac:dyDescent="0.15"/>
  <cols>
    <col min="1" max="1" width="31.1640625" style="122" customWidth="1"/>
    <col min="2" max="16384" width="9.1640625" style="122"/>
  </cols>
  <sheetData>
    <row r="1" spans="1:1" s="120" customFormat="1" ht="16" x14ac:dyDescent="0.2">
      <c r="A1" s="120" t="s">
        <v>2115</v>
      </c>
    </row>
    <row r="2" spans="1:1" x14ac:dyDescent="0.15">
      <c r="A2" s="121" t="s">
        <v>1</v>
      </c>
    </row>
    <row r="3" spans="1:1" x14ac:dyDescent="0.15">
      <c r="A3" s="121" t="s">
        <v>3</v>
      </c>
    </row>
    <row r="4" spans="1:1" ht="15" x14ac:dyDescent="0.2">
      <c r="A4" s="123">
        <v>1</v>
      </c>
    </row>
    <row r="5" spans="1:1" ht="15" x14ac:dyDescent="0.2">
      <c r="A5" s="123">
        <v>2</v>
      </c>
    </row>
    <row r="6" spans="1:1" ht="15" x14ac:dyDescent="0.2">
      <c r="A6" s="123">
        <v>3</v>
      </c>
    </row>
    <row r="7" spans="1:1" ht="15" x14ac:dyDescent="0.2">
      <c r="A7" s="123">
        <v>4</v>
      </c>
    </row>
    <row r="8" spans="1:1" ht="15" x14ac:dyDescent="0.2">
      <c r="A8" s="123">
        <v>5</v>
      </c>
    </row>
    <row r="9" spans="1:1" ht="15" x14ac:dyDescent="0.2">
      <c r="A9" s="123">
        <v>6</v>
      </c>
    </row>
    <row r="10" spans="1:1" ht="15" x14ac:dyDescent="0.2">
      <c r="A10" s="123">
        <v>7</v>
      </c>
    </row>
    <row r="11" spans="1:1" ht="15" x14ac:dyDescent="0.2">
      <c r="A11" s="123">
        <v>8</v>
      </c>
    </row>
    <row r="12" spans="1:1" ht="15" x14ac:dyDescent="0.2">
      <c r="A12" s="123">
        <v>9</v>
      </c>
    </row>
    <row r="13" spans="1:1" ht="15" x14ac:dyDescent="0.2">
      <c r="A13" s="123">
        <v>10</v>
      </c>
    </row>
    <row r="14" spans="1:1" x14ac:dyDescent="0.15">
      <c r="A14" s="121" t="s">
        <v>2</v>
      </c>
    </row>
    <row r="15" spans="1:1" x14ac:dyDescent="0.15">
      <c r="A15" s="121" t="s">
        <v>4</v>
      </c>
    </row>
    <row r="16" spans="1:1" x14ac:dyDescent="0.15">
      <c r="A16" s="122">
        <v>12</v>
      </c>
    </row>
    <row r="17" spans="1:1" x14ac:dyDescent="0.15">
      <c r="A17" s="122">
        <v>13</v>
      </c>
    </row>
    <row r="18" spans="1:1" x14ac:dyDescent="0.15">
      <c r="A18" s="122">
        <v>14</v>
      </c>
    </row>
    <row r="19" spans="1:1" x14ac:dyDescent="0.15">
      <c r="A19" s="122">
        <v>15</v>
      </c>
    </row>
    <row r="20" spans="1:1" x14ac:dyDescent="0.15">
      <c r="A20" s="122">
        <v>16</v>
      </c>
    </row>
    <row r="21" spans="1:1" x14ac:dyDescent="0.15">
      <c r="A21" s="122">
        <v>17</v>
      </c>
    </row>
    <row r="22" spans="1:1" x14ac:dyDescent="0.15">
      <c r="A22" s="122">
        <v>18</v>
      </c>
    </row>
    <row r="23" spans="1:1" x14ac:dyDescent="0.15">
      <c r="A23" s="122">
        <v>19</v>
      </c>
    </row>
    <row r="24" spans="1:1" x14ac:dyDescent="0.15">
      <c r="A24" s="122">
        <v>20</v>
      </c>
    </row>
    <row r="25" spans="1:1" x14ac:dyDescent="0.15">
      <c r="A25" s="121" t="s">
        <v>2130</v>
      </c>
    </row>
    <row r="26" spans="1:1" x14ac:dyDescent="0.15">
      <c r="A26" s="121" t="s">
        <v>5</v>
      </c>
    </row>
    <row r="27" spans="1:1" x14ac:dyDescent="0.15">
      <c r="A27" s="122">
        <v>21</v>
      </c>
    </row>
    <row r="28" spans="1:1" x14ac:dyDescent="0.15">
      <c r="A28" s="122">
        <v>22</v>
      </c>
    </row>
    <row r="29" spans="1:1" x14ac:dyDescent="0.15">
      <c r="A29" s="122">
        <v>23</v>
      </c>
    </row>
    <row r="30" spans="1:1" x14ac:dyDescent="0.15">
      <c r="A30" s="122">
        <v>24</v>
      </c>
    </row>
    <row r="31" spans="1:1" x14ac:dyDescent="0.15">
      <c r="A31" s="122">
        <v>25</v>
      </c>
    </row>
    <row r="32" spans="1:1" x14ac:dyDescent="0.15">
      <c r="A32" s="122">
        <v>26</v>
      </c>
    </row>
    <row r="33" spans="1:1" x14ac:dyDescent="0.15">
      <c r="A33" s="122">
        <v>27</v>
      </c>
    </row>
    <row r="34" spans="1:1" x14ac:dyDescent="0.15">
      <c r="A34" s="122">
        <v>28</v>
      </c>
    </row>
    <row r="35" spans="1:1" x14ac:dyDescent="0.15">
      <c r="A35" s="122">
        <v>29</v>
      </c>
    </row>
    <row r="36" spans="1:1" x14ac:dyDescent="0.15">
      <c r="A36" s="122">
        <v>30</v>
      </c>
    </row>
    <row r="37" spans="1:1" x14ac:dyDescent="0.15">
      <c r="A37" s="121" t="s">
        <v>2131</v>
      </c>
    </row>
    <row r="38" spans="1:1" x14ac:dyDescent="0.15">
      <c r="A38" s="121" t="s">
        <v>2026</v>
      </c>
    </row>
    <row r="39" spans="1:1" x14ac:dyDescent="0.15">
      <c r="A39" s="122">
        <v>31</v>
      </c>
    </row>
    <row r="40" spans="1:1" x14ac:dyDescent="0.15">
      <c r="A40" s="122">
        <v>32</v>
      </c>
    </row>
    <row r="41" spans="1:1" x14ac:dyDescent="0.15">
      <c r="A41" s="122">
        <v>33</v>
      </c>
    </row>
    <row r="42" spans="1:1" x14ac:dyDescent="0.15">
      <c r="A42" s="122">
        <v>34</v>
      </c>
    </row>
    <row r="43" spans="1:1" x14ac:dyDescent="0.15">
      <c r="A43" s="122">
        <v>35</v>
      </c>
    </row>
    <row r="44" spans="1:1" x14ac:dyDescent="0.15">
      <c r="A44" s="122">
        <v>36</v>
      </c>
    </row>
    <row r="45" spans="1:1" x14ac:dyDescent="0.15">
      <c r="A45" s="122">
        <v>37</v>
      </c>
    </row>
    <row r="46" spans="1:1" x14ac:dyDescent="0.15">
      <c r="A46" s="122">
        <v>38</v>
      </c>
    </row>
    <row r="47" spans="1:1" x14ac:dyDescent="0.15">
      <c r="A47" s="122">
        <v>39</v>
      </c>
    </row>
    <row r="48" spans="1:1" x14ac:dyDescent="0.15">
      <c r="A48" s="122">
        <v>40</v>
      </c>
    </row>
    <row r="49" spans="1:1" x14ac:dyDescent="0.15">
      <c r="A49" s="121" t="s">
        <v>2132</v>
      </c>
    </row>
    <row r="50" spans="1:1" x14ac:dyDescent="0.15">
      <c r="A50" s="121" t="s">
        <v>2027</v>
      </c>
    </row>
    <row r="51" spans="1:1" x14ac:dyDescent="0.15">
      <c r="A51" s="122">
        <v>42</v>
      </c>
    </row>
    <row r="52" spans="1:1" x14ac:dyDescent="0.15">
      <c r="A52" s="122">
        <v>43</v>
      </c>
    </row>
    <row r="53" spans="1:1" x14ac:dyDescent="0.15">
      <c r="A53" s="122">
        <v>44</v>
      </c>
    </row>
    <row r="54" spans="1:1" x14ac:dyDescent="0.15">
      <c r="A54" s="122">
        <v>45</v>
      </c>
    </row>
    <row r="55" spans="1:1" x14ac:dyDescent="0.15">
      <c r="A55" s="122">
        <v>46</v>
      </c>
    </row>
    <row r="56" spans="1:1" x14ac:dyDescent="0.15">
      <c r="A56" s="122">
        <v>47</v>
      </c>
    </row>
    <row r="57" spans="1:1" x14ac:dyDescent="0.15">
      <c r="A57" s="122">
        <v>48</v>
      </c>
    </row>
    <row r="58" spans="1:1" x14ac:dyDescent="0.15">
      <c r="A58" s="122">
        <v>49</v>
      </c>
    </row>
    <row r="59" spans="1:1" x14ac:dyDescent="0.15">
      <c r="A59" s="122">
        <v>50</v>
      </c>
    </row>
    <row r="60" spans="1:1" x14ac:dyDescent="0.15">
      <c r="A60" s="121" t="s">
        <v>2133</v>
      </c>
    </row>
    <row r="61" spans="1:1" x14ac:dyDescent="0.15">
      <c r="A61" s="121" t="s">
        <v>2126</v>
      </c>
    </row>
    <row r="62" spans="1:1" x14ac:dyDescent="0.15">
      <c r="A62" s="122">
        <v>51</v>
      </c>
    </row>
    <row r="63" spans="1:1" x14ac:dyDescent="0.15">
      <c r="A63" s="122">
        <v>52</v>
      </c>
    </row>
    <row r="64" spans="1:1" x14ac:dyDescent="0.15">
      <c r="A64" s="122">
        <v>53</v>
      </c>
    </row>
    <row r="65" spans="1:1" x14ac:dyDescent="0.15">
      <c r="A65" s="122">
        <v>54</v>
      </c>
    </row>
    <row r="66" spans="1:1" x14ac:dyDescent="0.15">
      <c r="A66" s="122">
        <v>55</v>
      </c>
    </row>
    <row r="67" spans="1:1" x14ac:dyDescent="0.15">
      <c r="A67" s="122">
        <v>56</v>
      </c>
    </row>
    <row r="68" spans="1:1" x14ac:dyDescent="0.15">
      <c r="A68" s="122">
        <v>57</v>
      </c>
    </row>
    <row r="69" spans="1:1" x14ac:dyDescent="0.15">
      <c r="A69" s="122">
        <v>58</v>
      </c>
    </row>
    <row r="70" spans="1:1" x14ac:dyDescent="0.15">
      <c r="A70" s="122">
        <v>59</v>
      </c>
    </row>
    <row r="71" spans="1:1" x14ac:dyDescent="0.15">
      <c r="A71" s="122">
        <v>60</v>
      </c>
    </row>
    <row r="72" spans="1:1" x14ac:dyDescent="0.15">
      <c r="A72" s="121" t="s">
        <v>2134</v>
      </c>
    </row>
    <row r="73" spans="1:1" x14ac:dyDescent="0.15">
      <c r="A73" s="121" t="s">
        <v>2127</v>
      </c>
    </row>
    <row r="74" spans="1:1" x14ac:dyDescent="0.15">
      <c r="A74" s="122">
        <v>61</v>
      </c>
    </row>
    <row r="75" spans="1:1" x14ac:dyDescent="0.15">
      <c r="A75" s="122">
        <v>62</v>
      </c>
    </row>
    <row r="76" spans="1:1" x14ac:dyDescent="0.15">
      <c r="A76" s="122">
        <v>63</v>
      </c>
    </row>
    <row r="77" spans="1:1" x14ac:dyDescent="0.15">
      <c r="A77" s="122">
        <v>64</v>
      </c>
    </row>
    <row r="78" spans="1:1" x14ac:dyDescent="0.15">
      <c r="A78" s="122">
        <v>65</v>
      </c>
    </row>
    <row r="79" spans="1:1" x14ac:dyDescent="0.15">
      <c r="A79" s="122">
        <v>66</v>
      </c>
    </row>
    <row r="80" spans="1:1" x14ac:dyDescent="0.15">
      <c r="A80" s="122">
        <v>67</v>
      </c>
    </row>
    <row r="81" spans="1:1" x14ac:dyDescent="0.15">
      <c r="A81" s="122">
        <v>69</v>
      </c>
    </row>
    <row r="82" spans="1:1" x14ac:dyDescent="0.15">
      <c r="A82" s="122">
        <v>70</v>
      </c>
    </row>
    <row r="83" spans="1:1" x14ac:dyDescent="0.15">
      <c r="A83" s="121" t="s">
        <v>2135</v>
      </c>
    </row>
    <row r="84" spans="1:1" x14ac:dyDescent="0.15">
      <c r="A84" s="121" t="s">
        <v>2128</v>
      </c>
    </row>
    <row r="85" spans="1:1" x14ac:dyDescent="0.15">
      <c r="A85" s="122">
        <v>71</v>
      </c>
    </row>
    <row r="86" spans="1:1" x14ac:dyDescent="0.15">
      <c r="A86" s="122">
        <v>72</v>
      </c>
    </row>
    <row r="87" spans="1:1" x14ac:dyDescent="0.15">
      <c r="A87" s="122">
        <v>73</v>
      </c>
    </row>
    <row r="88" spans="1:1" x14ac:dyDescent="0.15">
      <c r="A88" s="122">
        <v>74</v>
      </c>
    </row>
    <row r="89" spans="1:1" x14ac:dyDescent="0.15">
      <c r="A89" s="122">
        <v>75</v>
      </c>
    </row>
    <row r="90" spans="1:1" x14ac:dyDescent="0.15">
      <c r="A90" s="122">
        <v>76</v>
      </c>
    </row>
    <row r="91" spans="1:1" x14ac:dyDescent="0.15">
      <c r="A91" s="122">
        <v>77</v>
      </c>
    </row>
    <row r="92" spans="1:1" x14ac:dyDescent="0.15">
      <c r="A92" s="122">
        <v>78</v>
      </c>
    </row>
    <row r="93" spans="1:1" x14ac:dyDescent="0.15">
      <c r="A93" s="122">
        <v>79</v>
      </c>
    </row>
    <row r="94" spans="1:1" x14ac:dyDescent="0.15">
      <c r="A94" s="122">
        <v>80</v>
      </c>
    </row>
    <row r="95" spans="1:1" x14ac:dyDescent="0.15">
      <c r="A95" s="121" t="s">
        <v>2136</v>
      </c>
    </row>
    <row r="96" spans="1:1" x14ac:dyDescent="0.15">
      <c r="A96" s="121" t="s">
        <v>2129</v>
      </c>
    </row>
  </sheetData>
  <phoneticPr fontId="43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95"/>
  <sheetViews>
    <sheetView zoomScaleNormal="100" workbookViewId="0">
      <selection activeCell="K2" sqref="K2"/>
    </sheetView>
  </sheetViews>
  <sheetFormatPr baseColWidth="10" defaultColWidth="18.5" defaultRowHeight="15" x14ac:dyDescent="0.2"/>
  <cols>
    <col min="1" max="1" width="35" style="1" customWidth="1"/>
    <col min="2" max="2" width="19.5" style="1" customWidth="1"/>
    <col min="3" max="3" width="45.5" style="1" customWidth="1"/>
    <col min="4" max="11" width="13.5" style="1" customWidth="1"/>
    <col min="12" max="12" width="11.6640625" style="1" customWidth="1"/>
    <col min="13" max="13" width="13.5" style="3" customWidth="1"/>
    <col min="14" max="14" width="11.6640625" style="3" customWidth="1"/>
    <col min="15" max="15" width="13.1640625" style="3" customWidth="1"/>
    <col min="16" max="24" width="11.5" style="1" customWidth="1"/>
    <col min="25" max="25" width="14.5" style="3" customWidth="1"/>
    <col min="26" max="26" width="12.5" style="3" customWidth="1"/>
    <col min="27" max="27" width="11.5" style="3" customWidth="1"/>
    <col min="28" max="16384" width="18.5" style="1"/>
  </cols>
  <sheetData>
    <row r="1" spans="1:27" s="5" customFormat="1" ht="19" x14ac:dyDescent="0.25">
      <c r="D1" s="127" t="s">
        <v>1608</v>
      </c>
      <c r="E1" s="127"/>
      <c r="F1" s="127"/>
      <c r="G1" s="127"/>
      <c r="H1" s="127"/>
      <c r="I1" s="127"/>
      <c r="J1" s="127"/>
      <c r="K1" s="127"/>
      <c r="L1" s="127"/>
      <c r="M1" s="128"/>
      <c r="N1" s="128"/>
      <c r="O1" s="128"/>
      <c r="P1" s="129" t="s">
        <v>10</v>
      </c>
      <c r="Q1" s="129"/>
      <c r="R1" s="129"/>
      <c r="S1" s="129"/>
      <c r="T1" s="129"/>
      <c r="U1" s="129"/>
      <c r="V1" s="129"/>
      <c r="W1" s="129"/>
      <c r="X1" s="129"/>
      <c r="Y1" s="130"/>
      <c r="Z1" s="130"/>
      <c r="AA1" s="130"/>
    </row>
    <row r="2" spans="1:27" s="2" customFormat="1" x14ac:dyDescent="0.2">
      <c r="A2" s="2" t="s">
        <v>11</v>
      </c>
      <c r="B2" s="2" t="s">
        <v>12</v>
      </c>
      <c r="C2" s="2" t="s">
        <v>13</v>
      </c>
      <c r="D2" s="6" t="s">
        <v>1</v>
      </c>
      <c r="E2" s="6" t="s">
        <v>2</v>
      </c>
      <c r="F2" s="6" t="s">
        <v>2130</v>
      </c>
      <c r="G2" s="6" t="s">
        <v>2131</v>
      </c>
      <c r="H2" s="6" t="s">
        <v>2132</v>
      </c>
      <c r="I2" s="6" t="s">
        <v>2133</v>
      </c>
      <c r="J2" s="6" t="s">
        <v>2134</v>
      </c>
      <c r="K2" s="6" t="s">
        <v>2135</v>
      </c>
      <c r="L2" s="6" t="s">
        <v>2136</v>
      </c>
      <c r="M2" s="7" t="s">
        <v>6</v>
      </c>
      <c r="N2" s="7" t="s">
        <v>7</v>
      </c>
      <c r="O2" s="7" t="s">
        <v>9</v>
      </c>
      <c r="P2" s="9" t="s">
        <v>3</v>
      </c>
      <c r="Q2" s="9" t="s">
        <v>4</v>
      </c>
      <c r="R2" s="9" t="s">
        <v>5</v>
      </c>
      <c r="S2" s="9" t="s">
        <v>2026</v>
      </c>
      <c r="T2" s="9" t="s">
        <v>2027</v>
      </c>
      <c r="U2" s="9" t="s">
        <v>2126</v>
      </c>
      <c r="V2" s="9" t="s">
        <v>2127</v>
      </c>
      <c r="W2" s="9" t="s">
        <v>2128</v>
      </c>
      <c r="X2" s="9" t="s">
        <v>2129</v>
      </c>
      <c r="Y2" s="37" t="s">
        <v>6</v>
      </c>
      <c r="Z2" s="37" t="s">
        <v>7</v>
      </c>
      <c r="AA2" s="37" t="s">
        <v>9</v>
      </c>
    </row>
    <row r="3" spans="1:27" x14ac:dyDescent="0.2">
      <c r="A3" s="1" t="s">
        <v>1609</v>
      </c>
      <c r="B3" s="4" t="s">
        <v>16</v>
      </c>
      <c r="C3" s="4" t="s">
        <v>17</v>
      </c>
      <c r="D3" s="8" t="s">
        <v>0</v>
      </c>
      <c r="E3" s="8" t="s">
        <v>0</v>
      </c>
      <c r="F3" s="8" t="s">
        <v>0</v>
      </c>
      <c r="G3" s="8" t="s">
        <v>0</v>
      </c>
      <c r="H3" s="8" t="s">
        <v>0</v>
      </c>
      <c r="I3" s="8" t="s">
        <v>0</v>
      </c>
      <c r="J3" s="8" t="s">
        <v>0</v>
      </c>
      <c r="K3" s="8" t="s">
        <v>0</v>
      </c>
      <c r="L3" s="8" t="s">
        <v>0</v>
      </c>
      <c r="M3" s="7" t="e">
        <f t="shared" ref="M3:M66" si="0">STDEV(D3:L3)/AVERAGE(D3:L3)</f>
        <v>#DIV/0!</v>
      </c>
      <c r="N3" s="7">
        <v>6.3E-2</v>
      </c>
      <c r="O3" s="7">
        <v>5.5E-2</v>
      </c>
      <c r="P3" s="10" t="s">
        <v>0</v>
      </c>
      <c r="Q3" s="10" t="s">
        <v>0</v>
      </c>
      <c r="R3" s="10" t="s">
        <v>0</v>
      </c>
      <c r="S3" s="10" t="s">
        <v>0</v>
      </c>
      <c r="T3" s="10" t="s">
        <v>0</v>
      </c>
      <c r="U3" s="10" t="s">
        <v>0</v>
      </c>
      <c r="V3" s="10" t="s">
        <v>0</v>
      </c>
      <c r="W3" s="10" t="s">
        <v>0</v>
      </c>
      <c r="X3" s="10" t="s">
        <v>0</v>
      </c>
      <c r="Y3" s="37" t="e">
        <f t="shared" ref="Y3:Y66" si="1">STDEV(P3:X3)/AVERAGE(P3:X3)</f>
        <v>#DIV/0!</v>
      </c>
      <c r="Z3" s="37">
        <v>6.7000000000000004E-2</v>
      </c>
      <c r="AA3" s="37">
        <v>5.5E-2</v>
      </c>
    </row>
    <row r="4" spans="1:27" x14ac:dyDescent="0.2">
      <c r="A4" s="1" t="s">
        <v>1610</v>
      </c>
      <c r="B4" s="4" t="s">
        <v>21</v>
      </c>
      <c r="C4" s="4" t="s">
        <v>22</v>
      </c>
      <c r="D4" s="8">
        <v>127792.948312676</v>
      </c>
      <c r="E4" s="8">
        <v>129196.924569048</v>
      </c>
      <c r="F4" s="8">
        <v>132968.21789609699</v>
      </c>
      <c r="G4" s="8">
        <v>125222.20799768899</v>
      </c>
      <c r="H4" s="8">
        <v>106213.463497217</v>
      </c>
      <c r="I4" s="8">
        <v>119375.60635928001</v>
      </c>
      <c r="J4" s="8">
        <v>113819.90637538899</v>
      </c>
      <c r="K4" s="8">
        <v>119374.537436696</v>
      </c>
      <c r="L4" s="8">
        <v>106895.240115819</v>
      </c>
      <c r="M4" s="7">
        <f t="shared" si="0"/>
        <v>8.0162455409243674E-2</v>
      </c>
      <c r="N4" s="7"/>
      <c r="O4" s="7"/>
      <c r="P4" s="10">
        <v>70750.693297197999</v>
      </c>
      <c r="Q4" s="10">
        <v>70009.935386938596</v>
      </c>
      <c r="R4" s="10">
        <v>71169.899659107206</v>
      </c>
      <c r="S4" s="10">
        <v>75113.126926319994</v>
      </c>
      <c r="T4" s="10">
        <v>68865.012004523902</v>
      </c>
      <c r="U4" s="10">
        <v>65037.004444829901</v>
      </c>
      <c r="V4" s="10">
        <v>67361.157068269706</v>
      </c>
      <c r="W4" s="10">
        <v>64106.762647196199</v>
      </c>
      <c r="X4" s="10">
        <v>63165.362479831703</v>
      </c>
      <c r="Y4" s="37">
        <f t="shared" si="1"/>
        <v>5.645780298132299E-2</v>
      </c>
      <c r="Z4" s="37"/>
      <c r="AA4" s="37"/>
    </row>
    <row r="5" spans="1:27" x14ac:dyDescent="0.2">
      <c r="A5" s="1" t="s">
        <v>1611</v>
      </c>
      <c r="B5" s="4" t="s">
        <v>26</v>
      </c>
      <c r="C5" s="4" t="s">
        <v>27</v>
      </c>
      <c r="D5" s="8" t="s">
        <v>0</v>
      </c>
      <c r="E5" s="8" t="s">
        <v>0</v>
      </c>
      <c r="F5" s="8" t="s">
        <v>0</v>
      </c>
      <c r="G5" s="8" t="s">
        <v>0</v>
      </c>
      <c r="H5" s="8" t="s">
        <v>0</v>
      </c>
      <c r="I5" s="8" t="s">
        <v>0</v>
      </c>
      <c r="J5" s="8" t="s">
        <v>0</v>
      </c>
      <c r="K5" s="8" t="s">
        <v>0</v>
      </c>
      <c r="L5" s="8" t="s">
        <v>0</v>
      </c>
      <c r="M5" s="7" t="e">
        <f t="shared" si="0"/>
        <v>#DIV/0!</v>
      </c>
      <c r="N5" s="7"/>
      <c r="O5" s="7"/>
      <c r="P5" s="10" t="s">
        <v>0</v>
      </c>
      <c r="Q5" s="10" t="s">
        <v>0</v>
      </c>
      <c r="R5" s="10" t="s">
        <v>0</v>
      </c>
      <c r="S5" s="10" t="s">
        <v>0</v>
      </c>
      <c r="T5" s="10" t="s">
        <v>0</v>
      </c>
      <c r="U5" s="10" t="s">
        <v>0</v>
      </c>
      <c r="V5" s="10" t="s">
        <v>0</v>
      </c>
      <c r="W5" s="10" t="s">
        <v>0</v>
      </c>
      <c r="X5" s="10" t="s">
        <v>0</v>
      </c>
      <c r="Y5" s="37" t="e">
        <f t="shared" si="1"/>
        <v>#DIV/0!</v>
      </c>
      <c r="Z5" s="37"/>
      <c r="AA5" s="37"/>
    </row>
    <row r="6" spans="1:27" x14ac:dyDescent="0.2">
      <c r="A6" s="1" t="s">
        <v>1612</v>
      </c>
      <c r="B6" s="4" t="s">
        <v>31</v>
      </c>
      <c r="C6" s="4" t="s">
        <v>32</v>
      </c>
      <c r="D6" s="8" t="s">
        <v>0</v>
      </c>
      <c r="E6" s="8" t="s">
        <v>0</v>
      </c>
      <c r="F6" s="8" t="s">
        <v>0</v>
      </c>
      <c r="G6" s="8" t="s">
        <v>0</v>
      </c>
      <c r="H6" s="8" t="s">
        <v>0</v>
      </c>
      <c r="I6" s="8" t="s">
        <v>0</v>
      </c>
      <c r="J6" s="8" t="s">
        <v>0</v>
      </c>
      <c r="K6" s="8" t="s">
        <v>0</v>
      </c>
      <c r="L6" s="8" t="s">
        <v>0</v>
      </c>
      <c r="M6" s="7" t="e">
        <f t="shared" si="0"/>
        <v>#DIV/0!</v>
      </c>
      <c r="N6" s="7"/>
      <c r="O6" s="7"/>
      <c r="P6" s="10" t="s">
        <v>0</v>
      </c>
      <c r="Q6" s="10" t="s">
        <v>0</v>
      </c>
      <c r="R6" s="10" t="s">
        <v>0</v>
      </c>
      <c r="S6" s="10" t="s">
        <v>0</v>
      </c>
      <c r="T6" s="10" t="s">
        <v>0</v>
      </c>
      <c r="U6" s="10" t="s">
        <v>0</v>
      </c>
      <c r="V6" s="10" t="s">
        <v>0</v>
      </c>
      <c r="W6" s="10" t="s">
        <v>0</v>
      </c>
      <c r="X6" s="10" t="s">
        <v>0</v>
      </c>
      <c r="Y6" s="37" t="e">
        <f t="shared" si="1"/>
        <v>#DIV/0!</v>
      </c>
      <c r="Z6" s="37"/>
      <c r="AA6" s="37"/>
    </row>
    <row r="7" spans="1:27" x14ac:dyDescent="0.2">
      <c r="A7" s="1" t="s">
        <v>1613</v>
      </c>
      <c r="B7" s="4" t="s">
        <v>36</v>
      </c>
      <c r="C7" s="4" t="s">
        <v>37</v>
      </c>
      <c r="D7" s="8">
        <v>565762.78323073301</v>
      </c>
      <c r="E7" s="8">
        <v>561264.94284880895</v>
      </c>
      <c r="F7" s="8">
        <v>558836.99187282298</v>
      </c>
      <c r="G7" s="8">
        <v>541833.93162195804</v>
      </c>
      <c r="H7" s="8">
        <v>565297.64224237902</v>
      </c>
      <c r="I7" s="8">
        <v>532164.15812631696</v>
      </c>
      <c r="J7" s="8">
        <v>529322.67839705199</v>
      </c>
      <c r="K7" s="8">
        <v>520587.54760513298</v>
      </c>
      <c r="L7" s="8">
        <v>564315.02586835995</v>
      </c>
      <c r="M7" s="7">
        <f t="shared" si="0"/>
        <v>3.2577466545005762E-2</v>
      </c>
      <c r="N7" s="7"/>
      <c r="O7" s="7"/>
      <c r="P7" s="10">
        <v>298079.71901683998</v>
      </c>
      <c r="Q7" s="10">
        <v>307890.75132141903</v>
      </c>
      <c r="R7" s="10">
        <v>319944.63400686701</v>
      </c>
      <c r="S7" s="10">
        <v>327422.20059683098</v>
      </c>
      <c r="T7" s="10">
        <v>304886.40254987503</v>
      </c>
      <c r="U7" s="10">
        <v>302190.30998326599</v>
      </c>
      <c r="V7" s="10">
        <v>297208.49038872501</v>
      </c>
      <c r="W7" s="10">
        <v>297952.88830207603</v>
      </c>
      <c r="X7" s="10">
        <v>307368.44207101298</v>
      </c>
      <c r="Y7" s="37">
        <f t="shared" si="1"/>
        <v>3.3978051171470937E-2</v>
      </c>
      <c r="Z7" s="37"/>
      <c r="AA7" s="37"/>
    </row>
    <row r="8" spans="1:27" x14ac:dyDescent="0.2">
      <c r="A8" s="1" t="s">
        <v>1614</v>
      </c>
      <c r="B8" s="4" t="s">
        <v>41</v>
      </c>
      <c r="C8" s="4" t="s">
        <v>42</v>
      </c>
      <c r="D8" s="8">
        <v>981199.02864957205</v>
      </c>
      <c r="E8" s="8">
        <v>987834.43121347902</v>
      </c>
      <c r="F8" s="8">
        <v>984417.53243048</v>
      </c>
      <c r="G8" s="8">
        <v>1005394.62775651</v>
      </c>
      <c r="H8" s="8">
        <v>964587.65692765103</v>
      </c>
      <c r="I8" s="8">
        <v>959777.87673950905</v>
      </c>
      <c r="J8" s="8">
        <v>889344.02477216301</v>
      </c>
      <c r="K8" s="8">
        <v>930816.46786970296</v>
      </c>
      <c r="L8" s="8">
        <v>894586.74833896605</v>
      </c>
      <c r="M8" s="7">
        <f t="shared" si="0"/>
        <v>4.352022260402931E-2</v>
      </c>
      <c r="N8" s="7"/>
      <c r="O8" s="7"/>
      <c r="P8" s="10">
        <v>535998.10710332799</v>
      </c>
      <c r="Q8" s="10">
        <v>560203.86896355299</v>
      </c>
      <c r="R8" s="10">
        <v>533536.73007576598</v>
      </c>
      <c r="S8" s="10">
        <v>551045.98406515596</v>
      </c>
      <c r="T8" s="10">
        <v>527140.30088400701</v>
      </c>
      <c r="U8" s="10">
        <v>505448.79568784998</v>
      </c>
      <c r="V8" s="10">
        <v>527875.23806881497</v>
      </c>
      <c r="W8" s="10">
        <v>512745.19388619298</v>
      </c>
      <c r="X8" s="10">
        <v>515803.46225693199</v>
      </c>
      <c r="Y8" s="37">
        <f t="shared" si="1"/>
        <v>3.3478114475917087E-2</v>
      </c>
      <c r="Z8" s="37"/>
      <c r="AA8" s="37"/>
    </row>
    <row r="9" spans="1:27" x14ac:dyDescent="0.2">
      <c r="A9" s="1" t="s">
        <v>1616</v>
      </c>
      <c r="B9" s="4" t="s">
        <v>46</v>
      </c>
      <c r="C9" s="4" t="s">
        <v>47</v>
      </c>
      <c r="D9" s="8" t="s">
        <v>0</v>
      </c>
      <c r="E9" s="8" t="s">
        <v>0</v>
      </c>
      <c r="F9" s="8" t="s">
        <v>0</v>
      </c>
      <c r="G9" s="8" t="s">
        <v>0</v>
      </c>
      <c r="H9" s="8" t="s">
        <v>0</v>
      </c>
      <c r="I9" s="8" t="s">
        <v>0</v>
      </c>
      <c r="J9" s="8" t="s">
        <v>0</v>
      </c>
      <c r="K9" s="8" t="s">
        <v>0</v>
      </c>
      <c r="L9" s="8" t="s">
        <v>0</v>
      </c>
      <c r="M9" s="7" t="e">
        <f t="shared" si="0"/>
        <v>#DIV/0!</v>
      </c>
      <c r="N9" s="7"/>
      <c r="O9" s="7"/>
      <c r="P9" s="10" t="s">
        <v>0</v>
      </c>
      <c r="Q9" s="10" t="s">
        <v>0</v>
      </c>
      <c r="R9" s="10" t="s">
        <v>0</v>
      </c>
      <c r="S9" s="10" t="s">
        <v>0</v>
      </c>
      <c r="T9" s="10" t="s">
        <v>0</v>
      </c>
      <c r="U9" s="10" t="s">
        <v>0</v>
      </c>
      <c r="V9" s="10" t="s">
        <v>0</v>
      </c>
      <c r="W9" s="10" t="s">
        <v>0</v>
      </c>
      <c r="X9" s="10" t="s">
        <v>0</v>
      </c>
      <c r="Y9" s="37" t="e">
        <f t="shared" si="1"/>
        <v>#DIV/0!</v>
      </c>
      <c r="Z9" s="37"/>
      <c r="AA9" s="37"/>
    </row>
    <row r="10" spans="1:27" x14ac:dyDescent="0.2">
      <c r="A10" s="1" t="s">
        <v>1617</v>
      </c>
      <c r="B10" s="4" t="s">
        <v>51</v>
      </c>
      <c r="C10" s="4" t="s">
        <v>52</v>
      </c>
      <c r="D10" s="8">
        <v>93013.525950834301</v>
      </c>
      <c r="E10" s="8">
        <v>101195.31398823801</v>
      </c>
      <c r="F10" s="8">
        <v>107628.142470775</v>
      </c>
      <c r="G10" s="8">
        <v>94259.797334883595</v>
      </c>
      <c r="H10" s="8">
        <v>105967.27525116201</v>
      </c>
      <c r="I10" s="8">
        <v>81977.764422873399</v>
      </c>
      <c r="J10" s="8">
        <v>102367.947120399</v>
      </c>
      <c r="K10" s="8">
        <v>92755.754701742699</v>
      </c>
      <c r="L10" s="8">
        <v>90781.581506876202</v>
      </c>
      <c r="M10" s="7">
        <f t="shared" si="0"/>
        <v>8.535001481536339E-2</v>
      </c>
      <c r="N10" s="7"/>
      <c r="O10" s="7"/>
      <c r="P10" s="10" t="s">
        <v>0</v>
      </c>
      <c r="Q10" s="10" t="s">
        <v>0</v>
      </c>
      <c r="R10" s="10" t="s">
        <v>0</v>
      </c>
      <c r="S10" s="10" t="s">
        <v>0</v>
      </c>
      <c r="T10" s="10" t="s">
        <v>0</v>
      </c>
      <c r="U10" s="10" t="s">
        <v>0</v>
      </c>
      <c r="V10" s="10" t="s">
        <v>0</v>
      </c>
      <c r="W10" s="10" t="s">
        <v>0</v>
      </c>
      <c r="X10" s="10" t="s">
        <v>0</v>
      </c>
      <c r="Y10" s="37" t="e">
        <f t="shared" si="1"/>
        <v>#DIV/0!</v>
      </c>
      <c r="Z10" s="37"/>
      <c r="AA10" s="37"/>
    </row>
    <row r="11" spans="1:27" x14ac:dyDescent="0.2">
      <c r="A11" s="1" t="s">
        <v>1618</v>
      </c>
      <c r="B11" s="4" t="s">
        <v>56</v>
      </c>
      <c r="C11" s="4" t="s">
        <v>57</v>
      </c>
      <c r="D11" s="8">
        <v>7420245.1839824403</v>
      </c>
      <c r="E11" s="8">
        <v>7333742.4898126898</v>
      </c>
      <c r="F11" s="8">
        <v>7450834.6873224303</v>
      </c>
      <c r="G11" s="8">
        <v>7120806.5577742904</v>
      </c>
      <c r="H11" s="8">
        <v>7098329.4884827603</v>
      </c>
      <c r="I11" s="8">
        <v>7083078.4294962799</v>
      </c>
      <c r="J11" s="8">
        <v>6816672.2835619096</v>
      </c>
      <c r="K11" s="8">
        <v>6830958.1551303603</v>
      </c>
      <c r="L11" s="8">
        <v>6844511.4405629802</v>
      </c>
      <c r="M11" s="7">
        <f t="shared" si="0"/>
        <v>3.5080649766401482E-2</v>
      </c>
      <c r="N11" s="7"/>
      <c r="O11" s="7"/>
      <c r="P11" s="10">
        <v>6534485.6877232203</v>
      </c>
      <c r="Q11" s="10">
        <v>6679173.1380944001</v>
      </c>
      <c r="R11" s="10">
        <v>6563309.7815331602</v>
      </c>
      <c r="S11" s="10">
        <v>6560392.4932964798</v>
      </c>
      <c r="T11" s="10">
        <v>6093385.8891785797</v>
      </c>
      <c r="U11" s="10">
        <v>6129652.0002852501</v>
      </c>
      <c r="V11" s="10">
        <v>6118574.6652002102</v>
      </c>
      <c r="W11" s="10">
        <v>6138817.9855714003</v>
      </c>
      <c r="X11" s="10">
        <v>6162920.4096637499</v>
      </c>
      <c r="Y11" s="37">
        <f t="shared" si="1"/>
        <v>3.8549149162690359E-2</v>
      </c>
      <c r="Z11" s="37"/>
      <c r="AA11" s="37"/>
    </row>
    <row r="12" spans="1:27" x14ac:dyDescent="0.2">
      <c r="A12" s="1" t="s">
        <v>1619</v>
      </c>
      <c r="B12" s="4" t="s">
        <v>60</v>
      </c>
      <c r="C12" s="4" t="s">
        <v>61</v>
      </c>
      <c r="D12" s="8">
        <v>32097.5754205347</v>
      </c>
      <c r="E12" s="8">
        <v>29385.707005807501</v>
      </c>
      <c r="F12" s="8">
        <v>33942.404413679098</v>
      </c>
      <c r="G12" s="8">
        <v>30807.706469194301</v>
      </c>
      <c r="H12" s="8">
        <v>31785.005929053801</v>
      </c>
      <c r="I12" s="8">
        <v>28208.773799161001</v>
      </c>
      <c r="J12" s="8">
        <v>28391.8685916906</v>
      </c>
      <c r="K12" s="8">
        <v>29034.056682739501</v>
      </c>
      <c r="L12" s="8">
        <v>32259.402374645699</v>
      </c>
      <c r="M12" s="7">
        <f t="shared" si="0"/>
        <v>6.5346752764798552E-2</v>
      </c>
      <c r="N12" s="7"/>
      <c r="O12" s="7"/>
      <c r="P12" s="10">
        <v>61049.817776490898</v>
      </c>
      <c r="Q12" s="10">
        <v>60273.002973539602</v>
      </c>
      <c r="R12" s="10">
        <v>63893.604427819002</v>
      </c>
      <c r="S12" s="10">
        <v>56312.126903728298</v>
      </c>
      <c r="T12" s="10">
        <v>62390.347581394599</v>
      </c>
      <c r="U12" s="10">
        <v>63710.127302273999</v>
      </c>
      <c r="V12" s="10">
        <v>62208.380464350099</v>
      </c>
      <c r="W12" s="10">
        <v>56135.271542658898</v>
      </c>
      <c r="X12" s="10">
        <v>61821.758594484701</v>
      </c>
      <c r="Y12" s="37">
        <f t="shared" si="1"/>
        <v>4.7117766383744958E-2</v>
      </c>
      <c r="Z12" s="37"/>
      <c r="AA12" s="37"/>
    </row>
    <row r="13" spans="1:27" x14ac:dyDescent="0.2">
      <c r="A13" s="1" t="s">
        <v>1621</v>
      </c>
      <c r="B13" s="4" t="s">
        <v>64</v>
      </c>
      <c r="C13" s="4" t="s">
        <v>65</v>
      </c>
      <c r="D13" s="8" t="s">
        <v>0</v>
      </c>
      <c r="E13" s="8" t="s">
        <v>0</v>
      </c>
      <c r="F13" s="8" t="s">
        <v>0</v>
      </c>
      <c r="G13" s="8" t="s">
        <v>0</v>
      </c>
      <c r="H13" s="8" t="s">
        <v>0</v>
      </c>
      <c r="I13" s="8" t="s">
        <v>0</v>
      </c>
      <c r="J13" s="8" t="s">
        <v>0</v>
      </c>
      <c r="K13" s="8" t="s">
        <v>0</v>
      </c>
      <c r="L13" s="8" t="s">
        <v>0</v>
      </c>
      <c r="M13" s="7" t="e">
        <f t="shared" si="0"/>
        <v>#DIV/0!</v>
      </c>
      <c r="N13" s="7"/>
      <c r="O13" s="7"/>
      <c r="P13" s="10" t="s">
        <v>0</v>
      </c>
      <c r="Q13" s="10" t="s">
        <v>0</v>
      </c>
      <c r="R13" s="10" t="s">
        <v>0</v>
      </c>
      <c r="S13" s="10" t="s">
        <v>0</v>
      </c>
      <c r="T13" s="10" t="s">
        <v>0</v>
      </c>
      <c r="U13" s="10" t="s">
        <v>0</v>
      </c>
      <c r="V13" s="10" t="s">
        <v>0</v>
      </c>
      <c r="W13" s="10" t="s">
        <v>0</v>
      </c>
      <c r="X13" s="10" t="s">
        <v>0</v>
      </c>
      <c r="Y13" s="37" t="e">
        <f t="shared" si="1"/>
        <v>#DIV/0!</v>
      </c>
      <c r="Z13" s="37"/>
      <c r="AA13" s="37"/>
    </row>
    <row r="14" spans="1:27" x14ac:dyDescent="0.2">
      <c r="A14" s="1" t="s">
        <v>1622</v>
      </c>
      <c r="B14" s="4" t="s">
        <v>68</v>
      </c>
      <c r="C14" s="4" t="s">
        <v>69</v>
      </c>
      <c r="D14" s="8">
        <v>151647.99705353801</v>
      </c>
      <c r="E14" s="8">
        <v>143480.76978549501</v>
      </c>
      <c r="F14" s="8">
        <v>144832.99501878399</v>
      </c>
      <c r="G14" s="8">
        <v>143990.51799611701</v>
      </c>
      <c r="H14" s="8">
        <v>143936.21905029699</v>
      </c>
      <c r="I14" s="8">
        <v>149133.524155091</v>
      </c>
      <c r="J14" s="8">
        <v>140397.76208033701</v>
      </c>
      <c r="K14" s="8">
        <v>149214.35637009199</v>
      </c>
      <c r="L14" s="8">
        <v>135602.94872565201</v>
      </c>
      <c r="M14" s="7">
        <f t="shared" si="0"/>
        <v>3.3872407999138009E-2</v>
      </c>
      <c r="N14" s="7"/>
      <c r="O14" s="7"/>
      <c r="P14" s="10">
        <v>141082.51122208801</v>
      </c>
      <c r="Q14" s="10">
        <v>134900.53038032699</v>
      </c>
      <c r="R14" s="10">
        <v>126579.6394096</v>
      </c>
      <c r="S14" s="10">
        <v>141930.00370747599</v>
      </c>
      <c r="T14" s="10">
        <v>138165.378211234</v>
      </c>
      <c r="U14" s="10">
        <v>122737.474174355</v>
      </c>
      <c r="V14" s="10">
        <v>124808.213157658</v>
      </c>
      <c r="W14" s="10">
        <v>122019.49761938299</v>
      </c>
      <c r="X14" s="10">
        <v>140961.32723871799</v>
      </c>
      <c r="Y14" s="37">
        <f t="shared" si="1"/>
        <v>6.3744114435088178E-2</v>
      </c>
      <c r="Z14" s="37"/>
      <c r="AA14" s="37"/>
    </row>
    <row r="15" spans="1:27" x14ac:dyDescent="0.2">
      <c r="A15" s="1" t="s">
        <v>1623</v>
      </c>
      <c r="B15" s="4" t="s">
        <v>73</v>
      </c>
      <c r="C15" s="4" t="s">
        <v>74</v>
      </c>
      <c r="D15" s="8">
        <v>39390.918911523397</v>
      </c>
      <c r="E15" s="8">
        <v>39223.565787710097</v>
      </c>
      <c r="F15" s="8">
        <v>40573.733671464601</v>
      </c>
      <c r="G15" s="8">
        <v>38738.466060826497</v>
      </c>
      <c r="H15" s="8">
        <v>35298.740417009598</v>
      </c>
      <c r="I15" s="8">
        <v>39041.852218312801</v>
      </c>
      <c r="J15" s="8">
        <v>38154.1298545881</v>
      </c>
      <c r="K15" s="8">
        <v>35388.114535770299</v>
      </c>
      <c r="L15" s="8">
        <v>34449.418249766197</v>
      </c>
      <c r="M15" s="7">
        <f t="shared" si="0"/>
        <v>5.7722441041938993E-2</v>
      </c>
      <c r="N15" s="7"/>
      <c r="O15" s="7"/>
      <c r="P15" s="10" t="s">
        <v>0</v>
      </c>
      <c r="Q15" s="10" t="s">
        <v>0</v>
      </c>
      <c r="R15" s="10" t="s">
        <v>0</v>
      </c>
      <c r="S15" s="10" t="s">
        <v>0</v>
      </c>
      <c r="T15" s="10" t="s">
        <v>0</v>
      </c>
      <c r="U15" s="10" t="s">
        <v>0</v>
      </c>
      <c r="V15" s="10" t="s">
        <v>0</v>
      </c>
      <c r="W15" s="10" t="s">
        <v>0</v>
      </c>
      <c r="X15" s="10" t="s">
        <v>0</v>
      </c>
      <c r="Y15" s="37" t="e">
        <f t="shared" si="1"/>
        <v>#DIV/0!</v>
      </c>
      <c r="Z15" s="37"/>
      <c r="AA15" s="37"/>
    </row>
    <row r="16" spans="1:27" x14ac:dyDescent="0.2">
      <c r="A16" s="1" t="s">
        <v>1624</v>
      </c>
      <c r="B16" s="4" t="s">
        <v>78</v>
      </c>
      <c r="C16" s="4" t="s">
        <v>79</v>
      </c>
      <c r="D16" s="8">
        <v>48000409.605416797</v>
      </c>
      <c r="E16" s="8">
        <v>47897351.677326001</v>
      </c>
      <c r="F16" s="8">
        <v>46908139.864468403</v>
      </c>
      <c r="G16" s="8">
        <v>45162530.4247161</v>
      </c>
      <c r="H16" s="8">
        <v>43611207.716568403</v>
      </c>
      <c r="I16" s="8">
        <v>43949744.589997098</v>
      </c>
      <c r="J16" s="8">
        <v>43425762.098728001</v>
      </c>
      <c r="K16" s="8">
        <v>43003535.407939397</v>
      </c>
      <c r="L16" s="8">
        <v>43100441.195174403</v>
      </c>
      <c r="M16" s="7">
        <f t="shared" si="0"/>
        <v>4.5918846989719604E-2</v>
      </c>
      <c r="N16" s="7"/>
      <c r="O16" s="7"/>
      <c r="P16" s="10">
        <v>11121707.610547701</v>
      </c>
      <c r="Q16" s="10">
        <v>11124372.130925501</v>
      </c>
      <c r="R16" s="10">
        <v>10691084.255171901</v>
      </c>
      <c r="S16" s="10">
        <v>10663664.4687743</v>
      </c>
      <c r="T16" s="10">
        <v>10197826.8614191</v>
      </c>
      <c r="U16" s="10">
        <v>10139946.4783257</v>
      </c>
      <c r="V16" s="10">
        <v>9973718.3468023892</v>
      </c>
      <c r="W16" s="10">
        <v>10290642.6138721</v>
      </c>
      <c r="X16" s="10">
        <v>9796273.8901813794</v>
      </c>
      <c r="Y16" s="37">
        <f t="shared" si="1"/>
        <v>4.6027307345797019E-2</v>
      </c>
      <c r="Z16" s="37"/>
      <c r="AA16" s="37"/>
    </row>
    <row r="17" spans="1:27" x14ac:dyDescent="0.2">
      <c r="A17" s="1" t="s">
        <v>1625</v>
      </c>
      <c r="B17" s="4" t="s">
        <v>83</v>
      </c>
      <c r="C17" s="4" t="s">
        <v>84</v>
      </c>
      <c r="D17" s="8">
        <v>188593.26989834601</v>
      </c>
      <c r="E17" s="8">
        <v>189018.376407829</v>
      </c>
      <c r="F17" s="8">
        <v>180029.78524831601</v>
      </c>
      <c r="G17" s="8">
        <v>177929.43530156501</v>
      </c>
      <c r="H17" s="8">
        <v>174262.05262373801</v>
      </c>
      <c r="I17" s="8">
        <v>167449.781906027</v>
      </c>
      <c r="J17" s="8">
        <v>182626.110587612</v>
      </c>
      <c r="K17" s="8">
        <v>185718.76734436199</v>
      </c>
      <c r="L17" s="8">
        <v>188019.63113471901</v>
      </c>
      <c r="M17" s="7">
        <f t="shared" si="0"/>
        <v>4.0536077896543073E-2</v>
      </c>
      <c r="N17" s="7"/>
      <c r="O17" s="7"/>
      <c r="P17" s="10">
        <v>238771.46178896501</v>
      </c>
      <c r="Q17" s="10">
        <v>236405.38558065501</v>
      </c>
      <c r="R17" s="10">
        <v>246521.39117952</v>
      </c>
      <c r="S17" s="10">
        <v>220663.081247569</v>
      </c>
      <c r="T17" s="10">
        <v>248173.03366386899</v>
      </c>
      <c r="U17" s="10">
        <v>231454.59862758499</v>
      </c>
      <c r="V17" s="10">
        <v>238523.27550048899</v>
      </c>
      <c r="W17" s="10">
        <v>225397.956762827</v>
      </c>
      <c r="X17" s="10">
        <v>217450.90974545499</v>
      </c>
      <c r="Y17" s="37">
        <f t="shared" si="1"/>
        <v>4.6335373959382871E-2</v>
      </c>
      <c r="Z17" s="37"/>
      <c r="AA17" s="37"/>
    </row>
    <row r="18" spans="1:27" x14ac:dyDescent="0.2">
      <c r="A18" s="1" t="s">
        <v>1626</v>
      </c>
      <c r="B18" s="4" t="s">
        <v>86</v>
      </c>
      <c r="C18" s="4" t="s">
        <v>87</v>
      </c>
      <c r="D18" s="8" t="s">
        <v>0</v>
      </c>
      <c r="E18" s="8" t="s">
        <v>0</v>
      </c>
      <c r="F18" s="8" t="s">
        <v>0</v>
      </c>
      <c r="G18" s="8" t="s">
        <v>0</v>
      </c>
      <c r="H18" s="8" t="s">
        <v>0</v>
      </c>
      <c r="I18" s="8" t="s">
        <v>0</v>
      </c>
      <c r="J18" s="8" t="s">
        <v>0</v>
      </c>
      <c r="K18" s="8" t="s">
        <v>0</v>
      </c>
      <c r="L18" s="8" t="s">
        <v>0</v>
      </c>
      <c r="M18" s="7" t="e">
        <f t="shared" si="0"/>
        <v>#DIV/0!</v>
      </c>
      <c r="N18" s="7"/>
      <c r="O18" s="7"/>
      <c r="P18" s="10" t="s">
        <v>0</v>
      </c>
      <c r="Q18" s="10" t="s">
        <v>0</v>
      </c>
      <c r="R18" s="10" t="s">
        <v>0</v>
      </c>
      <c r="S18" s="10" t="s">
        <v>0</v>
      </c>
      <c r="T18" s="10" t="s">
        <v>0</v>
      </c>
      <c r="U18" s="10" t="s">
        <v>0</v>
      </c>
      <c r="V18" s="10" t="s">
        <v>0</v>
      </c>
      <c r="W18" s="10" t="s">
        <v>0</v>
      </c>
      <c r="X18" s="10" t="s">
        <v>0</v>
      </c>
      <c r="Y18" s="37" t="e">
        <f t="shared" si="1"/>
        <v>#DIV/0!</v>
      </c>
      <c r="Z18" s="37"/>
      <c r="AA18" s="37"/>
    </row>
    <row r="19" spans="1:27" x14ac:dyDescent="0.2">
      <c r="A19" s="1" t="s">
        <v>1627</v>
      </c>
      <c r="B19" s="4" t="s">
        <v>90</v>
      </c>
      <c r="C19" s="4" t="s">
        <v>91</v>
      </c>
      <c r="D19" s="8" t="s">
        <v>0</v>
      </c>
      <c r="E19" s="8" t="s">
        <v>0</v>
      </c>
      <c r="F19" s="8" t="s">
        <v>0</v>
      </c>
      <c r="G19" s="8" t="s">
        <v>0</v>
      </c>
      <c r="H19" s="8" t="s">
        <v>0</v>
      </c>
      <c r="I19" s="8" t="s">
        <v>0</v>
      </c>
      <c r="J19" s="8" t="s">
        <v>0</v>
      </c>
      <c r="K19" s="8" t="s">
        <v>0</v>
      </c>
      <c r="L19" s="8" t="s">
        <v>0</v>
      </c>
      <c r="M19" s="7" t="e">
        <f t="shared" si="0"/>
        <v>#DIV/0!</v>
      </c>
      <c r="N19" s="7"/>
      <c r="O19" s="7"/>
      <c r="P19" s="10" t="s">
        <v>0</v>
      </c>
      <c r="Q19" s="10" t="s">
        <v>0</v>
      </c>
      <c r="R19" s="10" t="s">
        <v>0</v>
      </c>
      <c r="S19" s="10" t="s">
        <v>0</v>
      </c>
      <c r="T19" s="10" t="s">
        <v>0</v>
      </c>
      <c r="U19" s="10" t="s">
        <v>0</v>
      </c>
      <c r="V19" s="10" t="s">
        <v>0</v>
      </c>
      <c r="W19" s="10" t="s">
        <v>0</v>
      </c>
      <c r="X19" s="10" t="s">
        <v>0</v>
      </c>
      <c r="Y19" s="37" t="e">
        <f t="shared" si="1"/>
        <v>#DIV/0!</v>
      </c>
      <c r="Z19" s="37"/>
      <c r="AA19" s="37"/>
    </row>
    <row r="20" spans="1:27" x14ac:dyDescent="0.2">
      <c r="A20" s="1" t="s">
        <v>1629</v>
      </c>
      <c r="B20" s="4" t="s">
        <v>93</v>
      </c>
      <c r="C20" s="4" t="s">
        <v>94</v>
      </c>
      <c r="D20" s="8">
        <v>8615491.9358352702</v>
      </c>
      <c r="E20" s="8">
        <v>8565666.2845376804</v>
      </c>
      <c r="F20" s="8">
        <v>8265765.2120851204</v>
      </c>
      <c r="G20" s="8">
        <v>8176783.4599509398</v>
      </c>
      <c r="H20" s="8">
        <v>8085166.2574006896</v>
      </c>
      <c r="I20" s="8">
        <v>8139018.3033269197</v>
      </c>
      <c r="J20" s="8">
        <v>8206622.8979662703</v>
      </c>
      <c r="K20" s="8">
        <v>7713970.0254180804</v>
      </c>
      <c r="L20" s="8">
        <v>7756719.4590100497</v>
      </c>
      <c r="M20" s="7">
        <f t="shared" si="0"/>
        <v>3.7541534956373052E-2</v>
      </c>
      <c r="N20" s="7"/>
      <c r="O20" s="7"/>
      <c r="P20" s="10">
        <v>4345559.2760622399</v>
      </c>
      <c r="Q20" s="10">
        <v>4121013.98201964</v>
      </c>
      <c r="R20" s="10">
        <v>4301760.0488260398</v>
      </c>
      <c r="S20" s="10">
        <v>4248694.6429501297</v>
      </c>
      <c r="T20" s="10">
        <v>4172266.3737961701</v>
      </c>
      <c r="U20" s="10">
        <v>4093780.8416418</v>
      </c>
      <c r="V20" s="10">
        <v>3825881.64465525</v>
      </c>
      <c r="W20" s="10">
        <v>3957042.6018366502</v>
      </c>
      <c r="X20" s="10">
        <v>3872206.4217227902</v>
      </c>
      <c r="Y20" s="37">
        <f t="shared" si="1"/>
        <v>4.5266230930287456E-2</v>
      </c>
      <c r="Z20" s="37"/>
      <c r="AA20" s="37"/>
    </row>
    <row r="21" spans="1:27" x14ac:dyDescent="0.2">
      <c r="A21" s="1" t="s">
        <v>1631</v>
      </c>
      <c r="B21" s="4" t="s">
        <v>98</v>
      </c>
      <c r="C21" s="4" t="s">
        <v>99</v>
      </c>
      <c r="D21" s="8">
        <v>76720.006209032697</v>
      </c>
      <c r="E21" s="8">
        <v>103867.269819407</v>
      </c>
      <c r="F21" s="8">
        <v>83980.239519561495</v>
      </c>
      <c r="G21" s="8">
        <v>93634.616855340704</v>
      </c>
      <c r="H21" s="8">
        <v>81452.829396550995</v>
      </c>
      <c r="I21" s="8">
        <v>83068.197256116706</v>
      </c>
      <c r="J21" s="8">
        <v>75124.5978612209</v>
      </c>
      <c r="K21" s="8">
        <v>77920.921126435394</v>
      </c>
      <c r="L21" s="8">
        <v>81504.934053013305</v>
      </c>
      <c r="M21" s="7">
        <f t="shared" si="0"/>
        <v>0.10873582166371595</v>
      </c>
      <c r="N21" s="7"/>
      <c r="O21" s="7"/>
      <c r="P21" s="10">
        <v>8862.0436001101207</v>
      </c>
      <c r="Q21" s="10">
        <v>9041.7985694750496</v>
      </c>
      <c r="R21" s="10">
        <v>7901.4496773748397</v>
      </c>
      <c r="S21" s="10">
        <v>7714.5454501525101</v>
      </c>
      <c r="T21" s="10">
        <v>9808.1283035445304</v>
      </c>
      <c r="U21" s="10">
        <v>9403.7624289204396</v>
      </c>
      <c r="V21" s="10">
        <v>8687.1949182002809</v>
      </c>
      <c r="W21" s="10">
        <v>7877.2614580179898</v>
      </c>
      <c r="X21" s="10">
        <v>7522.3387252826096</v>
      </c>
      <c r="Y21" s="37">
        <f t="shared" si="1"/>
        <v>9.5317545951668137E-2</v>
      </c>
      <c r="Z21" s="37"/>
      <c r="AA21" s="37"/>
    </row>
    <row r="22" spans="1:27" x14ac:dyDescent="0.2">
      <c r="A22" s="1" t="s">
        <v>1632</v>
      </c>
      <c r="B22" s="4" t="s">
        <v>103</v>
      </c>
      <c r="C22" s="4" t="s">
        <v>104</v>
      </c>
      <c r="D22" s="8" t="s">
        <v>0</v>
      </c>
      <c r="E22" s="8" t="s">
        <v>0</v>
      </c>
      <c r="F22" s="8" t="s">
        <v>0</v>
      </c>
      <c r="G22" s="8" t="s">
        <v>0</v>
      </c>
      <c r="H22" s="8" t="s">
        <v>0</v>
      </c>
      <c r="I22" s="8" t="s">
        <v>0</v>
      </c>
      <c r="J22" s="8" t="s">
        <v>0</v>
      </c>
      <c r="K22" s="8" t="s">
        <v>0</v>
      </c>
      <c r="L22" s="8" t="s">
        <v>0</v>
      </c>
      <c r="M22" s="7" t="e">
        <f t="shared" si="0"/>
        <v>#DIV/0!</v>
      </c>
      <c r="N22" s="7"/>
      <c r="O22" s="7"/>
      <c r="P22" s="10" t="s">
        <v>0</v>
      </c>
      <c r="Q22" s="10" t="s">
        <v>0</v>
      </c>
      <c r="R22" s="10" t="s">
        <v>0</v>
      </c>
      <c r="S22" s="10" t="s">
        <v>0</v>
      </c>
      <c r="T22" s="10" t="s">
        <v>0</v>
      </c>
      <c r="U22" s="10" t="s">
        <v>0</v>
      </c>
      <c r="V22" s="10" t="s">
        <v>0</v>
      </c>
      <c r="W22" s="10" t="s">
        <v>0</v>
      </c>
      <c r="X22" s="10" t="s">
        <v>0</v>
      </c>
      <c r="Y22" s="37" t="e">
        <f t="shared" si="1"/>
        <v>#DIV/0!</v>
      </c>
      <c r="Z22" s="37"/>
      <c r="AA22" s="37"/>
    </row>
    <row r="23" spans="1:27" x14ac:dyDescent="0.2">
      <c r="A23" s="1" t="s">
        <v>1633</v>
      </c>
      <c r="B23" s="4" t="s">
        <v>108</v>
      </c>
      <c r="C23" s="4" t="s">
        <v>109</v>
      </c>
      <c r="D23" s="8" t="s">
        <v>0</v>
      </c>
      <c r="E23" s="8" t="s">
        <v>0</v>
      </c>
      <c r="F23" s="8" t="s">
        <v>0</v>
      </c>
      <c r="G23" s="8" t="s">
        <v>0</v>
      </c>
      <c r="H23" s="8" t="s">
        <v>0</v>
      </c>
      <c r="I23" s="8" t="s">
        <v>0</v>
      </c>
      <c r="J23" s="8" t="s">
        <v>0</v>
      </c>
      <c r="K23" s="8" t="s">
        <v>0</v>
      </c>
      <c r="L23" s="8" t="s">
        <v>0</v>
      </c>
      <c r="M23" s="7" t="e">
        <f t="shared" si="0"/>
        <v>#DIV/0!</v>
      </c>
      <c r="N23" s="7"/>
      <c r="O23" s="7"/>
      <c r="P23" s="10" t="s">
        <v>0</v>
      </c>
      <c r="Q23" s="10" t="s">
        <v>0</v>
      </c>
      <c r="R23" s="10" t="s">
        <v>0</v>
      </c>
      <c r="S23" s="10" t="s">
        <v>0</v>
      </c>
      <c r="T23" s="10" t="s">
        <v>0</v>
      </c>
      <c r="U23" s="10" t="s">
        <v>0</v>
      </c>
      <c r="V23" s="10" t="s">
        <v>0</v>
      </c>
      <c r="W23" s="10" t="s">
        <v>0</v>
      </c>
      <c r="X23" s="10" t="s">
        <v>0</v>
      </c>
      <c r="Y23" s="37" t="e">
        <f t="shared" si="1"/>
        <v>#DIV/0!</v>
      </c>
      <c r="Z23" s="37"/>
      <c r="AA23" s="37"/>
    </row>
    <row r="24" spans="1:27" x14ac:dyDescent="0.2">
      <c r="A24" s="1" t="s">
        <v>1634</v>
      </c>
      <c r="B24" s="4" t="s">
        <v>113</v>
      </c>
      <c r="C24" s="4" t="s">
        <v>114</v>
      </c>
      <c r="D24" s="8">
        <v>11951349.4734492</v>
      </c>
      <c r="E24" s="8">
        <v>11883780.8531454</v>
      </c>
      <c r="F24" s="8">
        <v>11611645.417609001</v>
      </c>
      <c r="G24" s="8">
        <v>11501399.744630501</v>
      </c>
      <c r="H24" s="8">
        <v>11111509.770540399</v>
      </c>
      <c r="I24" s="8">
        <v>10894386.4846549</v>
      </c>
      <c r="J24" s="8">
        <v>10832616.646136099</v>
      </c>
      <c r="K24" s="8">
        <v>10673101.6703688</v>
      </c>
      <c r="L24" s="8">
        <v>10608000.625724601</v>
      </c>
      <c r="M24" s="7">
        <f t="shared" si="0"/>
        <v>4.6150032676412218E-2</v>
      </c>
      <c r="N24" s="7"/>
      <c r="O24" s="7"/>
      <c r="P24" s="10">
        <v>16854994.894598398</v>
      </c>
      <c r="Q24" s="10">
        <v>16751051.089498</v>
      </c>
      <c r="R24" s="10">
        <v>16656872.2858015</v>
      </c>
      <c r="S24" s="10">
        <v>16661770.369286399</v>
      </c>
      <c r="T24" s="10">
        <v>15927509.513385201</v>
      </c>
      <c r="U24" s="10">
        <v>15924123.366460999</v>
      </c>
      <c r="V24" s="10">
        <v>15918902.754814399</v>
      </c>
      <c r="W24" s="10">
        <v>15689179.674724299</v>
      </c>
      <c r="X24" s="10">
        <v>15704890.4081218</v>
      </c>
      <c r="Y24" s="37">
        <f t="shared" si="1"/>
        <v>2.9870937392409785E-2</v>
      </c>
      <c r="Z24" s="37"/>
      <c r="AA24" s="37"/>
    </row>
    <row r="25" spans="1:27" x14ac:dyDescent="0.2">
      <c r="A25" s="1" t="s">
        <v>1635</v>
      </c>
      <c r="B25" s="4" t="s">
        <v>118</v>
      </c>
      <c r="C25" s="4" t="s">
        <v>119</v>
      </c>
      <c r="D25" s="8">
        <v>1187494.5825062201</v>
      </c>
      <c r="E25" s="8">
        <v>1237707.84403636</v>
      </c>
      <c r="F25" s="8">
        <v>1167244.7523513599</v>
      </c>
      <c r="G25" s="8">
        <v>1153086.8108317801</v>
      </c>
      <c r="H25" s="8">
        <v>1128812.21261234</v>
      </c>
      <c r="I25" s="8">
        <v>1109309.5467204801</v>
      </c>
      <c r="J25" s="8">
        <v>1089567.5631365201</v>
      </c>
      <c r="K25" s="8">
        <v>1133207.37308417</v>
      </c>
      <c r="L25" s="8">
        <v>1143537.6295745301</v>
      </c>
      <c r="M25" s="7">
        <f t="shared" si="0"/>
        <v>3.8258378760864714E-2</v>
      </c>
      <c r="N25" s="7"/>
      <c r="O25" s="7"/>
      <c r="P25" s="10">
        <v>283298.62742226699</v>
      </c>
      <c r="Q25" s="10">
        <v>264581.67848731403</v>
      </c>
      <c r="R25" s="10">
        <v>281615.33900247701</v>
      </c>
      <c r="S25" s="10">
        <v>267918.69320006401</v>
      </c>
      <c r="T25" s="10">
        <v>226936.39813877299</v>
      </c>
      <c r="U25" s="10">
        <v>244459.357493524</v>
      </c>
      <c r="V25" s="10">
        <v>263524.56627580198</v>
      </c>
      <c r="W25" s="10">
        <v>242347.50148906399</v>
      </c>
      <c r="X25" s="10">
        <v>272704.40114480897</v>
      </c>
      <c r="Y25" s="37">
        <f t="shared" si="1"/>
        <v>7.3096669737832382E-2</v>
      </c>
      <c r="Z25" s="37"/>
      <c r="AA25" s="37"/>
    </row>
    <row r="26" spans="1:27" x14ac:dyDescent="0.2">
      <c r="A26" s="1" t="s">
        <v>1636</v>
      </c>
      <c r="B26" s="4" t="s">
        <v>123</v>
      </c>
      <c r="C26" s="4" t="s">
        <v>124</v>
      </c>
      <c r="D26" s="8">
        <v>9041850.2430727202</v>
      </c>
      <c r="E26" s="8">
        <v>8746428.51631267</v>
      </c>
      <c r="F26" s="8">
        <v>8679439.2982190996</v>
      </c>
      <c r="G26" s="8">
        <v>8639835.7714316305</v>
      </c>
      <c r="H26" s="8">
        <v>7788161.2001278503</v>
      </c>
      <c r="I26" s="8">
        <v>8121054.9022458503</v>
      </c>
      <c r="J26" s="8">
        <v>8026809.6652779598</v>
      </c>
      <c r="K26" s="8">
        <v>8323229.1815269301</v>
      </c>
      <c r="L26" s="8">
        <v>7980747.65807907</v>
      </c>
      <c r="M26" s="7">
        <f t="shared" si="0"/>
        <v>5.0564203826679331E-2</v>
      </c>
      <c r="N26" s="7"/>
      <c r="O26" s="7"/>
      <c r="P26" s="10">
        <v>5351394.8054192299</v>
      </c>
      <c r="Q26" s="10">
        <v>5245734.7855098797</v>
      </c>
      <c r="R26" s="10">
        <v>5092472.55585609</v>
      </c>
      <c r="S26" s="10">
        <v>5034967.2231611796</v>
      </c>
      <c r="T26" s="10">
        <v>4895017.5740102101</v>
      </c>
      <c r="U26" s="10">
        <v>4977068.8093106505</v>
      </c>
      <c r="V26" s="10">
        <v>4676016.11897365</v>
      </c>
      <c r="W26" s="10">
        <v>4656261.2997162296</v>
      </c>
      <c r="X26" s="10">
        <v>4559161.1227753898</v>
      </c>
      <c r="Y26" s="37">
        <f t="shared" si="1"/>
        <v>5.5102943254912461E-2</v>
      </c>
      <c r="Z26" s="37"/>
      <c r="AA26" s="37"/>
    </row>
    <row r="27" spans="1:27" x14ac:dyDescent="0.2">
      <c r="A27" s="1" t="s">
        <v>1638</v>
      </c>
      <c r="B27" s="4" t="s">
        <v>128</v>
      </c>
      <c r="C27" s="4" t="s">
        <v>129</v>
      </c>
      <c r="D27" s="8">
        <v>129222.416024494</v>
      </c>
      <c r="E27" s="8">
        <v>120711.265836217</v>
      </c>
      <c r="F27" s="8">
        <v>112354.249443512</v>
      </c>
      <c r="G27" s="8">
        <v>114023.560509195</v>
      </c>
      <c r="H27" s="8">
        <v>106735.113378118</v>
      </c>
      <c r="I27" s="8">
        <v>122232.450557285</v>
      </c>
      <c r="J27" s="8">
        <v>128068.242269572</v>
      </c>
      <c r="K27" s="8">
        <v>123126.57711479699</v>
      </c>
      <c r="L27" s="8">
        <v>104492.297560583</v>
      </c>
      <c r="M27" s="7">
        <f t="shared" si="0"/>
        <v>7.5622338339255649E-2</v>
      </c>
      <c r="N27" s="7"/>
      <c r="O27" s="7"/>
      <c r="P27" s="10">
        <v>283992.94538367802</v>
      </c>
      <c r="Q27" s="10">
        <v>287687.56274181901</v>
      </c>
      <c r="R27" s="10">
        <v>280622.17687067902</v>
      </c>
      <c r="S27" s="10">
        <v>289275.69492384902</v>
      </c>
      <c r="T27" s="10">
        <v>252067.568514869</v>
      </c>
      <c r="U27" s="10">
        <v>246982.17593306501</v>
      </c>
      <c r="V27" s="10">
        <v>275148.597884911</v>
      </c>
      <c r="W27" s="10">
        <v>247053.983873046</v>
      </c>
      <c r="X27" s="10">
        <v>279684.928960561</v>
      </c>
      <c r="Y27" s="37">
        <f t="shared" si="1"/>
        <v>6.4795782249127479E-2</v>
      </c>
      <c r="Z27" s="37"/>
      <c r="AA27" s="37"/>
    </row>
    <row r="28" spans="1:27" x14ac:dyDescent="0.2">
      <c r="A28" s="1" t="s">
        <v>1639</v>
      </c>
      <c r="B28" s="4" t="s">
        <v>133</v>
      </c>
      <c r="C28" s="4" t="s">
        <v>134</v>
      </c>
      <c r="D28" s="8">
        <v>88851808.449211404</v>
      </c>
      <c r="E28" s="8">
        <v>90015050.860038698</v>
      </c>
      <c r="F28" s="8">
        <v>83095092.653073996</v>
      </c>
      <c r="G28" s="8">
        <v>85625153.326252595</v>
      </c>
      <c r="H28" s="8">
        <v>83277874.986475199</v>
      </c>
      <c r="I28" s="8">
        <v>81151228.792357802</v>
      </c>
      <c r="J28" s="8">
        <v>80816515.783457696</v>
      </c>
      <c r="K28" s="8">
        <v>82318191.546953395</v>
      </c>
      <c r="L28" s="8">
        <v>83357693.198879302</v>
      </c>
      <c r="M28" s="7">
        <f t="shared" si="0"/>
        <v>3.8561191625844517E-2</v>
      </c>
      <c r="N28" s="7"/>
      <c r="O28" s="7"/>
      <c r="P28" s="10">
        <v>175758033.35006201</v>
      </c>
      <c r="Q28" s="10">
        <v>178139159.489418</v>
      </c>
      <c r="R28" s="10">
        <v>163319046.11970201</v>
      </c>
      <c r="S28" s="10">
        <v>169793365.566672</v>
      </c>
      <c r="T28" s="10">
        <v>165254532.98703399</v>
      </c>
      <c r="U28" s="10">
        <v>161952168.25902599</v>
      </c>
      <c r="V28" s="10">
        <v>160645446.58110899</v>
      </c>
      <c r="W28" s="10">
        <v>160972526.97911999</v>
      </c>
      <c r="X28" s="10">
        <v>162026158.01278999</v>
      </c>
      <c r="Y28" s="37">
        <f t="shared" si="1"/>
        <v>3.9696287613739369E-2</v>
      </c>
      <c r="Z28" s="37"/>
      <c r="AA28" s="37"/>
    </row>
    <row r="29" spans="1:27" x14ac:dyDescent="0.2">
      <c r="A29" s="1" t="s">
        <v>1640</v>
      </c>
      <c r="B29" s="4" t="s">
        <v>137</v>
      </c>
      <c r="C29" s="4" t="s">
        <v>138</v>
      </c>
      <c r="D29" s="8">
        <v>5634244.3814148298</v>
      </c>
      <c r="E29" s="8">
        <v>5353483.0158250201</v>
      </c>
      <c r="F29" s="8">
        <v>5351675.6340536401</v>
      </c>
      <c r="G29" s="8">
        <v>5224789.1292612301</v>
      </c>
      <c r="H29" s="8">
        <v>5130870.1545965699</v>
      </c>
      <c r="I29" s="8">
        <v>5191360.6825996498</v>
      </c>
      <c r="J29" s="8">
        <v>4591593.2346625803</v>
      </c>
      <c r="K29" s="8">
        <v>4944610.5882808398</v>
      </c>
      <c r="L29" s="8">
        <v>4903850.7288661301</v>
      </c>
      <c r="M29" s="7">
        <f t="shared" si="0"/>
        <v>5.9036887162745598E-2</v>
      </c>
      <c r="N29" s="7"/>
      <c r="O29" s="7"/>
      <c r="P29" s="10">
        <v>2704252.6211401098</v>
      </c>
      <c r="Q29" s="10">
        <v>2633109.5569383302</v>
      </c>
      <c r="R29" s="10">
        <v>2621151.0002436498</v>
      </c>
      <c r="S29" s="10">
        <v>2435729.7910509901</v>
      </c>
      <c r="T29" s="10">
        <v>2504404.3906485601</v>
      </c>
      <c r="U29" s="10">
        <v>2362577.52248536</v>
      </c>
      <c r="V29" s="10">
        <v>2349376.2429822101</v>
      </c>
      <c r="W29" s="10">
        <v>2347221.5253924001</v>
      </c>
      <c r="X29" s="10">
        <v>2353755.9012381802</v>
      </c>
      <c r="Y29" s="37">
        <f t="shared" si="1"/>
        <v>5.7156902469660251E-2</v>
      </c>
      <c r="Z29" s="37"/>
      <c r="AA29" s="37"/>
    </row>
    <row r="30" spans="1:27" x14ac:dyDescent="0.2">
      <c r="A30" s="1" t="s">
        <v>1641</v>
      </c>
      <c r="B30" s="4" t="s">
        <v>141</v>
      </c>
      <c r="C30" s="4" t="s">
        <v>142</v>
      </c>
      <c r="D30" s="8" t="s">
        <v>0</v>
      </c>
      <c r="E30" s="8" t="s">
        <v>0</v>
      </c>
      <c r="F30" s="8" t="s">
        <v>0</v>
      </c>
      <c r="G30" s="8" t="s">
        <v>0</v>
      </c>
      <c r="H30" s="8" t="s">
        <v>0</v>
      </c>
      <c r="I30" s="8" t="s">
        <v>0</v>
      </c>
      <c r="J30" s="8" t="s">
        <v>0</v>
      </c>
      <c r="K30" s="8" t="s">
        <v>0</v>
      </c>
      <c r="L30" s="8" t="s">
        <v>0</v>
      </c>
      <c r="M30" s="7" t="e">
        <f t="shared" si="0"/>
        <v>#DIV/0!</v>
      </c>
      <c r="N30" s="7"/>
      <c r="O30" s="7"/>
      <c r="P30" s="10" t="s">
        <v>0</v>
      </c>
      <c r="Q30" s="10" t="s">
        <v>0</v>
      </c>
      <c r="R30" s="10" t="s">
        <v>0</v>
      </c>
      <c r="S30" s="10" t="s">
        <v>0</v>
      </c>
      <c r="T30" s="10" t="s">
        <v>0</v>
      </c>
      <c r="U30" s="10" t="s">
        <v>0</v>
      </c>
      <c r="V30" s="10" t="s">
        <v>0</v>
      </c>
      <c r="W30" s="10" t="s">
        <v>0</v>
      </c>
      <c r="X30" s="10" t="s">
        <v>0</v>
      </c>
      <c r="Y30" s="37" t="e">
        <f t="shared" si="1"/>
        <v>#DIV/0!</v>
      </c>
      <c r="Z30" s="37"/>
      <c r="AA30" s="37"/>
    </row>
    <row r="31" spans="1:27" x14ac:dyDescent="0.2">
      <c r="A31" s="1" t="s">
        <v>1642</v>
      </c>
      <c r="B31" s="4" t="s">
        <v>146</v>
      </c>
      <c r="C31" s="4" t="s">
        <v>147</v>
      </c>
      <c r="D31" s="8">
        <v>8214929.8843562603</v>
      </c>
      <c r="E31" s="8">
        <v>8009726.1608550604</v>
      </c>
      <c r="F31" s="8">
        <v>8089130.8837809097</v>
      </c>
      <c r="G31" s="8">
        <v>7836564.7718329104</v>
      </c>
      <c r="H31" s="8">
        <v>7692999.7508658301</v>
      </c>
      <c r="I31" s="8">
        <v>7660787.3280387204</v>
      </c>
      <c r="J31" s="8">
        <v>7615848.73146646</v>
      </c>
      <c r="K31" s="8">
        <v>7301662.83533091</v>
      </c>
      <c r="L31" s="8">
        <v>7199487.5961159999</v>
      </c>
      <c r="M31" s="7">
        <f t="shared" si="0"/>
        <v>4.425411671893198E-2</v>
      </c>
      <c r="N31" s="7"/>
      <c r="O31" s="7"/>
      <c r="P31" s="10">
        <v>12124905.7709806</v>
      </c>
      <c r="Q31" s="10">
        <v>12230307.115805101</v>
      </c>
      <c r="R31" s="10">
        <v>12178519.5232102</v>
      </c>
      <c r="S31" s="10">
        <v>12004484.9704665</v>
      </c>
      <c r="T31" s="10">
        <v>11231904.4060212</v>
      </c>
      <c r="U31" s="10">
        <v>11327912.9306143</v>
      </c>
      <c r="V31" s="10">
        <v>10957351.5696663</v>
      </c>
      <c r="W31" s="10">
        <v>10540613.671205699</v>
      </c>
      <c r="X31" s="10">
        <v>11073081.6126737</v>
      </c>
      <c r="Y31" s="37">
        <f t="shared" si="1"/>
        <v>5.4339092287297004E-2</v>
      </c>
      <c r="Z31" s="37"/>
      <c r="AA31" s="37"/>
    </row>
    <row r="32" spans="1:27" x14ac:dyDescent="0.2">
      <c r="A32" s="1" t="s">
        <v>1643</v>
      </c>
      <c r="B32" s="4" t="s">
        <v>151</v>
      </c>
      <c r="C32" s="4" t="s">
        <v>152</v>
      </c>
      <c r="D32" s="8" t="s">
        <v>0</v>
      </c>
      <c r="E32" s="8" t="s">
        <v>0</v>
      </c>
      <c r="F32" s="8" t="s">
        <v>0</v>
      </c>
      <c r="G32" s="8" t="s">
        <v>0</v>
      </c>
      <c r="H32" s="8" t="s">
        <v>0</v>
      </c>
      <c r="I32" s="8" t="s">
        <v>0</v>
      </c>
      <c r="J32" s="8" t="s">
        <v>0</v>
      </c>
      <c r="K32" s="8" t="s">
        <v>0</v>
      </c>
      <c r="L32" s="8" t="s">
        <v>0</v>
      </c>
      <c r="M32" s="7" t="e">
        <f t="shared" si="0"/>
        <v>#DIV/0!</v>
      </c>
      <c r="N32" s="7"/>
      <c r="O32" s="7"/>
      <c r="P32" s="10" t="s">
        <v>0</v>
      </c>
      <c r="Q32" s="10" t="s">
        <v>0</v>
      </c>
      <c r="R32" s="10" t="s">
        <v>0</v>
      </c>
      <c r="S32" s="10" t="s">
        <v>0</v>
      </c>
      <c r="T32" s="10" t="s">
        <v>0</v>
      </c>
      <c r="U32" s="10" t="s">
        <v>0</v>
      </c>
      <c r="V32" s="10" t="s">
        <v>0</v>
      </c>
      <c r="W32" s="10" t="s">
        <v>0</v>
      </c>
      <c r="X32" s="10" t="s">
        <v>0</v>
      </c>
      <c r="Y32" s="37" t="e">
        <f t="shared" si="1"/>
        <v>#DIV/0!</v>
      </c>
      <c r="Z32" s="37"/>
      <c r="AA32" s="37"/>
    </row>
    <row r="33" spans="1:27" x14ac:dyDescent="0.2">
      <c r="A33" s="1" t="s">
        <v>1645</v>
      </c>
      <c r="B33" s="4" t="s">
        <v>156</v>
      </c>
      <c r="C33" s="4" t="s">
        <v>157</v>
      </c>
      <c r="D33" s="8">
        <v>129324.87344244801</v>
      </c>
      <c r="E33" s="8">
        <v>124151.987007947</v>
      </c>
      <c r="F33" s="8">
        <v>131338.987390564</v>
      </c>
      <c r="G33" s="8">
        <v>128131.498486104</v>
      </c>
      <c r="H33" s="8">
        <v>132717.23472553099</v>
      </c>
      <c r="I33" s="8">
        <v>132563.807730189</v>
      </c>
      <c r="J33" s="8">
        <v>118738.807969784</v>
      </c>
      <c r="K33" s="8">
        <v>124192.86451194499</v>
      </c>
      <c r="L33" s="8">
        <v>113346.939606983</v>
      </c>
      <c r="M33" s="7">
        <f t="shared" si="0"/>
        <v>5.2605227077202145E-2</v>
      </c>
      <c r="N33" s="7"/>
      <c r="O33" s="7"/>
      <c r="P33" s="10">
        <v>251120.166550264</v>
      </c>
      <c r="Q33" s="10">
        <v>257352.94433313599</v>
      </c>
      <c r="R33" s="10">
        <v>245683.61523620901</v>
      </c>
      <c r="S33" s="10">
        <v>243677.13236249401</v>
      </c>
      <c r="T33" s="10">
        <v>246347.32709207901</v>
      </c>
      <c r="U33" s="10">
        <v>258787.26236134701</v>
      </c>
      <c r="V33" s="10">
        <v>233350.89341116801</v>
      </c>
      <c r="W33" s="10">
        <v>245345.63375430601</v>
      </c>
      <c r="X33" s="10">
        <v>250750.17274300699</v>
      </c>
      <c r="Y33" s="37">
        <f t="shared" si="1"/>
        <v>3.0886078487285761E-2</v>
      </c>
      <c r="Z33" s="37"/>
      <c r="AA33" s="37"/>
    </row>
    <row r="34" spans="1:27" x14ac:dyDescent="0.2">
      <c r="A34" s="1" t="s">
        <v>1648</v>
      </c>
      <c r="B34" s="4" t="s">
        <v>161</v>
      </c>
      <c r="C34" s="4" t="s">
        <v>162</v>
      </c>
      <c r="D34" s="8">
        <v>3131499.1755989301</v>
      </c>
      <c r="E34" s="8">
        <v>3275166.4599162899</v>
      </c>
      <c r="F34" s="8">
        <v>3145499.13692223</v>
      </c>
      <c r="G34" s="8">
        <v>3208704.86331305</v>
      </c>
      <c r="H34" s="8">
        <v>3083539.9827152798</v>
      </c>
      <c r="I34" s="8">
        <v>3100221.7001165301</v>
      </c>
      <c r="J34" s="8">
        <v>3070388.0707727401</v>
      </c>
      <c r="K34" s="8">
        <v>2878683.14874552</v>
      </c>
      <c r="L34" s="8">
        <v>3007939.8430724898</v>
      </c>
      <c r="M34" s="7">
        <f t="shared" si="0"/>
        <v>3.6807058011642718E-2</v>
      </c>
      <c r="N34" s="7"/>
      <c r="O34" s="7"/>
      <c r="P34" s="10">
        <v>1164873.8256353601</v>
      </c>
      <c r="Q34" s="10">
        <v>1172959.53580062</v>
      </c>
      <c r="R34" s="10">
        <v>1200849.6748504101</v>
      </c>
      <c r="S34" s="10">
        <v>1218459.87617234</v>
      </c>
      <c r="T34" s="10">
        <v>1191227.9898349601</v>
      </c>
      <c r="U34" s="10">
        <v>1108909.6919853401</v>
      </c>
      <c r="V34" s="10">
        <v>1167937.8268389101</v>
      </c>
      <c r="W34" s="10">
        <v>1138611.4785730599</v>
      </c>
      <c r="X34" s="10">
        <v>1106869.32651135</v>
      </c>
      <c r="Y34" s="37">
        <f t="shared" si="1"/>
        <v>3.3431072042632841E-2</v>
      </c>
      <c r="Z34" s="37"/>
      <c r="AA34" s="37"/>
    </row>
    <row r="35" spans="1:27" x14ac:dyDescent="0.2">
      <c r="A35" s="1" t="s">
        <v>1649</v>
      </c>
      <c r="B35" s="4" t="s">
        <v>166</v>
      </c>
      <c r="C35" s="4" t="s">
        <v>167</v>
      </c>
      <c r="D35" s="8" t="s">
        <v>0</v>
      </c>
      <c r="E35" s="8" t="s">
        <v>0</v>
      </c>
      <c r="F35" s="8" t="s">
        <v>0</v>
      </c>
      <c r="G35" s="8" t="s">
        <v>0</v>
      </c>
      <c r="H35" s="8" t="s">
        <v>0</v>
      </c>
      <c r="I35" s="8" t="s">
        <v>0</v>
      </c>
      <c r="J35" s="8" t="s">
        <v>0</v>
      </c>
      <c r="K35" s="8" t="s">
        <v>0</v>
      </c>
      <c r="L35" s="8" t="s">
        <v>0</v>
      </c>
      <c r="M35" s="7" t="e">
        <f t="shared" si="0"/>
        <v>#DIV/0!</v>
      </c>
      <c r="N35" s="7"/>
      <c r="O35" s="7"/>
      <c r="P35" s="10" t="s">
        <v>0</v>
      </c>
      <c r="Q35" s="10" t="s">
        <v>0</v>
      </c>
      <c r="R35" s="10" t="s">
        <v>0</v>
      </c>
      <c r="S35" s="10" t="s">
        <v>0</v>
      </c>
      <c r="T35" s="10" t="s">
        <v>0</v>
      </c>
      <c r="U35" s="10" t="s">
        <v>0</v>
      </c>
      <c r="V35" s="10" t="s">
        <v>0</v>
      </c>
      <c r="W35" s="10" t="s">
        <v>0</v>
      </c>
      <c r="X35" s="10" t="s">
        <v>0</v>
      </c>
      <c r="Y35" s="37" t="e">
        <f t="shared" si="1"/>
        <v>#DIV/0!</v>
      </c>
      <c r="Z35" s="37"/>
      <c r="AA35" s="37"/>
    </row>
    <row r="36" spans="1:27" x14ac:dyDescent="0.2">
      <c r="A36" s="1" t="s">
        <v>1650</v>
      </c>
      <c r="B36" s="4" t="s">
        <v>171</v>
      </c>
      <c r="C36" s="4" t="s">
        <v>172</v>
      </c>
      <c r="D36" s="8" t="s">
        <v>0</v>
      </c>
      <c r="E36" s="8" t="s">
        <v>0</v>
      </c>
      <c r="F36" s="8" t="s">
        <v>0</v>
      </c>
      <c r="G36" s="8" t="s">
        <v>0</v>
      </c>
      <c r="H36" s="8" t="s">
        <v>0</v>
      </c>
      <c r="I36" s="8" t="s">
        <v>0</v>
      </c>
      <c r="J36" s="8" t="s">
        <v>0</v>
      </c>
      <c r="K36" s="8" t="s">
        <v>0</v>
      </c>
      <c r="L36" s="8" t="s">
        <v>0</v>
      </c>
      <c r="M36" s="7" t="e">
        <f t="shared" si="0"/>
        <v>#DIV/0!</v>
      </c>
      <c r="N36" s="7"/>
      <c r="O36" s="7"/>
      <c r="P36" s="10" t="s">
        <v>0</v>
      </c>
      <c r="Q36" s="10" t="s">
        <v>0</v>
      </c>
      <c r="R36" s="10" t="s">
        <v>0</v>
      </c>
      <c r="S36" s="10" t="s">
        <v>0</v>
      </c>
      <c r="T36" s="10" t="s">
        <v>0</v>
      </c>
      <c r="U36" s="10" t="s">
        <v>0</v>
      </c>
      <c r="V36" s="10" t="s">
        <v>0</v>
      </c>
      <c r="W36" s="10" t="s">
        <v>0</v>
      </c>
      <c r="X36" s="10" t="s">
        <v>0</v>
      </c>
      <c r="Y36" s="37" t="e">
        <f t="shared" si="1"/>
        <v>#DIV/0!</v>
      </c>
      <c r="Z36" s="37"/>
      <c r="AA36" s="37"/>
    </row>
    <row r="37" spans="1:27" x14ac:dyDescent="0.2">
      <c r="A37" s="1" t="s">
        <v>1651</v>
      </c>
      <c r="B37" s="4" t="s">
        <v>175</v>
      </c>
      <c r="C37" s="4" t="s">
        <v>176</v>
      </c>
      <c r="D37" s="8" t="s">
        <v>0</v>
      </c>
      <c r="E37" s="8" t="s">
        <v>0</v>
      </c>
      <c r="F37" s="8" t="s">
        <v>0</v>
      </c>
      <c r="G37" s="8" t="s">
        <v>0</v>
      </c>
      <c r="H37" s="8" t="s">
        <v>0</v>
      </c>
      <c r="I37" s="8" t="s">
        <v>0</v>
      </c>
      <c r="J37" s="8" t="s">
        <v>0</v>
      </c>
      <c r="K37" s="8" t="s">
        <v>0</v>
      </c>
      <c r="L37" s="8" t="s">
        <v>0</v>
      </c>
      <c r="M37" s="7" t="e">
        <f t="shared" si="0"/>
        <v>#DIV/0!</v>
      </c>
      <c r="N37" s="7"/>
      <c r="O37" s="7"/>
      <c r="P37" s="10" t="s">
        <v>0</v>
      </c>
      <c r="Q37" s="10" t="s">
        <v>0</v>
      </c>
      <c r="R37" s="10" t="s">
        <v>0</v>
      </c>
      <c r="S37" s="10" t="s">
        <v>0</v>
      </c>
      <c r="T37" s="10" t="s">
        <v>0</v>
      </c>
      <c r="U37" s="10" t="s">
        <v>0</v>
      </c>
      <c r="V37" s="10" t="s">
        <v>0</v>
      </c>
      <c r="W37" s="10" t="s">
        <v>0</v>
      </c>
      <c r="X37" s="10" t="s">
        <v>0</v>
      </c>
      <c r="Y37" s="37" t="e">
        <f t="shared" si="1"/>
        <v>#DIV/0!</v>
      </c>
      <c r="Z37" s="37"/>
      <c r="AA37" s="37"/>
    </row>
    <row r="38" spans="1:27" x14ac:dyDescent="0.2">
      <c r="A38" s="1" t="s">
        <v>1652</v>
      </c>
      <c r="B38" s="4" t="s">
        <v>180</v>
      </c>
      <c r="C38" s="4" t="s">
        <v>181</v>
      </c>
      <c r="D38" s="8">
        <v>3400320.1898432001</v>
      </c>
      <c r="E38" s="8">
        <v>3130443.3013260202</v>
      </c>
      <c r="F38" s="8">
        <v>3484710.8622690402</v>
      </c>
      <c r="G38" s="8">
        <v>3648047.0180676002</v>
      </c>
      <c r="H38" s="8">
        <v>3649455.6018634299</v>
      </c>
      <c r="I38" s="8">
        <v>3605457.7602279498</v>
      </c>
      <c r="J38" s="8">
        <v>3724472.8755024802</v>
      </c>
      <c r="K38" s="8">
        <v>3770531.9441157901</v>
      </c>
      <c r="L38" s="8">
        <v>3734418.4963985002</v>
      </c>
      <c r="M38" s="7">
        <f t="shared" si="0"/>
        <v>5.7203867853660502E-2</v>
      </c>
      <c r="N38" s="7"/>
      <c r="O38" s="7"/>
      <c r="P38" s="10">
        <v>441789.77737266698</v>
      </c>
      <c r="Q38" s="10">
        <v>484027.16934522701</v>
      </c>
      <c r="R38" s="10">
        <v>505334.48879860598</v>
      </c>
      <c r="S38" s="10">
        <v>504774.78622068098</v>
      </c>
      <c r="T38" s="10">
        <v>536667.11466874299</v>
      </c>
      <c r="U38" s="10">
        <v>513102.74073773698</v>
      </c>
      <c r="V38" s="10">
        <v>508643.74643374397</v>
      </c>
      <c r="W38" s="10">
        <v>508416.835812921</v>
      </c>
      <c r="X38" s="10">
        <v>524066.55076637201</v>
      </c>
      <c r="Y38" s="37">
        <f t="shared" si="1"/>
        <v>5.378940088997268E-2</v>
      </c>
      <c r="Z38" s="37"/>
      <c r="AA38" s="37"/>
    </row>
    <row r="39" spans="1:27" x14ac:dyDescent="0.2">
      <c r="A39" s="1" t="s">
        <v>1653</v>
      </c>
      <c r="B39" s="4" t="s">
        <v>185</v>
      </c>
      <c r="C39" s="4" t="s">
        <v>186</v>
      </c>
      <c r="D39" s="8">
        <v>785232.06369640306</v>
      </c>
      <c r="E39" s="8">
        <v>799912.73306674697</v>
      </c>
      <c r="F39" s="8">
        <v>762920.69912315905</v>
      </c>
      <c r="G39" s="8">
        <v>765488.477517199</v>
      </c>
      <c r="H39" s="8">
        <v>679173.96980395296</v>
      </c>
      <c r="I39" s="8">
        <v>771860.81962832296</v>
      </c>
      <c r="J39" s="8">
        <v>668261.08343047404</v>
      </c>
      <c r="K39" s="8">
        <v>642179.15316406498</v>
      </c>
      <c r="L39" s="8">
        <v>713759.218883469</v>
      </c>
      <c r="M39" s="7">
        <f t="shared" si="0"/>
        <v>7.8417587121269894E-2</v>
      </c>
      <c r="N39" s="7"/>
      <c r="O39" s="7"/>
      <c r="P39" s="10" t="s">
        <v>0</v>
      </c>
      <c r="Q39" s="10" t="s">
        <v>0</v>
      </c>
      <c r="R39" s="10" t="s">
        <v>0</v>
      </c>
      <c r="S39" s="10" t="s">
        <v>0</v>
      </c>
      <c r="T39" s="10" t="s">
        <v>0</v>
      </c>
      <c r="U39" s="10" t="s">
        <v>0</v>
      </c>
      <c r="V39" s="10" t="s">
        <v>0</v>
      </c>
      <c r="W39" s="10" t="s">
        <v>0</v>
      </c>
      <c r="X39" s="10" t="s">
        <v>0</v>
      </c>
      <c r="Y39" s="37" t="e">
        <f t="shared" si="1"/>
        <v>#DIV/0!</v>
      </c>
      <c r="Z39" s="37"/>
      <c r="AA39" s="37"/>
    </row>
    <row r="40" spans="1:27" x14ac:dyDescent="0.2">
      <c r="A40" s="1" t="s">
        <v>1654</v>
      </c>
      <c r="B40" s="4" t="s">
        <v>190</v>
      </c>
      <c r="C40" s="4" t="s">
        <v>191</v>
      </c>
      <c r="D40" s="8">
        <v>70680.170267741894</v>
      </c>
      <c r="E40" s="8">
        <v>72738.427076809807</v>
      </c>
      <c r="F40" s="8">
        <v>73135.431499254206</v>
      </c>
      <c r="G40" s="8">
        <v>62489.599195708899</v>
      </c>
      <c r="H40" s="8">
        <v>67436.994909216693</v>
      </c>
      <c r="I40" s="8">
        <v>64449.787172665499</v>
      </c>
      <c r="J40" s="8">
        <v>62372.877269677701</v>
      </c>
      <c r="K40" s="8">
        <v>52532.368903141803</v>
      </c>
      <c r="L40" s="8">
        <v>63691.195960266101</v>
      </c>
      <c r="M40" s="7">
        <f t="shared" si="0"/>
        <v>9.8444571714491003E-2</v>
      </c>
      <c r="N40" s="7"/>
      <c r="O40" s="7"/>
      <c r="P40" s="10">
        <v>97227.044344504902</v>
      </c>
      <c r="Q40" s="10">
        <v>83507.549880942301</v>
      </c>
      <c r="R40" s="10">
        <v>97038.100805057606</v>
      </c>
      <c r="S40" s="10">
        <v>91824.152487890897</v>
      </c>
      <c r="T40" s="10">
        <v>89863.481528019896</v>
      </c>
      <c r="U40" s="10">
        <v>81204.264748375906</v>
      </c>
      <c r="V40" s="10">
        <v>78212.320444177996</v>
      </c>
      <c r="W40" s="10">
        <v>83940.456920502402</v>
      </c>
      <c r="X40" s="10">
        <v>87676.062094687702</v>
      </c>
      <c r="Y40" s="37">
        <f t="shared" si="1"/>
        <v>7.6736558125325857E-2</v>
      </c>
      <c r="Z40" s="37"/>
      <c r="AA40" s="37"/>
    </row>
    <row r="41" spans="1:27" x14ac:dyDescent="0.2">
      <c r="A41" s="1" t="s">
        <v>1655</v>
      </c>
      <c r="B41" s="4" t="s">
        <v>194</v>
      </c>
      <c r="C41" s="4" t="s">
        <v>195</v>
      </c>
      <c r="D41" s="8" t="s">
        <v>0</v>
      </c>
      <c r="E41" s="8" t="s">
        <v>0</v>
      </c>
      <c r="F41" s="8" t="s">
        <v>0</v>
      </c>
      <c r="G41" s="8" t="s">
        <v>0</v>
      </c>
      <c r="H41" s="8" t="s">
        <v>0</v>
      </c>
      <c r="I41" s="8" t="s">
        <v>0</v>
      </c>
      <c r="J41" s="8" t="s">
        <v>0</v>
      </c>
      <c r="K41" s="8" t="s">
        <v>0</v>
      </c>
      <c r="L41" s="8" t="s">
        <v>0</v>
      </c>
      <c r="M41" s="7" t="e">
        <f t="shared" si="0"/>
        <v>#DIV/0!</v>
      </c>
      <c r="N41" s="7"/>
      <c r="O41" s="7"/>
      <c r="P41" s="10" t="s">
        <v>0</v>
      </c>
      <c r="Q41" s="10" t="s">
        <v>0</v>
      </c>
      <c r="R41" s="10" t="s">
        <v>0</v>
      </c>
      <c r="S41" s="10" t="s">
        <v>0</v>
      </c>
      <c r="T41" s="10" t="s">
        <v>0</v>
      </c>
      <c r="U41" s="10" t="s">
        <v>0</v>
      </c>
      <c r="V41" s="10" t="s">
        <v>0</v>
      </c>
      <c r="W41" s="10" t="s">
        <v>0</v>
      </c>
      <c r="X41" s="10" t="s">
        <v>0</v>
      </c>
      <c r="Y41" s="37" t="e">
        <f t="shared" si="1"/>
        <v>#DIV/0!</v>
      </c>
      <c r="Z41" s="37"/>
      <c r="AA41" s="37"/>
    </row>
    <row r="42" spans="1:27" x14ac:dyDescent="0.2">
      <c r="A42" s="1" t="s">
        <v>1656</v>
      </c>
      <c r="B42" s="4" t="s">
        <v>198</v>
      </c>
      <c r="C42" s="4" t="s">
        <v>199</v>
      </c>
      <c r="D42" s="8">
        <v>16418337.262594899</v>
      </c>
      <c r="E42" s="8">
        <v>16752681.609930599</v>
      </c>
      <c r="F42" s="8">
        <v>16391919.115922799</v>
      </c>
      <c r="G42" s="8">
        <v>16113700.7126869</v>
      </c>
      <c r="H42" s="8">
        <v>15762962.961634301</v>
      </c>
      <c r="I42" s="8">
        <v>15547245.701384</v>
      </c>
      <c r="J42" s="8">
        <v>15059520.0803864</v>
      </c>
      <c r="K42" s="8">
        <v>15394025.494902801</v>
      </c>
      <c r="L42" s="8">
        <v>15386625.631311201</v>
      </c>
      <c r="M42" s="7">
        <f t="shared" si="0"/>
        <v>3.6227822732658746E-2</v>
      </c>
      <c r="N42" s="7"/>
      <c r="O42" s="7"/>
      <c r="P42" s="10">
        <v>6370512.8206469603</v>
      </c>
      <c r="Q42" s="10">
        <v>6305449.9057816304</v>
      </c>
      <c r="R42" s="10">
        <v>6309762.7847032603</v>
      </c>
      <c r="S42" s="10">
        <v>6038161.2562409602</v>
      </c>
      <c r="T42" s="10">
        <v>6069589.9305799603</v>
      </c>
      <c r="U42" s="10">
        <v>6078907.4868833199</v>
      </c>
      <c r="V42" s="10">
        <v>5801051.1802062001</v>
      </c>
      <c r="W42" s="10">
        <v>6052414.56324514</v>
      </c>
      <c r="X42" s="10">
        <v>5780699.2075016396</v>
      </c>
      <c r="Y42" s="37">
        <f t="shared" si="1"/>
        <v>3.4699227777605049E-2</v>
      </c>
      <c r="Z42" s="37"/>
      <c r="AA42" s="37"/>
    </row>
    <row r="43" spans="1:27" x14ac:dyDescent="0.2">
      <c r="A43" s="1" t="s">
        <v>1657</v>
      </c>
      <c r="B43" s="4" t="s">
        <v>202</v>
      </c>
      <c r="C43" s="4" t="s">
        <v>203</v>
      </c>
      <c r="D43" s="8">
        <v>2109878.30537938</v>
      </c>
      <c r="E43" s="8">
        <v>2111982.1916232202</v>
      </c>
      <c r="F43" s="8">
        <v>2074075.99506525</v>
      </c>
      <c r="G43" s="8">
        <v>2086704.9849539299</v>
      </c>
      <c r="H43" s="8">
        <v>2019486.16808421</v>
      </c>
      <c r="I43" s="8">
        <v>1988711.2774781501</v>
      </c>
      <c r="J43" s="8">
        <v>1854396.61314715</v>
      </c>
      <c r="K43" s="8">
        <v>1856391.7352818099</v>
      </c>
      <c r="L43" s="8">
        <v>1921027.79420251</v>
      </c>
      <c r="M43" s="7">
        <f t="shared" si="0"/>
        <v>5.1814654946670563E-2</v>
      </c>
      <c r="N43" s="7"/>
      <c r="O43" s="7"/>
      <c r="P43" s="10">
        <v>1943553.30031274</v>
      </c>
      <c r="Q43" s="10">
        <v>1982020.87906088</v>
      </c>
      <c r="R43" s="10">
        <v>1936290.7032649401</v>
      </c>
      <c r="S43" s="10">
        <v>1901031.6233415499</v>
      </c>
      <c r="T43" s="10">
        <v>1917796.5741147101</v>
      </c>
      <c r="U43" s="10">
        <v>1932849.67513272</v>
      </c>
      <c r="V43" s="10">
        <v>1760928.2188363301</v>
      </c>
      <c r="W43" s="10">
        <v>1895269.58377423</v>
      </c>
      <c r="X43" s="10">
        <v>1743114.52792874</v>
      </c>
      <c r="Y43" s="37">
        <f t="shared" si="1"/>
        <v>4.3651802412845955E-2</v>
      </c>
      <c r="Z43" s="37"/>
      <c r="AA43" s="37"/>
    </row>
    <row r="44" spans="1:27" x14ac:dyDescent="0.2">
      <c r="A44" s="1" t="s">
        <v>1658</v>
      </c>
      <c r="B44" s="4" t="s">
        <v>207</v>
      </c>
      <c r="C44" s="4" t="s">
        <v>208</v>
      </c>
      <c r="D44" s="8">
        <v>455883.15436500602</v>
      </c>
      <c r="E44" s="8">
        <v>477098.05336792901</v>
      </c>
      <c r="F44" s="8">
        <v>456211.76929518499</v>
      </c>
      <c r="G44" s="8">
        <v>448210.46492330299</v>
      </c>
      <c r="H44" s="8">
        <v>429559.95530298998</v>
      </c>
      <c r="I44" s="8">
        <v>428309.76929456298</v>
      </c>
      <c r="J44" s="8">
        <v>485356.98206747603</v>
      </c>
      <c r="K44" s="8">
        <v>475431.80373875197</v>
      </c>
      <c r="L44" s="8">
        <v>436005.31581432198</v>
      </c>
      <c r="M44" s="7">
        <f t="shared" si="0"/>
        <v>4.6623957581812682E-2</v>
      </c>
      <c r="N44" s="7"/>
      <c r="O44" s="7"/>
      <c r="P44" s="10">
        <v>218474.279654871</v>
      </c>
      <c r="Q44" s="10">
        <v>213054.54906723299</v>
      </c>
      <c r="R44" s="10">
        <v>183885.700768304</v>
      </c>
      <c r="S44" s="10">
        <v>219878.78869926301</v>
      </c>
      <c r="T44" s="10">
        <v>202513.476180739</v>
      </c>
      <c r="U44" s="10">
        <v>209665.292264324</v>
      </c>
      <c r="V44" s="10">
        <v>190391.315524784</v>
      </c>
      <c r="W44" s="10">
        <v>197852.80323402499</v>
      </c>
      <c r="X44" s="10">
        <v>182362.96643761999</v>
      </c>
      <c r="Y44" s="37">
        <f t="shared" si="1"/>
        <v>7.083349638893191E-2</v>
      </c>
      <c r="Z44" s="37"/>
      <c r="AA44" s="37"/>
    </row>
    <row r="45" spans="1:27" x14ac:dyDescent="0.2">
      <c r="A45" s="1" t="s">
        <v>1659</v>
      </c>
      <c r="B45" s="4" t="s">
        <v>211</v>
      </c>
      <c r="C45" s="4" t="s">
        <v>212</v>
      </c>
      <c r="D45" s="8">
        <v>20786059.329877499</v>
      </c>
      <c r="E45" s="8">
        <v>19793506.952110101</v>
      </c>
      <c r="F45" s="8">
        <v>19691103.435145501</v>
      </c>
      <c r="G45" s="8">
        <v>19630885.038504299</v>
      </c>
      <c r="H45" s="8">
        <v>18209052.5923586</v>
      </c>
      <c r="I45" s="8">
        <v>18184257.278839599</v>
      </c>
      <c r="J45" s="8">
        <v>18179598.761003699</v>
      </c>
      <c r="K45" s="8">
        <v>17874229.692210399</v>
      </c>
      <c r="L45" s="8">
        <v>18765671.3179393</v>
      </c>
      <c r="M45" s="7">
        <f t="shared" si="0"/>
        <v>5.2531303042894655E-2</v>
      </c>
      <c r="N45" s="7"/>
      <c r="O45" s="7"/>
      <c r="P45" s="10">
        <v>12169227.9300706</v>
      </c>
      <c r="Q45" s="10">
        <v>11506855.605048999</v>
      </c>
      <c r="R45" s="10">
        <v>11829861.898828501</v>
      </c>
      <c r="S45" s="10">
        <v>11708710.2072675</v>
      </c>
      <c r="T45" s="10">
        <v>11119982.2520965</v>
      </c>
      <c r="U45" s="10">
        <v>11161841.0599299</v>
      </c>
      <c r="V45" s="10">
        <v>10331155.640295999</v>
      </c>
      <c r="W45" s="10">
        <v>10434242.8630108</v>
      </c>
      <c r="X45" s="10">
        <v>10866242.050889401</v>
      </c>
      <c r="Y45" s="37">
        <f t="shared" si="1"/>
        <v>5.5734894075843144E-2</v>
      </c>
      <c r="Z45" s="37"/>
      <c r="AA45" s="37"/>
    </row>
    <row r="46" spans="1:27" x14ac:dyDescent="0.2">
      <c r="A46" s="1" t="s">
        <v>1660</v>
      </c>
      <c r="B46" s="4" t="s">
        <v>216</v>
      </c>
      <c r="C46" s="4" t="s">
        <v>217</v>
      </c>
      <c r="D46" s="8">
        <v>5099101.4427114697</v>
      </c>
      <c r="E46" s="8">
        <v>5220479.2161231497</v>
      </c>
      <c r="F46" s="8">
        <v>4866613.6846317602</v>
      </c>
      <c r="G46" s="8">
        <v>4905312.6651250599</v>
      </c>
      <c r="H46" s="8">
        <v>4636961.2052662699</v>
      </c>
      <c r="I46" s="8">
        <v>4532349.2709368896</v>
      </c>
      <c r="J46" s="8">
        <v>4301200.5270594796</v>
      </c>
      <c r="K46" s="8">
        <v>4639406.3052013898</v>
      </c>
      <c r="L46" s="8">
        <v>4544304.2369007496</v>
      </c>
      <c r="M46" s="7">
        <f t="shared" si="0"/>
        <v>6.2149532042058878E-2</v>
      </c>
      <c r="N46" s="7"/>
      <c r="O46" s="7"/>
      <c r="P46" s="10">
        <v>2977153.03420386</v>
      </c>
      <c r="Q46" s="10">
        <v>2896687.7913198601</v>
      </c>
      <c r="R46" s="10">
        <v>2834087.1857133601</v>
      </c>
      <c r="S46" s="10">
        <v>2824849.8426069398</v>
      </c>
      <c r="T46" s="10">
        <v>2671743.37625397</v>
      </c>
      <c r="U46" s="10">
        <v>2815966.0602933601</v>
      </c>
      <c r="V46" s="10">
        <v>2731953.1982665099</v>
      </c>
      <c r="W46" s="10">
        <v>2752840.4468316701</v>
      </c>
      <c r="X46" s="10">
        <v>2888552.1954895798</v>
      </c>
      <c r="Y46" s="37">
        <f t="shared" si="1"/>
        <v>3.3090349109332097E-2</v>
      </c>
      <c r="Z46" s="37"/>
      <c r="AA46" s="37"/>
    </row>
    <row r="47" spans="1:27" x14ac:dyDescent="0.2">
      <c r="A47" s="1" t="s">
        <v>1661</v>
      </c>
      <c r="B47" s="4" t="s">
        <v>220</v>
      </c>
      <c r="C47" s="4" t="s">
        <v>221</v>
      </c>
      <c r="D47" s="8">
        <v>11545438.631095801</v>
      </c>
      <c r="E47" s="8">
        <v>11134418.5720852</v>
      </c>
      <c r="F47" s="8">
        <v>10924724.601259699</v>
      </c>
      <c r="G47" s="8">
        <v>10324753.393101601</v>
      </c>
      <c r="H47" s="8">
        <v>10198013.8939138</v>
      </c>
      <c r="I47" s="8">
        <v>10291179.901745699</v>
      </c>
      <c r="J47" s="8">
        <v>10164246.358442301</v>
      </c>
      <c r="K47" s="8">
        <v>10434388.739828199</v>
      </c>
      <c r="L47" s="8">
        <v>10143124.597190799</v>
      </c>
      <c r="M47" s="7">
        <f t="shared" si="0"/>
        <v>4.7727395355497665E-2</v>
      </c>
      <c r="N47" s="7"/>
      <c r="O47" s="7"/>
      <c r="P47" s="10">
        <v>1765517.37087834</v>
      </c>
      <c r="Q47" s="10">
        <v>1782773.6856341299</v>
      </c>
      <c r="R47" s="10">
        <v>1699064.8532177</v>
      </c>
      <c r="S47" s="10">
        <v>1674535.36781994</v>
      </c>
      <c r="T47" s="10">
        <v>1614165.99455499</v>
      </c>
      <c r="U47" s="10">
        <v>1640372.90691051</v>
      </c>
      <c r="V47" s="10">
        <v>1640869.9085001701</v>
      </c>
      <c r="W47" s="10">
        <v>1647317.8318281299</v>
      </c>
      <c r="X47" s="10">
        <v>1540279.9291020799</v>
      </c>
      <c r="Y47" s="37">
        <f t="shared" si="1"/>
        <v>4.4896419941748013E-2</v>
      </c>
      <c r="Z47" s="37"/>
      <c r="AA47" s="37"/>
    </row>
    <row r="48" spans="1:27" x14ac:dyDescent="0.2">
      <c r="A48" s="1" t="s">
        <v>1662</v>
      </c>
      <c r="B48" s="4" t="s">
        <v>225</v>
      </c>
      <c r="C48" s="4" t="s">
        <v>226</v>
      </c>
      <c r="D48" s="8">
        <v>1802633.90947747</v>
      </c>
      <c r="E48" s="8">
        <v>1732941.35791075</v>
      </c>
      <c r="F48" s="8">
        <v>1677297.93781298</v>
      </c>
      <c r="G48" s="8">
        <v>1729074.98800126</v>
      </c>
      <c r="H48" s="8">
        <v>1631547.97853556</v>
      </c>
      <c r="I48" s="8">
        <v>1650554.0368111101</v>
      </c>
      <c r="J48" s="8">
        <v>1572750.0445431101</v>
      </c>
      <c r="K48" s="8">
        <v>1512466.4303439499</v>
      </c>
      <c r="L48" s="8">
        <v>1639673.81385835</v>
      </c>
      <c r="M48" s="7">
        <f t="shared" si="0"/>
        <v>5.2751159328559769E-2</v>
      </c>
      <c r="N48" s="7"/>
      <c r="O48" s="7"/>
      <c r="P48" s="10">
        <v>1551075.95767187</v>
      </c>
      <c r="Q48" s="10">
        <v>1482343.96218119</v>
      </c>
      <c r="R48" s="10">
        <v>1422893.4170508899</v>
      </c>
      <c r="S48" s="10">
        <v>1489725.6272998799</v>
      </c>
      <c r="T48" s="10">
        <v>1380003.24448428</v>
      </c>
      <c r="U48" s="10">
        <v>1431813.6159226201</v>
      </c>
      <c r="V48" s="10">
        <v>1393193.6243612301</v>
      </c>
      <c r="W48" s="10">
        <v>1343058.7737370899</v>
      </c>
      <c r="X48" s="10">
        <v>1370092.5921914401</v>
      </c>
      <c r="Y48" s="37">
        <f t="shared" si="1"/>
        <v>4.6943750003881013E-2</v>
      </c>
      <c r="Z48" s="37"/>
      <c r="AA48" s="37"/>
    </row>
    <row r="49" spans="1:27" x14ac:dyDescent="0.2">
      <c r="A49" s="1" t="s">
        <v>1663</v>
      </c>
      <c r="B49" s="4" t="s">
        <v>230</v>
      </c>
      <c r="C49" s="4" t="s">
        <v>231</v>
      </c>
      <c r="D49" s="8">
        <v>2800701.4629290099</v>
      </c>
      <c r="E49" s="8">
        <v>2554821.3330184501</v>
      </c>
      <c r="F49" s="8">
        <v>2755629.76563098</v>
      </c>
      <c r="G49" s="8">
        <v>2758916.8242672998</v>
      </c>
      <c r="H49" s="8">
        <v>2609331.0730792498</v>
      </c>
      <c r="I49" s="8">
        <v>2432073.6862285002</v>
      </c>
      <c r="J49" s="8">
        <v>2295992.98651601</v>
      </c>
      <c r="K49" s="8">
        <v>2344493.97333977</v>
      </c>
      <c r="L49" s="8">
        <v>2305480.4308593599</v>
      </c>
      <c r="M49" s="7">
        <f t="shared" si="0"/>
        <v>8.0190336770636042E-2</v>
      </c>
      <c r="N49" s="7"/>
      <c r="O49" s="7"/>
      <c r="P49" s="10">
        <v>669607.38623512199</v>
      </c>
      <c r="Q49" s="10">
        <v>554011.07792131801</v>
      </c>
      <c r="R49" s="10">
        <v>629696.04624072101</v>
      </c>
      <c r="S49" s="10">
        <v>696636.73912378901</v>
      </c>
      <c r="T49" s="10">
        <v>673715.10830277705</v>
      </c>
      <c r="U49" s="10">
        <v>592257.11229026702</v>
      </c>
      <c r="V49" s="10">
        <v>548739.42636530497</v>
      </c>
      <c r="W49" s="10">
        <v>543156.54327444697</v>
      </c>
      <c r="X49" s="10">
        <v>603545.33522238804</v>
      </c>
      <c r="Y49" s="37">
        <f t="shared" si="1"/>
        <v>9.5162682249605085E-2</v>
      </c>
      <c r="Z49" s="37"/>
      <c r="AA49" s="37"/>
    </row>
    <row r="50" spans="1:27" x14ac:dyDescent="0.2">
      <c r="A50" s="1" t="s">
        <v>1664</v>
      </c>
      <c r="B50" s="4" t="s">
        <v>235</v>
      </c>
      <c r="C50" s="4" t="s">
        <v>236</v>
      </c>
      <c r="D50" s="8" t="s">
        <v>0</v>
      </c>
      <c r="E50" s="8" t="s">
        <v>0</v>
      </c>
      <c r="F50" s="8" t="s">
        <v>0</v>
      </c>
      <c r="G50" s="8" t="s">
        <v>0</v>
      </c>
      <c r="H50" s="8" t="s">
        <v>0</v>
      </c>
      <c r="I50" s="8" t="s">
        <v>0</v>
      </c>
      <c r="J50" s="8" t="s">
        <v>0</v>
      </c>
      <c r="K50" s="8" t="s">
        <v>0</v>
      </c>
      <c r="L50" s="8" t="s">
        <v>0</v>
      </c>
      <c r="M50" s="7" t="e">
        <f t="shared" si="0"/>
        <v>#DIV/0!</v>
      </c>
      <c r="N50" s="7"/>
      <c r="O50" s="7"/>
      <c r="P50" s="10" t="s">
        <v>0</v>
      </c>
      <c r="Q50" s="10" t="s">
        <v>0</v>
      </c>
      <c r="R50" s="10" t="s">
        <v>0</v>
      </c>
      <c r="S50" s="10" t="s">
        <v>0</v>
      </c>
      <c r="T50" s="10" t="s">
        <v>0</v>
      </c>
      <c r="U50" s="10" t="s">
        <v>0</v>
      </c>
      <c r="V50" s="10" t="s">
        <v>0</v>
      </c>
      <c r="W50" s="10" t="s">
        <v>0</v>
      </c>
      <c r="X50" s="10" t="s">
        <v>0</v>
      </c>
      <c r="Y50" s="37" t="e">
        <f t="shared" si="1"/>
        <v>#DIV/0!</v>
      </c>
      <c r="Z50" s="37"/>
      <c r="AA50" s="37"/>
    </row>
    <row r="51" spans="1:27" x14ac:dyDescent="0.2">
      <c r="A51" s="1" t="s">
        <v>1665</v>
      </c>
      <c r="B51" s="4" t="s">
        <v>239</v>
      </c>
      <c r="C51" s="4" t="s">
        <v>240</v>
      </c>
      <c r="D51" s="8">
        <v>247965.002200419</v>
      </c>
      <c r="E51" s="8">
        <v>244913.91046196199</v>
      </c>
      <c r="F51" s="8">
        <v>250232.301695489</v>
      </c>
      <c r="G51" s="8">
        <v>248820.07761380699</v>
      </c>
      <c r="H51" s="8">
        <v>292974.80900404602</v>
      </c>
      <c r="I51" s="8">
        <v>254425.750693582</v>
      </c>
      <c r="J51" s="8">
        <v>265181.54827915499</v>
      </c>
      <c r="K51" s="8">
        <v>298644.21127032</v>
      </c>
      <c r="L51" s="8">
        <v>281734.45806166797</v>
      </c>
      <c r="M51" s="7">
        <f t="shared" si="0"/>
        <v>7.8707104682539691E-2</v>
      </c>
      <c r="N51" s="7"/>
      <c r="O51" s="7"/>
      <c r="P51" s="10">
        <v>166439.01302149901</v>
      </c>
      <c r="Q51" s="10">
        <v>185035.02750257801</v>
      </c>
      <c r="R51" s="10">
        <v>188140.247274639</v>
      </c>
      <c r="S51" s="10">
        <v>192798.022100631</v>
      </c>
      <c r="T51" s="10">
        <v>198168.349559708</v>
      </c>
      <c r="U51" s="10">
        <v>181079.708795699</v>
      </c>
      <c r="V51" s="10">
        <v>176874.47468933201</v>
      </c>
      <c r="W51" s="10">
        <v>182626.66154101299</v>
      </c>
      <c r="X51" s="10">
        <v>171337.269758473</v>
      </c>
      <c r="Y51" s="37">
        <f t="shared" si="1"/>
        <v>5.5000573127853218E-2</v>
      </c>
      <c r="Z51" s="37"/>
      <c r="AA51" s="37"/>
    </row>
    <row r="52" spans="1:27" x14ac:dyDescent="0.2">
      <c r="A52" s="1" t="s">
        <v>1666</v>
      </c>
      <c r="B52" s="4" t="s">
        <v>243</v>
      </c>
      <c r="C52" s="4" t="s">
        <v>244</v>
      </c>
      <c r="D52" s="8" t="s">
        <v>0</v>
      </c>
      <c r="E52" s="8" t="s">
        <v>0</v>
      </c>
      <c r="F52" s="8" t="s">
        <v>0</v>
      </c>
      <c r="G52" s="8" t="s">
        <v>0</v>
      </c>
      <c r="H52" s="8" t="s">
        <v>0</v>
      </c>
      <c r="I52" s="8" t="s">
        <v>0</v>
      </c>
      <c r="J52" s="8" t="s">
        <v>0</v>
      </c>
      <c r="K52" s="8" t="s">
        <v>0</v>
      </c>
      <c r="L52" s="8" t="s">
        <v>0</v>
      </c>
      <c r="M52" s="7" t="e">
        <f t="shared" si="0"/>
        <v>#DIV/0!</v>
      </c>
      <c r="N52" s="7"/>
      <c r="O52" s="7"/>
      <c r="P52" s="10">
        <v>4237887.8530513197</v>
      </c>
      <c r="Q52" s="10">
        <v>3825077.3039570702</v>
      </c>
      <c r="R52" s="10">
        <v>4395129.5176273398</v>
      </c>
      <c r="S52" s="10">
        <v>4271936.18495382</v>
      </c>
      <c r="T52" s="10">
        <v>4274158.9258220196</v>
      </c>
      <c r="U52" s="10">
        <v>4420138.8765849499</v>
      </c>
      <c r="V52" s="10">
        <v>3488910.3050327501</v>
      </c>
      <c r="W52" s="10">
        <v>3399581.6066727401</v>
      </c>
      <c r="X52" s="10">
        <v>3707484.5873156702</v>
      </c>
      <c r="Y52" s="37">
        <f t="shared" si="1"/>
        <v>9.9794358095803254E-2</v>
      </c>
      <c r="Z52" s="37"/>
      <c r="AA52" s="37"/>
    </row>
    <row r="53" spans="1:27" x14ac:dyDescent="0.2">
      <c r="A53" s="1" t="s">
        <v>1667</v>
      </c>
      <c r="B53" s="4" t="s">
        <v>248</v>
      </c>
      <c r="C53" s="4" t="s">
        <v>249</v>
      </c>
      <c r="D53" s="8" t="s">
        <v>0</v>
      </c>
      <c r="E53" s="8" t="s">
        <v>0</v>
      </c>
      <c r="F53" s="8" t="s">
        <v>0</v>
      </c>
      <c r="G53" s="8" t="s">
        <v>0</v>
      </c>
      <c r="H53" s="8" t="s">
        <v>0</v>
      </c>
      <c r="I53" s="8" t="s">
        <v>0</v>
      </c>
      <c r="J53" s="8" t="s">
        <v>0</v>
      </c>
      <c r="K53" s="8" t="s">
        <v>0</v>
      </c>
      <c r="L53" s="8" t="s">
        <v>0</v>
      </c>
      <c r="M53" s="7" t="e">
        <f t="shared" si="0"/>
        <v>#DIV/0!</v>
      </c>
      <c r="N53" s="7"/>
      <c r="O53" s="7"/>
      <c r="P53" s="10" t="s">
        <v>0</v>
      </c>
      <c r="Q53" s="10" t="s">
        <v>0</v>
      </c>
      <c r="R53" s="10" t="s">
        <v>0</v>
      </c>
      <c r="S53" s="10" t="s">
        <v>0</v>
      </c>
      <c r="T53" s="10" t="s">
        <v>0</v>
      </c>
      <c r="U53" s="10" t="s">
        <v>0</v>
      </c>
      <c r="V53" s="10" t="s">
        <v>0</v>
      </c>
      <c r="W53" s="10" t="s">
        <v>0</v>
      </c>
      <c r="X53" s="10" t="s">
        <v>0</v>
      </c>
      <c r="Y53" s="37" t="e">
        <f t="shared" si="1"/>
        <v>#DIV/0!</v>
      </c>
      <c r="Z53" s="37"/>
      <c r="AA53" s="37"/>
    </row>
    <row r="54" spans="1:27" x14ac:dyDescent="0.2">
      <c r="A54" s="1" t="s">
        <v>1668</v>
      </c>
      <c r="B54" s="4" t="s">
        <v>253</v>
      </c>
      <c r="C54" s="4" t="s">
        <v>254</v>
      </c>
      <c r="D54" s="8" t="s">
        <v>0</v>
      </c>
      <c r="E54" s="8" t="s">
        <v>0</v>
      </c>
      <c r="F54" s="8" t="s">
        <v>0</v>
      </c>
      <c r="G54" s="8" t="s">
        <v>0</v>
      </c>
      <c r="H54" s="8" t="s">
        <v>0</v>
      </c>
      <c r="I54" s="8" t="s">
        <v>0</v>
      </c>
      <c r="J54" s="8" t="s">
        <v>0</v>
      </c>
      <c r="K54" s="8" t="s">
        <v>0</v>
      </c>
      <c r="L54" s="8" t="s">
        <v>0</v>
      </c>
      <c r="M54" s="7" t="e">
        <f t="shared" si="0"/>
        <v>#DIV/0!</v>
      </c>
      <c r="N54" s="7"/>
      <c r="O54" s="7"/>
      <c r="P54" s="10" t="s">
        <v>0</v>
      </c>
      <c r="Q54" s="10" t="s">
        <v>0</v>
      </c>
      <c r="R54" s="10" t="s">
        <v>0</v>
      </c>
      <c r="S54" s="10" t="s">
        <v>0</v>
      </c>
      <c r="T54" s="10" t="s">
        <v>0</v>
      </c>
      <c r="U54" s="10" t="s">
        <v>0</v>
      </c>
      <c r="V54" s="10" t="s">
        <v>0</v>
      </c>
      <c r="W54" s="10" t="s">
        <v>0</v>
      </c>
      <c r="X54" s="10" t="s">
        <v>0</v>
      </c>
      <c r="Y54" s="37" t="e">
        <f t="shared" si="1"/>
        <v>#DIV/0!</v>
      </c>
      <c r="Z54" s="37"/>
      <c r="AA54" s="37"/>
    </row>
    <row r="55" spans="1:27" x14ac:dyDescent="0.2">
      <c r="A55" s="1" t="s">
        <v>1669</v>
      </c>
      <c r="B55" s="4" t="s">
        <v>258</v>
      </c>
      <c r="C55" s="4" t="s">
        <v>259</v>
      </c>
      <c r="D55" s="8">
        <v>4885958.5642792704</v>
      </c>
      <c r="E55" s="8">
        <v>4917870.65156883</v>
      </c>
      <c r="F55" s="8">
        <v>4747956.3667824501</v>
      </c>
      <c r="G55" s="8">
        <v>4902750.7789860396</v>
      </c>
      <c r="H55" s="8">
        <v>4472535.6984101301</v>
      </c>
      <c r="I55" s="8">
        <v>4662571.4556360003</v>
      </c>
      <c r="J55" s="8">
        <v>4423716.2907509198</v>
      </c>
      <c r="K55" s="8">
        <v>4555800.0166087002</v>
      </c>
      <c r="L55" s="8">
        <v>4429870.8506557699</v>
      </c>
      <c r="M55" s="7">
        <f t="shared" si="0"/>
        <v>4.4087937608768966E-2</v>
      </c>
      <c r="N55" s="7"/>
      <c r="O55" s="7"/>
      <c r="P55" s="10">
        <v>1665178.6400714901</v>
      </c>
      <c r="Q55" s="10">
        <v>1672684.8589609801</v>
      </c>
      <c r="R55" s="10">
        <v>1641707.3224082</v>
      </c>
      <c r="S55" s="10">
        <v>1618825.5725546901</v>
      </c>
      <c r="T55" s="10">
        <v>1587001.5728539799</v>
      </c>
      <c r="U55" s="10">
        <v>1583992.62305549</v>
      </c>
      <c r="V55" s="10">
        <v>1556716.7148865999</v>
      </c>
      <c r="W55" s="10">
        <v>1548477.15456406</v>
      </c>
      <c r="X55" s="10">
        <v>1587589.31569672</v>
      </c>
      <c r="Y55" s="37">
        <f t="shared" si="1"/>
        <v>2.8092977272435579E-2</v>
      </c>
      <c r="Z55" s="37"/>
      <c r="AA55" s="37"/>
    </row>
    <row r="56" spans="1:27" x14ac:dyDescent="0.2">
      <c r="A56" s="1" t="s">
        <v>1674</v>
      </c>
      <c r="B56" s="4" t="s">
        <v>262</v>
      </c>
      <c r="C56" s="4" t="s">
        <v>263</v>
      </c>
      <c r="D56" s="8" t="s">
        <v>0</v>
      </c>
      <c r="E56" s="8" t="s">
        <v>0</v>
      </c>
      <c r="F56" s="8" t="s">
        <v>0</v>
      </c>
      <c r="G56" s="8" t="s">
        <v>0</v>
      </c>
      <c r="H56" s="8" t="s">
        <v>0</v>
      </c>
      <c r="I56" s="8" t="s">
        <v>0</v>
      </c>
      <c r="J56" s="8" t="s">
        <v>0</v>
      </c>
      <c r="K56" s="8" t="s">
        <v>0</v>
      </c>
      <c r="L56" s="8" t="s">
        <v>0</v>
      </c>
      <c r="M56" s="7" t="e">
        <f t="shared" si="0"/>
        <v>#DIV/0!</v>
      </c>
      <c r="N56" s="7"/>
      <c r="O56" s="7"/>
      <c r="P56" s="10" t="s">
        <v>0</v>
      </c>
      <c r="Q56" s="10" t="s">
        <v>0</v>
      </c>
      <c r="R56" s="10" t="s">
        <v>0</v>
      </c>
      <c r="S56" s="10" t="s">
        <v>0</v>
      </c>
      <c r="T56" s="10" t="s">
        <v>0</v>
      </c>
      <c r="U56" s="10" t="s">
        <v>0</v>
      </c>
      <c r="V56" s="10" t="s">
        <v>0</v>
      </c>
      <c r="W56" s="10" t="s">
        <v>0</v>
      </c>
      <c r="X56" s="10" t="s">
        <v>0</v>
      </c>
      <c r="Y56" s="37" t="e">
        <f t="shared" si="1"/>
        <v>#DIV/0!</v>
      </c>
      <c r="Z56" s="37"/>
      <c r="AA56" s="37"/>
    </row>
    <row r="57" spans="1:27" x14ac:dyDescent="0.2">
      <c r="A57" s="1" t="s">
        <v>1675</v>
      </c>
      <c r="B57" s="4" t="s">
        <v>266</v>
      </c>
      <c r="C57" s="4" t="s">
        <v>267</v>
      </c>
      <c r="D57" s="8" t="s">
        <v>0</v>
      </c>
      <c r="E57" s="8" t="s">
        <v>0</v>
      </c>
      <c r="F57" s="8" t="s">
        <v>0</v>
      </c>
      <c r="G57" s="8" t="s">
        <v>0</v>
      </c>
      <c r="H57" s="8" t="s">
        <v>0</v>
      </c>
      <c r="I57" s="8" t="s">
        <v>0</v>
      </c>
      <c r="J57" s="8" t="s">
        <v>0</v>
      </c>
      <c r="K57" s="8" t="s">
        <v>0</v>
      </c>
      <c r="L57" s="8" t="s">
        <v>0</v>
      </c>
      <c r="M57" s="7" t="e">
        <f t="shared" si="0"/>
        <v>#DIV/0!</v>
      </c>
      <c r="N57" s="7"/>
      <c r="O57" s="7"/>
      <c r="P57" s="10">
        <v>154010.231711031</v>
      </c>
      <c r="Q57" s="10">
        <v>138225.04052585299</v>
      </c>
      <c r="R57" s="10">
        <v>143947.23157244199</v>
      </c>
      <c r="S57" s="10">
        <v>153434.45615926399</v>
      </c>
      <c r="T57" s="10">
        <v>128120.27863901301</v>
      </c>
      <c r="U57" s="10">
        <v>150309.649242585</v>
      </c>
      <c r="V57" s="10">
        <v>130340.852397713</v>
      </c>
      <c r="W57" s="10">
        <v>154648.656315528</v>
      </c>
      <c r="X57" s="10">
        <v>142991.05143093001</v>
      </c>
      <c r="Y57" s="37">
        <f t="shared" si="1"/>
        <v>7.0113676902380115E-2</v>
      </c>
      <c r="Z57" s="37"/>
      <c r="AA57" s="37"/>
    </row>
    <row r="58" spans="1:27" x14ac:dyDescent="0.2">
      <c r="A58" s="1" t="s">
        <v>1676</v>
      </c>
      <c r="B58" s="4" t="s">
        <v>269</v>
      </c>
      <c r="C58" s="4" t="s">
        <v>270</v>
      </c>
      <c r="D58" s="8" t="s">
        <v>0</v>
      </c>
      <c r="E58" s="8" t="s">
        <v>0</v>
      </c>
      <c r="F58" s="8" t="s">
        <v>0</v>
      </c>
      <c r="G58" s="8" t="s">
        <v>0</v>
      </c>
      <c r="H58" s="8" t="s">
        <v>0</v>
      </c>
      <c r="I58" s="8" t="s">
        <v>0</v>
      </c>
      <c r="J58" s="8" t="s">
        <v>0</v>
      </c>
      <c r="K58" s="8" t="s">
        <v>0</v>
      </c>
      <c r="L58" s="8" t="s">
        <v>0</v>
      </c>
      <c r="M58" s="7" t="e">
        <f t="shared" si="0"/>
        <v>#DIV/0!</v>
      </c>
      <c r="N58" s="7"/>
      <c r="O58" s="7"/>
      <c r="P58" s="10" t="s">
        <v>0</v>
      </c>
      <c r="Q58" s="10" t="s">
        <v>0</v>
      </c>
      <c r="R58" s="10" t="s">
        <v>0</v>
      </c>
      <c r="S58" s="10" t="s">
        <v>0</v>
      </c>
      <c r="T58" s="10" t="s">
        <v>0</v>
      </c>
      <c r="U58" s="10" t="s">
        <v>0</v>
      </c>
      <c r="V58" s="10" t="s">
        <v>0</v>
      </c>
      <c r="W58" s="10" t="s">
        <v>0</v>
      </c>
      <c r="X58" s="10" t="s">
        <v>0</v>
      </c>
      <c r="Y58" s="37" t="e">
        <f t="shared" si="1"/>
        <v>#DIV/0!</v>
      </c>
      <c r="Z58" s="37"/>
      <c r="AA58" s="37"/>
    </row>
    <row r="59" spans="1:27" x14ac:dyDescent="0.2">
      <c r="A59" s="1" t="s">
        <v>1677</v>
      </c>
      <c r="B59" s="4" t="s">
        <v>274</v>
      </c>
      <c r="C59" s="4" t="s">
        <v>275</v>
      </c>
      <c r="D59" s="8">
        <v>14281342.2226502</v>
      </c>
      <c r="E59" s="8">
        <v>13484023.9581325</v>
      </c>
      <c r="F59" s="8">
        <v>12822449.105519401</v>
      </c>
      <c r="G59" s="8">
        <v>12600465.247045999</v>
      </c>
      <c r="H59" s="8">
        <v>12723572.366126999</v>
      </c>
      <c r="I59" s="8">
        <v>12636832.834506201</v>
      </c>
      <c r="J59" s="8">
        <v>12074755.0427173</v>
      </c>
      <c r="K59" s="8">
        <v>12119586.5621632</v>
      </c>
      <c r="L59" s="8">
        <v>11644631.296040401</v>
      </c>
      <c r="M59" s="7">
        <f t="shared" si="0"/>
        <v>6.2111871383087193E-2</v>
      </c>
      <c r="N59" s="7"/>
      <c r="O59" s="7"/>
      <c r="P59" s="10">
        <v>11457950.884928299</v>
      </c>
      <c r="Q59" s="10">
        <v>11739859.8312093</v>
      </c>
      <c r="R59" s="10">
        <v>11557817.1991753</v>
      </c>
      <c r="S59" s="10">
        <v>11333540.4287434</v>
      </c>
      <c r="T59" s="10">
        <v>11048150.596908901</v>
      </c>
      <c r="U59" s="10">
        <v>10833064.9024969</v>
      </c>
      <c r="V59" s="10">
        <v>10127260.8835856</v>
      </c>
      <c r="W59" s="10">
        <v>10187887.928593099</v>
      </c>
      <c r="X59" s="10">
        <v>10098851.876489701</v>
      </c>
      <c r="Y59" s="37">
        <f t="shared" si="1"/>
        <v>5.9643900797739291E-2</v>
      </c>
      <c r="Z59" s="37"/>
      <c r="AA59" s="37"/>
    </row>
    <row r="60" spans="1:27" x14ac:dyDescent="0.2">
      <c r="A60" s="1" t="s">
        <v>1678</v>
      </c>
      <c r="B60" s="4" t="s">
        <v>278</v>
      </c>
      <c r="C60" s="4" t="s">
        <v>279</v>
      </c>
      <c r="D60" s="8" t="s">
        <v>0</v>
      </c>
      <c r="E60" s="8" t="s">
        <v>0</v>
      </c>
      <c r="F60" s="8" t="s">
        <v>0</v>
      </c>
      <c r="G60" s="8" t="s">
        <v>0</v>
      </c>
      <c r="H60" s="8" t="s">
        <v>0</v>
      </c>
      <c r="I60" s="8" t="s">
        <v>0</v>
      </c>
      <c r="J60" s="8" t="s">
        <v>0</v>
      </c>
      <c r="K60" s="8" t="s">
        <v>0</v>
      </c>
      <c r="L60" s="8" t="s">
        <v>0</v>
      </c>
      <c r="M60" s="7" t="e">
        <f t="shared" si="0"/>
        <v>#DIV/0!</v>
      </c>
      <c r="N60" s="7"/>
      <c r="O60" s="7"/>
      <c r="P60" s="10" t="s">
        <v>0</v>
      </c>
      <c r="Q60" s="10" t="s">
        <v>0</v>
      </c>
      <c r="R60" s="10" t="s">
        <v>0</v>
      </c>
      <c r="S60" s="10" t="s">
        <v>0</v>
      </c>
      <c r="T60" s="10" t="s">
        <v>0</v>
      </c>
      <c r="U60" s="10" t="s">
        <v>0</v>
      </c>
      <c r="V60" s="10" t="s">
        <v>0</v>
      </c>
      <c r="W60" s="10" t="s">
        <v>0</v>
      </c>
      <c r="X60" s="10" t="s">
        <v>0</v>
      </c>
      <c r="Y60" s="37" t="e">
        <f t="shared" si="1"/>
        <v>#DIV/0!</v>
      </c>
      <c r="Z60" s="37"/>
      <c r="AA60" s="37"/>
    </row>
    <row r="61" spans="1:27" x14ac:dyDescent="0.2">
      <c r="A61" s="1" t="s">
        <v>1679</v>
      </c>
      <c r="B61" s="4" t="s">
        <v>283</v>
      </c>
      <c r="C61" s="4" t="s">
        <v>284</v>
      </c>
      <c r="D61" s="8">
        <v>39908891.620738</v>
      </c>
      <c r="E61" s="8">
        <v>38743308.6969833</v>
      </c>
      <c r="F61" s="8">
        <v>39340970.511931598</v>
      </c>
      <c r="G61" s="8">
        <v>38560484.357169203</v>
      </c>
      <c r="H61" s="8">
        <v>38887945.892851502</v>
      </c>
      <c r="I61" s="8">
        <v>37003159.068163797</v>
      </c>
      <c r="J61" s="8">
        <v>36827653.083124302</v>
      </c>
      <c r="K61" s="8">
        <v>36803889.862042204</v>
      </c>
      <c r="L61" s="8">
        <v>36164782.408951104</v>
      </c>
      <c r="M61" s="7">
        <f t="shared" si="0"/>
        <v>3.5106463963973683E-2</v>
      </c>
      <c r="N61" s="7"/>
      <c r="O61" s="7"/>
      <c r="P61" s="10">
        <v>103930811.33357599</v>
      </c>
      <c r="Q61" s="10">
        <v>109317414.34506699</v>
      </c>
      <c r="R61" s="10">
        <v>106503894.397295</v>
      </c>
      <c r="S61" s="10">
        <v>96605473.061000705</v>
      </c>
      <c r="T61" s="10">
        <v>100320619.30716901</v>
      </c>
      <c r="U61" s="10">
        <v>100659027.889964</v>
      </c>
      <c r="V61" s="10">
        <v>98011431.176872596</v>
      </c>
      <c r="W61" s="10">
        <v>98660881.933998495</v>
      </c>
      <c r="X61" s="10">
        <v>97184696.140919104</v>
      </c>
      <c r="Y61" s="37">
        <f t="shared" si="1"/>
        <v>4.3668857342936573E-2</v>
      </c>
      <c r="Z61" s="37"/>
      <c r="AA61" s="37"/>
    </row>
    <row r="62" spans="1:27" x14ac:dyDescent="0.2">
      <c r="A62" s="1" t="s">
        <v>1680</v>
      </c>
      <c r="B62" s="4" t="s">
        <v>288</v>
      </c>
      <c r="C62" s="4" t="s">
        <v>289</v>
      </c>
      <c r="D62" s="8">
        <v>34496275.188038401</v>
      </c>
      <c r="E62" s="8">
        <v>34470964.0239591</v>
      </c>
      <c r="F62" s="8">
        <v>33627653.544772103</v>
      </c>
      <c r="G62" s="8">
        <v>33569527.573309503</v>
      </c>
      <c r="H62" s="8">
        <v>33376591.905269299</v>
      </c>
      <c r="I62" s="8">
        <v>30259348.4540416</v>
      </c>
      <c r="J62" s="8">
        <v>30658121.1406218</v>
      </c>
      <c r="K62" s="8">
        <v>32323666.701239601</v>
      </c>
      <c r="L62" s="8">
        <v>31319001.559783299</v>
      </c>
      <c r="M62" s="7">
        <f t="shared" si="0"/>
        <v>4.9115222505322964E-2</v>
      </c>
      <c r="N62" s="7"/>
      <c r="O62" s="7"/>
      <c r="P62" s="10">
        <v>19117720.060195401</v>
      </c>
      <c r="Q62" s="10">
        <v>18868473.364095401</v>
      </c>
      <c r="R62" s="10">
        <v>18297763.414067399</v>
      </c>
      <c r="S62" s="10">
        <v>18098047.347924199</v>
      </c>
      <c r="T62" s="10">
        <v>17082840.388767101</v>
      </c>
      <c r="U62" s="10">
        <v>17600843.711823501</v>
      </c>
      <c r="V62" s="10">
        <v>17123536.644487001</v>
      </c>
      <c r="W62" s="10">
        <v>17748901.187561601</v>
      </c>
      <c r="X62" s="10">
        <v>16447755.715404</v>
      </c>
      <c r="Y62" s="37">
        <f t="shared" si="1"/>
        <v>4.8813076204988939E-2</v>
      </c>
      <c r="Z62" s="37"/>
      <c r="AA62" s="37"/>
    </row>
    <row r="63" spans="1:27" x14ac:dyDescent="0.2">
      <c r="A63" s="1" t="s">
        <v>1681</v>
      </c>
      <c r="B63" s="4" t="s">
        <v>293</v>
      </c>
      <c r="C63" s="4" t="s">
        <v>294</v>
      </c>
      <c r="D63" s="8">
        <v>493554.23879436898</v>
      </c>
      <c r="E63" s="8">
        <v>511022.12265838799</v>
      </c>
      <c r="F63" s="8">
        <v>488018.47934446199</v>
      </c>
      <c r="G63" s="8">
        <v>471589.48632444598</v>
      </c>
      <c r="H63" s="8">
        <v>434959.051352554</v>
      </c>
      <c r="I63" s="8">
        <v>449403.67506510502</v>
      </c>
      <c r="J63" s="8">
        <v>448559.79519594897</v>
      </c>
      <c r="K63" s="8">
        <v>388535.45292633498</v>
      </c>
      <c r="L63" s="8">
        <v>432293.54036574502</v>
      </c>
      <c r="M63" s="7">
        <f t="shared" si="0"/>
        <v>8.2283695429355472E-2</v>
      </c>
      <c r="N63" s="7"/>
      <c r="O63" s="7"/>
      <c r="P63" s="10">
        <v>406052.54542515601</v>
      </c>
      <c r="Q63" s="10">
        <v>336072.25539758999</v>
      </c>
      <c r="R63" s="10">
        <v>389288.69121499697</v>
      </c>
      <c r="S63" s="10">
        <v>332387.19684865302</v>
      </c>
      <c r="T63" s="10">
        <v>370502.13486564398</v>
      </c>
      <c r="U63" s="10">
        <v>328770.46830303699</v>
      </c>
      <c r="V63" s="10">
        <v>308768.10178799898</v>
      </c>
      <c r="W63" s="10">
        <v>343414.86670868099</v>
      </c>
      <c r="X63" s="10">
        <v>356222.86604458699</v>
      </c>
      <c r="Y63" s="37">
        <f t="shared" si="1"/>
        <v>8.8562368501906116E-2</v>
      </c>
      <c r="Z63" s="37"/>
      <c r="AA63" s="37"/>
    </row>
    <row r="64" spans="1:27" x14ac:dyDescent="0.2">
      <c r="A64" s="1" t="s">
        <v>1682</v>
      </c>
      <c r="B64" s="4" t="s">
        <v>297</v>
      </c>
      <c r="C64" s="4" t="s">
        <v>298</v>
      </c>
      <c r="D64" s="8">
        <v>37042395.546796501</v>
      </c>
      <c r="E64" s="8">
        <v>36943675.844625503</v>
      </c>
      <c r="F64" s="8">
        <v>35289725.728401303</v>
      </c>
      <c r="G64" s="8">
        <v>36192869.852322601</v>
      </c>
      <c r="H64" s="8">
        <v>34004675.754505001</v>
      </c>
      <c r="I64" s="8">
        <v>34035676.502411403</v>
      </c>
      <c r="J64" s="8">
        <v>33630802.2871022</v>
      </c>
      <c r="K64" s="8">
        <v>33558305.484976403</v>
      </c>
      <c r="L64" s="8">
        <v>33798346.765124597</v>
      </c>
      <c r="M64" s="7">
        <f t="shared" si="0"/>
        <v>4.1403162808848308E-2</v>
      </c>
      <c r="N64" s="7"/>
      <c r="O64" s="7"/>
      <c r="P64" s="10">
        <v>3909824.0353188999</v>
      </c>
      <c r="Q64" s="10">
        <v>3795083.4846029598</v>
      </c>
      <c r="R64" s="10">
        <v>3766427.76242611</v>
      </c>
      <c r="S64" s="10">
        <v>3739219.7683938802</v>
      </c>
      <c r="T64" s="10">
        <v>3740220.9409814598</v>
      </c>
      <c r="U64" s="10">
        <v>3638691.5132437102</v>
      </c>
      <c r="V64" s="10">
        <v>3647675.5905448799</v>
      </c>
      <c r="W64" s="10">
        <v>3433743.44079345</v>
      </c>
      <c r="X64" s="10">
        <v>3437477.1932776999</v>
      </c>
      <c r="Y64" s="37">
        <f t="shared" si="1"/>
        <v>4.3287309551238162E-2</v>
      </c>
      <c r="Z64" s="37"/>
      <c r="AA64" s="37"/>
    </row>
    <row r="65" spans="1:27" x14ac:dyDescent="0.2">
      <c r="A65" s="1" t="s">
        <v>1683</v>
      </c>
      <c r="B65" s="4" t="s">
        <v>301</v>
      </c>
      <c r="C65" s="4" t="s">
        <v>302</v>
      </c>
      <c r="D65" s="8">
        <v>852284.56318258203</v>
      </c>
      <c r="E65" s="8">
        <v>811479.95836795995</v>
      </c>
      <c r="F65" s="8">
        <v>848925.02358858497</v>
      </c>
      <c r="G65" s="8">
        <v>790538.16910562594</v>
      </c>
      <c r="H65" s="8">
        <v>778966.52812220098</v>
      </c>
      <c r="I65" s="8">
        <v>813955.49827500596</v>
      </c>
      <c r="J65" s="8">
        <v>757921.68615740899</v>
      </c>
      <c r="K65" s="8">
        <v>774094.46969686996</v>
      </c>
      <c r="L65" s="8">
        <v>768304.24303005799</v>
      </c>
      <c r="M65" s="7">
        <f t="shared" si="0"/>
        <v>4.2938872349052401E-2</v>
      </c>
      <c r="N65" s="7"/>
      <c r="O65" s="7"/>
      <c r="P65" s="10">
        <v>2219089.1021195701</v>
      </c>
      <c r="Q65" s="10">
        <v>2258291.0527489702</v>
      </c>
      <c r="R65" s="10">
        <v>2259101.0804359298</v>
      </c>
      <c r="S65" s="10">
        <v>2125326.2098192899</v>
      </c>
      <c r="T65" s="10">
        <v>2117208.7266578102</v>
      </c>
      <c r="U65" s="10">
        <v>2098766.5851850798</v>
      </c>
      <c r="V65" s="10">
        <v>1983850.6405688</v>
      </c>
      <c r="W65" s="10">
        <v>1961030.3988799099</v>
      </c>
      <c r="X65" s="10">
        <v>1986681.24444112</v>
      </c>
      <c r="Y65" s="37">
        <f t="shared" si="1"/>
        <v>5.5468211303387166E-2</v>
      </c>
      <c r="Z65" s="37"/>
      <c r="AA65" s="37"/>
    </row>
    <row r="66" spans="1:27" x14ac:dyDescent="0.2">
      <c r="A66" s="1" t="s">
        <v>1685</v>
      </c>
      <c r="B66" s="4" t="s">
        <v>306</v>
      </c>
      <c r="C66" s="4" t="s">
        <v>307</v>
      </c>
      <c r="D66" s="8" t="s">
        <v>0</v>
      </c>
      <c r="E66" s="8" t="s">
        <v>0</v>
      </c>
      <c r="F66" s="8" t="s">
        <v>0</v>
      </c>
      <c r="G66" s="8" t="s">
        <v>0</v>
      </c>
      <c r="H66" s="8" t="s">
        <v>0</v>
      </c>
      <c r="I66" s="8" t="s">
        <v>0</v>
      </c>
      <c r="J66" s="8" t="s">
        <v>0</v>
      </c>
      <c r="K66" s="8" t="s">
        <v>0</v>
      </c>
      <c r="L66" s="8" t="s">
        <v>0</v>
      </c>
      <c r="M66" s="7" t="e">
        <f t="shared" si="0"/>
        <v>#DIV/0!</v>
      </c>
      <c r="N66" s="7"/>
      <c r="O66" s="7"/>
      <c r="P66" s="10" t="s">
        <v>0</v>
      </c>
      <c r="Q66" s="10" t="s">
        <v>0</v>
      </c>
      <c r="R66" s="10" t="s">
        <v>0</v>
      </c>
      <c r="S66" s="10" t="s">
        <v>0</v>
      </c>
      <c r="T66" s="10" t="s">
        <v>0</v>
      </c>
      <c r="U66" s="10" t="s">
        <v>0</v>
      </c>
      <c r="V66" s="10" t="s">
        <v>0</v>
      </c>
      <c r="W66" s="10" t="s">
        <v>0</v>
      </c>
      <c r="X66" s="10" t="s">
        <v>0</v>
      </c>
      <c r="Y66" s="37" t="e">
        <f t="shared" si="1"/>
        <v>#DIV/0!</v>
      </c>
      <c r="Z66" s="37"/>
      <c r="AA66" s="37"/>
    </row>
    <row r="67" spans="1:27" x14ac:dyDescent="0.2">
      <c r="A67" s="1" t="s">
        <v>1686</v>
      </c>
      <c r="B67" s="4" t="s">
        <v>0</v>
      </c>
      <c r="C67" s="4" t="s">
        <v>0</v>
      </c>
      <c r="D67" s="8" t="s">
        <v>0</v>
      </c>
      <c r="E67" s="8" t="s">
        <v>0</v>
      </c>
      <c r="F67" s="8" t="s">
        <v>0</v>
      </c>
      <c r="G67" s="8" t="s">
        <v>0</v>
      </c>
      <c r="H67" s="8" t="s">
        <v>0</v>
      </c>
      <c r="I67" s="8" t="s">
        <v>0</v>
      </c>
      <c r="J67" s="8" t="s">
        <v>0</v>
      </c>
      <c r="K67" s="8" t="s">
        <v>0</v>
      </c>
      <c r="L67" s="8" t="s">
        <v>0</v>
      </c>
      <c r="M67" s="7" t="e">
        <f t="shared" ref="M67:M130" si="2">STDEV(D67:L67)/AVERAGE(D67:L67)</f>
        <v>#DIV/0!</v>
      </c>
      <c r="N67" s="7"/>
      <c r="O67" s="7"/>
      <c r="P67" s="10" t="s">
        <v>0</v>
      </c>
      <c r="Q67" s="10" t="s">
        <v>0</v>
      </c>
      <c r="R67" s="10" t="s">
        <v>0</v>
      </c>
      <c r="S67" s="10" t="s">
        <v>0</v>
      </c>
      <c r="T67" s="10" t="s">
        <v>0</v>
      </c>
      <c r="U67" s="10" t="s">
        <v>0</v>
      </c>
      <c r="V67" s="10" t="s">
        <v>0</v>
      </c>
      <c r="W67" s="10" t="s">
        <v>0</v>
      </c>
      <c r="X67" s="10" t="s">
        <v>0</v>
      </c>
      <c r="Y67" s="37" t="e">
        <f t="shared" ref="Y67:Y130" si="3">STDEV(P67:X67)/AVERAGE(P67:X67)</f>
        <v>#DIV/0!</v>
      </c>
      <c r="Z67" s="37"/>
      <c r="AA67" s="37"/>
    </row>
    <row r="68" spans="1:27" x14ac:dyDescent="0.2">
      <c r="A68" s="1" t="s">
        <v>1691</v>
      </c>
      <c r="B68" s="4" t="s">
        <v>311</v>
      </c>
      <c r="C68" s="4" t="s">
        <v>312</v>
      </c>
      <c r="D68" s="8">
        <v>43560509.110059902</v>
      </c>
      <c r="E68" s="8">
        <v>42758410.689455301</v>
      </c>
      <c r="F68" s="8">
        <v>41905801.039469302</v>
      </c>
      <c r="G68" s="8">
        <v>42000106.226491898</v>
      </c>
      <c r="H68" s="8">
        <v>39955659.007171199</v>
      </c>
      <c r="I68" s="8">
        <v>40575769.970511697</v>
      </c>
      <c r="J68" s="8">
        <v>39986505.840120502</v>
      </c>
      <c r="K68" s="8">
        <v>40104046.839340501</v>
      </c>
      <c r="L68" s="8">
        <v>38677040.588818803</v>
      </c>
      <c r="M68" s="7">
        <f t="shared" si="2"/>
        <v>3.8447134033125982E-2</v>
      </c>
      <c r="N68" s="7"/>
      <c r="O68" s="7"/>
      <c r="P68" s="10">
        <v>42231852.884974301</v>
      </c>
      <c r="Q68" s="10">
        <v>41163069.470167503</v>
      </c>
      <c r="R68" s="10">
        <v>40539013.338671401</v>
      </c>
      <c r="S68" s="10">
        <v>39244669.6374451</v>
      </c>
      <c r="T68" s="10">
        <v>37743447.566253401</v>
      </c>
      <c r="U68" s="10">
        <v>38113358.887312002</v>
      </c>
      <c r="V68" s="10">
        <v>37227968.462503403</v>
      </c>
      <c r="W68" s="10">
        <v>37194187.5471071</v>
      </c>
      <c r="X68" s="10">
        <v>36942835.913881801</v>
      </c>
      <c r="Y68" s="37">
        <f t="shared" si="3"/>
        <v>5.0159806042024198E-2</v>
      </c>
      <c r="Z68" s="37"/>
      <c r="AA68" s="37"/>
    </row>
    <row r="69" spans="1:27" x14ac:dyDescent="0.2">
      <c r="A69" s="1" t="s">
        <v>1692</v>
      </c>
      <c r="B69" s="4" t="s">
        <v>316</v>
      </c>
      <c r="C69" s="4" t="s">
        <v>317</v>
      </c>
      <c r="D69" s="8" t="s">
        <v>0</v>
      </c>
      <c r="E69" s="8" t="s">
        <v>0</v>
      </c>
      <c r="F69" s="8" t="s">
        <v>0</v>
      </c>
      <c r="G69" s="8" t="s">
        <v>0</v>
      </c>
      <c r="H69" s="8" t="s">
        <v>0</v>
      </c>
      <c r="I69" s="8" t="s">
        <v>0</v>
      </c>
      <c r="J69" s="8" t="s">
        <v>0</v>
      </c>
      <c r="K69" s="8" t="s">
        <v>0</v>
      </c>
      <c r="L69" s="8" t="s">
        <v>0</v>
      </c>
      <c r="M69" s="7" t="e">
        <f t="shared" si="2"/>
        <v>#DIV/0!</v>
      </c>
      <c r="N69" s="7"/>
      <c r="O69" s="7"/>
      <c r="P69" s="10" t="s">
        <v>0</v>
      </c>
      <c r="Q69" s="10" t="s">
        <v>0</v>
      </c>
      <c r="R69" s="10" t="s">
        <v>0</v>
      </c>
      <c r="S69" s="10" t="s">
        <v>0</v>
      </c>
      <c r="T69" s="10" t="s">
        <v>0</v>
      </c>
      <c r="U69" s="10" t="s">
        <v>0</v>
      </c>
      <c r="V69" s="10" t="s">
        <v>0</v>
      </c>
      <c r="W69" s="10" t="s">
        <v>0</v>
      </c>
      <c r="X69" s="10" t="s">
        <v>0</v>
      </c>
      <c r="Y69" s="37" t="e">
        <f t="shared" si="3"/>
        <v>#DIV/0!</v>
      </c>
      <c r="Z69" s="37"/>
      <c r="AA69" s="37"/>
    </row>
    <row r="70" spans="1:27" x14ac:dyDescent="0.2">
      <c r="A70" s="1" t="s">
        <v>1693</v>
      </c>
      <c r="B70" s="4" t="s">
        <v>321</v>
      </c>
      <c r="C70" s="4" t="s">
        <v>322</v>
      </c>
      <c r="D70" s="8" t="s">
        <v>0</v>
      </c>
      <c r="E70" s="8" t="s">
        <v>0</v>
      </c>
      <c r="F70" s="8" t="s">
        <v>0</v>
      </c>
      <c r="G70" s="8" t="s">
        <v>0</v>
      </c>
      <c r="H70" s="8" t="s">
        <v>0</v>
      </c>
      <c r="I70" s="8" t="s">
        <v>0</v>
      </c>
      <c r="J70" s="8" t="s">
        <v>0</v>
      </c>
      <c r="K70" s="8" t="s">
        <v>0</v>
      </c>
      <c r="L70" s="8" t="s">
        <v>0</v>
      </c>
      <c r="M70" s="7" t="e">
        <f t="shared" si="2"/>
        <v>#DIV/0!</v>
      </c>
      <c r="N70" s="7"/>
      <c r="O70" s="7"/>
      <c r="P70" s="10" t="s">
        <v>0</v>
      </c>
      <c r="Q70" s="10" t="s">
        <v>0</v>
      </c>
      <c r="R70" s="10" t="s">
        <v>0</v>
      </c>
      <c r="S70" s="10" t="s">
        <v>0</v>
      </c>
      <c r="T70" s="10" t="s">
        <v>0</v>
      </c>
      <c r="U70" s="10" t="s">
        <v>0</v>
      </c>
      <c r="V70" s="10" t="s">
        <v>0</v>
      </c>
      <c r="W70" s="10" t="s">
        <v>0</v>
      </c>
      <c r="X70" s="10" t="s">
        <v>0</v>
      </c>
      <c r="Y70" s="37" t="e">
        <f t="shared" si="3"/>
        <v>#DIV/0!</v>
      </c>
      <c r="Z70" s="37"/>
      <c r="AA70" s="37"/>
    </row>
    <row r="71" spans="1:27" x14ac:dyDescent="0.2">
      <c r="A71" s="1" t="s">
        <v>1694</v>
      </c>
      <c r="B71" s="4" t="s">
        <v>326</v>
      </c>
      <c r="C71" s="4" t="s">
        <v>327</v>
      </c>
      <c r="D71" s="8">
        <v>47477994.869241297</v>
      </c>
      <c r="E71" s="8">
        <v>46267002.905166902</v>
      </c>
      <c r="F71" s="8">
        <v>44423179.026544899</v>
      </c>
      <c r="G71" s="8">
        <v>47441916.103120603</v>
      </c>
      <c r="H71" s="8">
        <v>44321608.307687297</v>
      </c>
      <c r="I71" s="8">
        <v>44103240.064764798</v>
      </c>
      <c r="J71" s="8">
        <v>42274427.632241897</v>
      </c>
      <c r="K71" s="8">
        <v>39005036.581613801</v>
      </c>
      <c r="L71" s="8">
        <v>41771624.8840321</v>
      </c>
      <c r="M71" s="7">
        <f t="shared" si="2"/>
        <v>6.3166970122744956E-2</v>
      </c>
      <c r="N71" s="7"/>
      <c r="O71" s="7"/>
      <c r="P71" s="10">
        <v>36242543.138688602</v>
      </c>
      <c r="Q71" s="10">
        <v>35733626.662737601</v>
      </c>
      <c r="R71" s="10">
        <v>35383255.916298904</v>
      </c>
      <c r="S71" s="10">
        <v>35311027.856947698</v>
      </c>
      <c r="T71" s="10">
        <v>32806691.834291302</v>
      </c>
      <c r="U71" s="10">
        <v>34206688.424187496</v>
      </c>
      <c r="V71" s="10">
        <v>30785319.392549898</v>
      </c>
      <c r="W71" s="10">
        <v>31678721.000547599</v>
      </c>
      <c r="X71" s="10">
        <v>31146380.427340399</v>
      </c>
      <c r="Y71" s="37">
        <f t="shared" si="3"/>
        <v>6.3110405316363194E-2</v>
      </c>
      <c r="Z71" s="37"/>
      <c r="AA71" s="37"/>
    </row>
    <row r="72" spans="1:27" x14ac:dyDescent="0.2">
      <c r="A72" s="1" t="s">
        <v>1696</v>
      </c>
      <c r="B72" s="4" t="s">
        <v>330</v>
      </c>
      <c r="C72" s="4" t="s">
        <v>331</v>
      </c>
      <c r="D72" s="8">
        <v>39815659.190609202</v>
      </c>
      <c r="E72" s="8">
        <v>39403980.474933602</v>
      </c>
      <c r="F72" s="8">
        <v>37706084.677631497</v>
      </c>
      <c r="G72" s="8">
        <v>38342544.919853799</v>
      </c>
      <c r="H72" s="8">
        <v>35453040.694941498</v>
      </c>
      <c r="I72" s="8">
        <v>35993861.733690202</v>
      </c>
      <c r="J72" s="8">
        <v>34739494.613947898</v>
      </c>
      <c r="K72" s="8">
        <v>34516014.485709697</v>
      </c>
      <c r="L72" s="8">
        <v>34649856.108341999</v>
      </c>
      <c r="M72" s="7">
        <f t="shared" si="2"/>
        <v>5.7413890429937817E-2</v>
      </c>
      <c r="N72" s="7"/>
      <c r="O72" s="7"/>
      <c r="P72" s="10">
        <v>24284387.344778001</v>
      </c>
      <c r="Q72" s="10">
        <v>23864958.321853898</v>
      </c>
      <c r="R72" s="10">
        <v>24209356.474475902</v>
      </c>
      <c r="S72" s="10">
        <v>23289059.3869946</v>
      </c>
      <c r="T72" s="10">
        <v>22910795.472239599</v>
      </c>
      <c r="U72" s="10">
        <v>22517121.1329142</v>
      </c>
      <c r="V72" s="10">
        <v>22300042.363602702</v>
      </c>
      <c r="W72" s="10">
        <v>22437370.234397698</v>
      </c>
      <c r="X72" s="10">
        <v>21646614.1347224</v>
      </c>
      <c r="Y72" s="37">
        <f t="shared" si="3"/>
        <v>3.9995261205244485E-2</v>
      </c>
      <c r="Z72" s="37"/>
      <c r="AA72" s="37"/>
    </row>
    <row r="73" spans="1:27" x14ac:dyDescent="0.2">
      <c r="A73" s="1" t="s">
        <v>1697</v>
      </c>
      <c r="B73" s="4" t="s">
        <v>335</v>
      </c>
      <c r="C73" s="4" t="s">
        <v>336</v>
      </c>
      <c r="D73" s="8">
        <v>1023644.57811325</v>
      </c>
      <c r="E73" s="8">
        <v>988659.49669595598</v>
      </c>
      <c r="F73" s="8">
        <v>1003827.49626463</v>
      </c>
      <c r="G73" s="8">
        <v>987433.54765030101</v>
      </c>
      <c r="H73" s="8">
        <v>896208.64493749803</v>
      </c>
      <c r="I73" s="8">
        <v>984858.60789780598</v>
      </c>
      <c r="J73" s="8">
        <v>902317.95877036103</v>
      </c>
      <c r="K73" s="8">
        <v>925703.00497535197</v>
      </c>
      <c r="L73" s="8">
        <v>921798.20395061001</v>
      </c>
      <c r="M73" s="7">
        <f t="shared" si="2"/>
        <v>4.9705597211472351E-2</v>
      </c>
      <c r="N73" s="7"/>
      <c r="O73" s="7"/>
      <c r="P73" s="10">
        <v>483971.53391732799</v>
      </c>
      <c r="Q73" s="10">
        <v>485854.20407913497</v>
      </c>
      <c r="R73" s="10">
        <v>428330.45455114002</v>
      </c>
      <c r="S73" s="10">
        <v>450180.92777495203</v>
      </c>
      <c r="T73" s="10">
        <v>408335.98357599601</v>
      </c>
      <c r="U73" s="10">
        <v>438972.35976337403</v>
      </c>
      <c r="V73" s="10">
        <v>464847.07366736402</v>
      </c>
      <c r="W73" s="10">
        <v>431007.26502144203</v>
      </c>
      <c r="X73" s="10">
        <v>409860.40119294799</v>
      </c>
      <c r="Y73" s="37">
        <f t="shared" si="3"/>
        <v>6.5073326655741795E-2</v>
      </c>
      <c r="Z73" s="37"/>
      <c r="AA73" s="37"/>
    </row>
    <row r="74" spans="1:27" x14ac:dyDescent="0.2">
      <c r="A74" s="1" t="s">
        <v>1698</v>
      </c>
      <c r="B74" s="4" t="s">
        <v>339</v>
      </c>
      <c r="C74" s="4" t="s">
        <v>340</v>
      </c>
      <c r="D74" s="8">
        <v>152997.27715953899</v>
      </c>
      <c r="E74" s="8">
        <v>154349.841674414</v>
      </c>
      <c r="F74" s="8">
        <v>139424.35310321199</v>
      </c>
      <c r="G74" s="8">
        <v>140025.78346260099</v>
      </c>
      <c r="H74" s="8">
        <v>148295.04960790399</v>
      </c>
      <c r="I74" s="8">
        <v>140588.38964113101</v>
      </c>
      <c r="J74" s="8">
        <v>140935.43529105801</v>
      </c>
      <c r="K74" s="8">
        <v>132068.63708316701</v>
      </c>
      <c r="L74" s="8">
        <v>145242.412590322</v>
      </c>
      <c r="M74" s="7">
        <f t="shared" si="2"/>
        <v>4.9654608539797307E-2</v>
      </c>
      <c r="N74" s="7"/>
      <c r="O74" s="7"/>
      <c r="P74" s="10">
        <v>417845.71580777701</v>
      </c>
      <c r="Q74" s="10">
        <v>422274.98984390602</v>
      </c>
      <c r="R74" s="10">
        <v>444566.14428183698</v>
      </c>
      <c r="S74" s="10">
        <v>413880.125843507</v>
      </c>
      <c r="T74" s="10">
        <v>402881.60003925598</v>
      </c>
      <c r="U74" s="10">
        <v>397289.88858734397</v>
      </c>
      <c r="V74" s="10">
        <v>388230.96322697302</v>
      </c>
      <c r="W74" s="10">
        <v>383725.67163971398</v>
      </c>
      <c r="X74" s="10">
        <v>381439.18492791097</v>
      </c>
      <c r="Y74" s="37">
        <f t="shared" si="3"/>
        <v>5.1212078943154535E-2</v>
      </c>
      <c r="Z74" s="37"/>
      <c r="AA74" s="37"/>
    </row>
    <row r="75" spans="1:27" x14ac:dyDescent="0.2">
      <c r="A75" s="1" t="s">
        <v>1699</v>
      </c>
      <c r="B75" s="4" t="s">
        <v>343</v>
      </c>
      <c r="C75" s="4" t="s">
        <v>344</v>
      </c>
      <c r="D75" s="8" t="s">
        <v>0</v>
      </c>
      <c r="E75" s="8" t="s">
        <v>0</v>
      </c>
      <c r="F75" s="8" t="s">
        <v>0</v>
      </c>
      <c r="G75" s="8" t="s">
        <v>0</v>
      </c>
      <c r="H75" s="8" t="s">
        <v>0</v>
      </c>
      <c r="I75" s="8" t="s">
        <v>0</v>
      </c>
      <c r="J75" s="8" t="s">
        <v>0</v>
      </c>
      <c r="K75" s="8" t="s">
        <v>0</v>
      </c>
      <c r="L75" s="8" t="s">
        <v>0</v>
      </c>
      <c r="M75" s="7" t="e">
        <f t="shared" si="2"/>
        <v>#DIV/0!</v>
      </c>
      <c r="N75" s="7"/>
      <c r="O75" s="7"/>
      <c r="P75" s="10" t="s">
        <v>0</v>
      </c>
      <c r="Q75" s="10" t="s">
        <v>0</v>
      </c>
      <c r="R75" s="10" t="s">
        <v>0</v>
      </c>
      <c r="S75" s="10" t="s">
        <v>0</v>
      </c>
      <c r="T75" s="10" t="s">
        <v>0</v>
      </c>
      <c r="U75" s="10" t="s">
        <v>0</v>
      </c>
      <c r="V75" s="10" t="s">
        <v>0</v>
      </c>
      <c r="W75" s="10" t="s">
        <v>0</v>
      </c>
      <c r="X75" s="10" t="s">
        <v>0</v>
      </c>
      <c r="Y75" s="37" t="e">
        <f t="shared" si="3"/>
        <v>#DIV/0!</v>
      </c>
      <c r="Z75" s="37"/>
      <c r="AA75" s="37"/>
    </row>
    <row r="76" spans="1:27" x14ac:dyDescent="0.2">
      <c r="A76" s="1" t="s">
        <v>1700</v>
      </c>
      <c r="B76" s="4" t="s">
        <v>348</v>
      </c>
      <c r="C76" s="4" t="s">
        <v>349</v>
      </c>
      <c r="D76" s="8" t="s">
        <v>0</v>
      </c>
      <c r="E76" s="8" t="s">
        <v>0</v>
      </c>
      <c r="F76" s="8" t="s">
        <v>0</v>
      </c>
      <c r="G76" s="8" t="s">
        <v>0</v>
      </c>
      <c r="H76" s="8" t="s">
        <v>0</v>
      </c>
      <c r="I76" s="8" t="s">
        <v>0</v>
      </c>
      <c r="J76" s="8" t="s">
        <v>0</v>
      </c>
      <c r="K76" s="8" t="s">
        <v>0</v>
      </c>
      <c r="L76" s="8" t="s">
        <v>0</v>
      </c>
      <c r="M76" s="7" t="e">
        <f t="shared" si="2"/>
        <v>#DIV/0!</v>
      </c>
      <c r="N76" s="7"/>
      <c r="O76" s="7"/>
      <c r="P76" s="10" t="s">
        <v>0</v>
      </c>
      <c r="Q76" s="10" t="s">
        <v>0</v>
      </c>
      <c r="R76" s="10" t="s">
        <v>0</v>
      </c>
      <c r="S76" s="10" t="s">
        <v>0</v>
      </c>
      <c r="T76" s="10" t="s">
        <v>0</v>
      </c>
      <c r="U76" s="10" t="s">
        <v>0</v>
      </c>
      <c r="V76" s="10" t="s">
        <v>0</v>
      </c>
      <c r="W76" s="10" t="s">
        <v>0</v>
      </c>
      <c r="X76" s="10" t="s">
        <v>0</v>
      </c>
      <c r="Y76" s="37" t="e">
        <f t="shared" si="3"/>
        <v>#DIV/0!</v>
      </c>
      <c r="Z76" s="37"/>
      <c r="AA76" s="37"/>
    </row>
    <row r="77" spans="1:27" x14ac:dyDescent="0.2">
      <c r="A77" s="1" t="s">
        <v>1701</v>
      </c>
      <c r="B77" s="4" t="s">
        <v>352</v>
      </c>
      <c r="C77" s="4" t="s">
        <v>353</v>
      </c>
      <c r="D77" s="8" t="s">
        <v>0</v>
      </c>
      <c r="E77" s="8" t="s">
        <v>0</v>
      </c>
      <c r="F77" s="8" t="s">
        <v>0</v>
      </c>
      <c r="G77" s="8" t="s">
        <v>0</v>
      </c>
      <c r="H77" s="8" t="s">
        <v>0</v>
      </c>
      <c r="I77" s="8" t="s">
        <v>0</v>
      </c>
      <c r="J77" s="8" t="s">
        <v>0</v>
      </c>
      <c r="K77" s="8" t="s">
        <v>0</v>
      </c>
      <c r="L77" s="8" t="s">
        <v>0</v>
      </c>
      <c r="M77" s="7" t="e">
        <f t="shared" si="2"/>
        <v>#DIV/0!</v>
      </c>
      <c r="N77" s="7"/>
      <c r="O77" s="7"/>
      <c r="P77" s="10" t="s">
        <v>0</v>
      </c>
      <c r="Q77" s="10" t="s">
        <v>0</v>
      </c>
      <c r="R77" s="10" t="s">
        <v>0</v>
      </c>
      <c r="S77" s="10" t="s">
        <v>0</v>
      </c>
      <c r="T77" s="10" t="s">
        <v>0</v>
      </c>
      <c r="U77" s="10" t="s">
        <v>0</v>
      </c>
      <c r="V77" s="10" t="s">
        <v>0</v>
      </c>
      <c r="W77" s="10" t="s">
        <v>0</v>
      </c>
      <c r="X77" s="10" t="s">
        <v>0</v>
      </c>
      <c r="Y77" s="37" t="e">
        <f t="shared" si="3"/>
        <v>#DIV/0!</v>
      </c>
      <c r="Z77" s="37"/>
      <c r="AA77" s="37"/>
    </row>
    <row r="78" spans="1:27" x14ac:dyDescent="0.2">
      <c r="A78" s="1" t="s">
        <v>1702</v>
      </c>
      <c r="B78" s="4" t="s">
        <v>356</v>
      </c>
      <c r="C78" s="4" t="s">
        <v>357</v>
      </c>
      <c r="D78" s="8">
        <v>4775568.8892901</v>
      </c>
      <c r="E78" s="8">
        <v>4604321.7541642804</v>
      </c>
      <c r="F78" s="8">
        <v>4567980.5184068196</v>
      </c>
      <c r="G78" s="8">
        <v>4425406.6490834402</v>
      </c>
      <c r="H78" s="8">
        <v>4270857.3185389098</v>
      </c>
      <c r="I78" s="8">
        <v>4404112.2220083103</v>
      </c>
      <c r="J78" s="8">
        <v>4446490.9608585397</v>
      </c>
      <c r="K78" s="8">
        <v>4458500.0729721002</v>
      </c>
      <c r="L78" s="8">
        <v>4295702.9933918295</v>
      </c>
      <c r="M78" s="7">
        <f t="shared" si="2"/>
        <v>3.5180758090184172E-2</v>
      </c>
      <c r="N78" s="7"/>
      <c r="O78" s="7"/>
      <c r="P78" s="10">
        <v>2824193.0831676298</v>
      </c>
      <c r="Q78" s="10">
        <v>2810342.1906137299</v>
      </c>
      <c r="R78" s="10">
        <v>2805500.4477460501</v>
      </c>
      <c r="S78" s="10">
        <v>2573289.8884286298</v>
      </c>
      <c r="T78" s="10">
        <v>2540620.8161353301</v>
      </c>
      <c r="U78" s="10">
        <v>2654345.42359658</v>
      </c>
      <c r="V78" s="10">
        <v>2565915.3857050701</v>
      </c>
      <c r="W78" s="10">
        <v>2434801.95325793</v>
      </c>
      <c r="X78" s="10">
        <v>2484087.9064711202</v>
      </c>
      <c r="Y78" s="37">
        <f t="shared" si="3"/>
        <v>5.638552383184172E-2</v>
      </c>
      <c r="Z78" s="37"/>
      <c r="AA78" s="37"/>
    </row>
    <row r="79" spans="1:27" x14ac:dyDescent="0.2">
      <c r="A79" s="1" t="s">
        <v>1703</v>
      </c>
      <c r="B79" s="4" t="s">
        <v>360</v>
      </c>
      <c r="C79" s="4" t="s">
        <v>361</v>
      </c>
      <c r="D79" s="8" t="s">
        <v>0</v>
      </c>
      <c r="E79" s="8" t="s">
        <v>0</v>
      </c>
      <c r="F79" s="8" t="s">
        <v>0</v>
      </c>
      <c r="G79" s="8" t="s">
        <v>0</v>
      </c>
      <c r="H79" s="8" t="s">
        <v>0</v>
      </c>
      <c r="I79" s="8" t="s">
        <v>0</v>
      </c>
      <c r="J79" s="8" t="s">
        <v>0</v>
      </c>
      <c r="K79" s="8" t="s">
        <v>0</v>
      </c>
      <c r="L79" s="8" t="s">
        <v>0</v>
      </c>
      <c r="M79" s="7" t="e">
        <f t="shared" si="2"/>
        <v>#DIV/0!</v>
      </c>
      <c r="N79" s="7"/>
      <c r="O79" s="7"/>
      <c r="P79" s="10" t="s">
        <v>0</v>
      </c>
      <c r="Q79" s="10" t="s">
        <v>0</v>
      </c>
      <c r="R79" s="10" t="s">
        <v>0</v>
      </c>
      <c r="S79" s="10" t="s">
        <v>0</v>
      </c>
      <c r="T79" s="10" t="s">
        <v>0</v>
      </c>
      <c r="U79" s="10" t="s">
        <v>0</v>
      </c>
      <c r="V79" s="10" t="s">
        <v>0</v>
      </c>
      <c r="W79" s="10" t="s">
        <v>0</v>
      </c>
      <c r="X79" s="10" t="s">
        <v>0</v>
      </c>
      <c r="Y79" s="37" t="e">
        <f t="shared" si="3"/>
        <v>#DIV/0!</v>
      </c>
      <c r="Z79" s="37"/>
      <c r="AA79" s="37"/>
    </row>
    <row r="80" spans="1:27" x14ac:dyDescent="0.2">
      <c r="A80" s="1" t="s">
        <v>1704</v>
      </c>
      <c r="B80" s="4" t="s">
        <v>365</v>
      </c>
      <c r="C80" s="4" t="s">
        <v>0</v>
      </c>
      <c r="D80" s="8" t="s">
        <v>0</v>
      </c>
      <c r="E80" s="8" t="s">
        <v>0</v>
      </c>
      <c r="F80" s="8" t="s">
        <v>0</v>
      </c>
      <c r="G80" s="8" t="s">
        <v>0</v>
      </c>
      <c r="H80" s="8" t="s">
        <v>0</v>
      </c>
      <c r="I80" s="8" t="s">
        <v>0</v>
      </c>
      <c r="J80" s="8" t="s">
        <v>0</v>
      </c>
      <c r="K80" s="8" t="s">
        <v>0</v>
      </c>
      <c r="L80" s="8" t="s">
        <v>0</v>
      </c>
      <c r="M80" s="7" t="e">
        <f t="shared" si="2"/>
        <v>#DIV/0!</v>
      </c>
      <c r="N80" s="7"/>
      <c r="O80" s="7"/>
      <c r="P80" s="10" t="s">
        <v>0</v>
      </c>
      <c r="Q80" s="10" t="s">
        <v>0</v>
      </c>
      <c r="R80" s="10" t="s">
        <v>0</v>
      </c>
      <c r="S80" s="10" t="s">
        <v>0</v>
      </c>
      <c r="T80" s="10" t="s">
        <v>0</v>
      </c>
      <c r="U80" s="10" t="s">
        <v>0</v>
      </c>
      <c r="V80" s="10" t="s">
        <v>0</v>
      </c>
      <c r="W80" s="10" t="s">
        <v>0</v>
      </c>
      <c r="X80" s="10" t="s">
        <v>0</v>
      </c>
      <c r="Y80" s="37" t="e">
        <f t="shared" si="3"/>
        <v>#DIV/0!</v>
      </c>
      <c r="Z80" s="37"/>
      <c r="AA80" s="37"/>
    </row>
    <row r="81" spans="1:27" x14ac:dyDescent="0.2">
      <c r="A81" s="1" t="s">
        <v>1705</v>
      </c>
      <c r="B81" s="4" t="s">
        <v>368</v>
      </c>
      <c r="C81" s="4" t="s">
        <v>369</v>
      </c>
      <c r="D81" s="8">
        <v>57140144.473373398</v>
      </c>
      <c r="E81" s="8">
        <v>55683627.6536396</v>
      </c>
      <c r="F81" s="8">
        <v>52054668.239328802</v>
      </c>
      <c r="G81" s="8">
        <v>53235404.638828501</v>
      </c>
      <c r="H81" s="8">
        <v>52868211.302104197</v>
      </c>
      <c r="I81" s="8">
        <v>51624336.707600802</v>
      </c>
      <c r="J81" s="8">
        <v>50582268.343237899</v>
      </c>
      <c r="K81" s="8">
        <v>51293544.326328702</v>
      </c>
      <c r="L81" s="8">
        <v>49190842.450327098</v>
      </c>
      <c r="M81" s="7">
        <f t="shared" si="2"/>
        <v>4.7138150289654714E-2</v>
      </c>
      <c r="N81" s="7"/>
      <c r="O81" s="7"/>
      <c r="P81" s="10">
        <v>72249790.465363607</v>
      </c>
      <c r="Q81" s="10">
        <v>71849331.630283803</v>
      </c>
      <c r="R81" s="10">
        <v>69047088.2104249</v>
      </c>
      <c r="S81" s="10">
        <v>66935869.747759797</v>
      </c>
      <c r="T81" s="10">
        <v>66652518.688009202</v>
      </c>
      <c r="U81" s="10">
        <v>66241508.890950397</v>
      </c>
      <c r="V81" s="10">
        <v>65928803.885130897</v>
      </c>
      <c r="W81" s="10">
        <v>66870084.284183398</v>
      </c>
      <c r="X81" s="10">
        <v>62967854.576577201</v>
      </c>
      <c r="Y81" s="37">
        <f t="shared" si="3"/>
        <v>4.3647385718291576E-2</v>
      </c>
      <c r="Z81" s="37"/>
      <c r="AA81" s="37"/>
    </row>
    <row r="82" spans="1:27" x14ac:dyDescent="0.2">
      <c r="A82" s="1" t="s">
        <v>1706</v>
      </c>
      <c r="B82" s="4" t="s">
        <v>373</v>
      </c>
      <c r="C82" s="4" t="s">
        <v>374</v>
      </c>
      <c r="D82" s="8" t="s">
        <v>0</v>
      </c>
      <c r="E82" s="8" t="s">
        <v>0</v>
      </c>
      <c r="F82" s="8" t="s">
        <v>0</v>
      </c>
      <c r="G82" s="8" t="s">
        <v>0</v>
      </c>
      <c r="H82" s="8" t="s">
        <v>0</v>
      </c>
      <c r="I82" s="8" t="s">
        <v>0</v>
      </c>
      <c r="J82" s="8" t="s">
        <v>0</v>
      </c>
      <c r="K82" s="8" t="s">
        <v>0</v>
      </c>
      <c r="L82" s="8" t="s">
        <v>0</v>
      </c>
      <c r="M82" s="7" t="e">
        <f t="shared" si="2"/>
        <v>#DIV/0!</v>
      </c>
      <c r="N82" s="7"/>
      <c r="O82" s="7"/>
      <c r="P82" s="10" t="s">
        <v>0</v>
      </c>
      <c r="Q82" s="10" t="s">
        <v>0</v>
      </c>
      <c r="R82" s="10" t="s">
        <v>0</v>
      </c>
      <c r="S82" s="10" t="s">
        <v>0</v>
      </c>
      <c r="T82" s="10" t="s">
        <v>0</v>
      </c>
      <c r="U82" s="10" t="s">
        <v>0</v>
      </c>
      <c r="V82" s="10" t="s">
        <v>0</v>
      </c>
      <c r="W82" s="10" t="s">
        <v>0</v>
      </c>
      <c r="X82" s="10" t="s">
        <v>0</v>
      </c>
      <c r="Y82" s="37" t="e">
        <f t="shared" si="3"/>
        <v>#DIV/0!</v>
      </c>
      <c r="Z82" s="37"/>
      <c r="AA82" s="37"/>
    </row>
    <row r="83" spans="1:27" x14ac:dyDescent="0.2">
      <c r="A83" s="1" t="s">
        <v>1708</v>
      </c>
      <c r="B83" s="4" t="s">
        <v>378</v>
      </c>
      <c r="C83" s="4" t="s">
        <v>0</v>
      </c>
      <c r="D83" s="8">
        <v>233723.363275504</v>
      </c>
      <c r="E83" s="8">
        <v>228654.42237120401</v>
      </c>
      <c r="F83" s="8">
        <v>230632.26225879201</v>
      </c>
      <c r="G83" s="8">
        <v>227645.236010772</v>
      </c>
      <c r="H83" s="8">
        <v>211695.79090511799</v>
      </c>
      <c r="I83" s="8">
        <v>209204.009302677</v>
      </c>
      <c r="J83" s="8">
        <v>208831.13193231501</v>
      </c>
      <c r="K83" s="8">
        <v>215208.37466679999</v>
      </c>
      <c r="L83" s="8">
        <v>198190.159273564</v>
      </c>
      <c r="M83" s="7">
        <f t="shared" si="2"/>
        <v>5.6465561335834184E-2</v>
      </c>
      <c r="N83" s="7"/>
      <c r="O83" s="7"/>
      <c r="P83" s="10" t="s">
        <v>0</v>
      </c>
      <c r="Q83" s="10" t="s">
        <v>0</v>
      </c>
      <c r="R83" s="10" t="s">
        <v>0</v>
      </c>
      <c r="S83" s="10" t="s">
        <v>0</v>
      </c>
      <c r="T83" s="10" t="s">
        <v>0</v>
      </c>
      <c r="U83" s="10" t="s">
        <v>0</v>
      </c>
      <c r="V83" s="10" t="s">
        <v>0</v>
      </c>
      <c r="W83" s="10" t="s">
        <v>0</v>
      </c>
      <c r="X83" s="10" t="s">
        <v>0</v>
      </c>
      <c r="Y83" s="37" t="e">
        <f t="shared" si="3"/>
        <v>#DIV/0!</v>
      </c>
      <c r="Z83" s="37"/>
      <c r="AA83" s="37"/>
    </row>
    <row r="84" spans="1:27" x14ac:dyDescent="0.2">
      <c r="A84" s="1" t="s">
        <v>1709</v>
      </c>
      <c r="B84" s="4" t="s">
        <v>381</v>
      </c>
      <c r="C84" s="4" t="s">
        <v>382</v>
      </c>
      <c r="D84" s="8" t="s">
        <v>0</v>
      </c>
      <c r="E84" s="8" t="s">
        <v>0</v>
      </c>
      <c r="F84" s="8" t="s">
        <v>0</v>
      </c>
      <c r="G84" s="8" t="s">
        <v>0</v>
      </c>
      <c r="H84" s="8" t="s">
        <v>0</v>
      </c>
      <c r="I84" s="8" t="s">
        <v>0</v>
      </c>
      <c r="J84" s="8" t="s">
        <v>0</v>
      </c>
      <c r="K84" s="8" t="s">
        <v>0</v>
      </c>
      <c r="L84" s="8" t="s">
        <v>0</v>
      </c>
      <c r="M84" s="7" t="e">
        <f t="shared" si="2"/>
        <v>#DIV/0!</v>
      </c>
      <c r="N84" s="7"/>
      <c r="O84" s="7"/>
      <c r="P84" s="10" t="s">
        <v>0</v>
      </c>
      <c r="Q84" s="10" t="s">
        <v>0</v>
      </c>
      <c r="R84" s="10" t="s">
        <v>0</v>
      </c>
      <c r="S84" s="10" t="s">
        <v>0</v>
      </c>
      <c r="T84" s="10" t="s">
        <v>0</v>
      </c>
      <c r="U84" s="10" t="s">
        <v>0</v>
      </c>
      <c r="V84" s="10" t="s">
        <v>0</v>
      </c>
      <c r="W84" s="10" t="s">
        <v>0</v>
      </c>
      <c r="X84" s="10" t="s">
        <v>0</v>
      </c>
      <c r="Y84" s="37" t="e">
        <f t="shared" si="3"/>
        <v>#DIV/0!</v>
      </c>
      <c r="Z84" s="37"/>
      <c r="AA84" s="37"/>
    </row>
    <row r="85" spans="1:27" x14ac:dyDescent="0.2">
      <c r="A85" s="1" t="s">
        <v>1710</v>
      </c>
      <c r="B85" s="4" t="s">
        <v>385</v>
      </c>
      <c r="C85" s="4" t="s">
        <v>386</v>
      </c>
      <c r="D85" s="8">
        <v>15085.2351586066</v>
      </c>
      <c r="E85" s="8">
        <v>14956.4451693641</v>
      </c>
      <c r="F85" s="8">
        <v>14605.529306214499</v>
      </c>
      <c r="G85" s="8">
        <v>16855.1919918411</v>
      </c>
      <c r="H85" s="8">
        <v>15124.6643266395</v>
      </c>
      <c r="I85" s="8">
        <v>16449.0131709206</v>
      </c>
      <c r="J85" s="8">
        <v>15931.7744949034</v>
      </c>
      <c r="K85" s="8">
        <v>15257.547824867201</v>
      </c>
      <c r="L85" s="8">
        <v>16068.768945367299</v>
      </c>
      <c r="M85" s="7">
        <f t="shared" si="2"/>
        <v>4.882618045666369E-2</v>
      </c>
      <c r="N85" s="7"/>
      <c r="O85" s="7"/>
      <c r="P85" s="10">
        <v>9613.1150216064798</v>
      </c>
      <c r="Q85" s="10">
        <v>15882.419652697799</v>
      </c>
      <c r="R85" s="10">
        <v>15934.9505960305</v>
      </c>
      <c r="S85" s="10">
        <v>15975.145231823701</v>
      </c>
      <c r="T85" s="10">
        <v>14805.821776733201</v>
      </c>
      <c r="U85" s="10">
        <v>14982.5438157032</v>
      </c>
      <c r="V85" s="10">
        <v>16058.327968634399</v>
      </c>
      <c r="W85" s="10">
        <v>14730.949941572801</v>
      </c>
      <c r="X85" s="10">
        <v>18302.329299123099</v>
      </c>
      <c r="Y85" s="37">
        <f t="shared" si="3"/>
        <v>0.154121555095349</v>
      </c>
      <c r="Z85" s="37"/>
      <c r="AA85" s="37"/>
    </row>
    <row r="86" spans="1:27" x14ac:dyDescent="0.2">
      <c r="A86" s="1" t="s">
        <v>1711</v>
      </c>
      <c r="B86" s="4" t="s">
        <v>390</v>
      </c>
      <c r="C86" s="4" t="s">
        <v>391</v>
      </c>
      <c r="D86" s="8" t="s">
        <v>0</v>
      </c>
      <c r="E86" s="8" t="s">
        <v>0</v>
      </c>
      <c r="F86" s="8" t="s">
        <v>0</v>
      </c>
      <c r="G86" s="8" t="s">
        <v>0</v>
      </c>
      <c r="H86" s="8" t="s">
        <v>0</v>
      </c>
      <c r="I86" s="8" t="s">
        <v>0</v>
      </c>
      <c r="J86" s="8" t="s">
        <v>0</v>
      </c>
      <c r="K86" s="8" t="s">
        <v>0</v>
      </c>
      <c r="L86" s="8" t="s">
        <v>0</v>
      </c>
      <c r="M86" s="7" t="e">
        <f t="shared" si="2"/>
        <v>#DIV/0!</v>
      </c>
      <c r="N86" s="7"/>
      <c r="O86" s="7"/>
      <c r="P86" s="10" t="s">
        <v>0</v>
      </c>
      <c r="Q86" s="10" t="s">
        <v>0</v>
      </c>
      <c r="R86" s="10" t="s">
        <v>0</v>
      </c>
      <c r="S86" s="10" t="s">
        <v>0</v>
      </c>
      <c r="T86" s="10" t="s">
        <v>0</v>
      </c>
      <c r="U86" s="10" t="s">
        <v>0</v>
      </c>
      <c r="V86" s="10" t="s">
        <v>0</v>
      </c>
      <c r="W86" s="10" t="s">
        <v>0</v>
      </c>
      <c r="X86" s="10" t="s">
        <v>0</v>
      </c>
      <c r="Y86" s="37" t="e">
        <f t="shared" si="3"/>
        <v>#DIV/0!</v>
      </c>
      <c r="Z86" s="37"/>
      <c r="AA86" s="37"/>
    </row>
    <row r="87" spans="1:27" x14ac:dyDescent="0.2">
      <c r="A87" s="1" t="s">
        <v>1712</v>
      </c>
      <c r="B87" s="4" t="s">
        <v>395</v>
      </c>
      <c r="C87" s="4" t="s">
        <v>396</v>
      </c>
      <c r="D87" s="8">
        <v>134951.04698417801</v>
      </c>
      <c r="E87" s="8">
        <v>135107.70439102201</v>
      </c>
      <c r="F87" s="8">
        <v>107749.32333789799</v>
      </c>
      <c r="G87" s="8">
        <v>132227.60004098201</v>
      </c>
      <c r="H87" s="8">
        <v>128577.828299103</v>
      </c>
      <c r="I87" s="8">
        <v>117728.095434241</v>
      </c>
      <c r="J87" s="8">
        <v>117953.098855708</v>
      </c>
      <c r="K87" s="8">
        <v>116206.198129635</v>
      </c>
      <c r="L87" s="8">
        <v>118404.22204954299</v>
      </c>
      <c r="M87" s="7">
        <f t="shared" si="2"/>
        <v>7.9023078255710713E-2</v>
      </c>
      <c r="N87" s="7"/>
      <c r="O87" s="7"/>
      <c r="P87" s="10" t="s">
        <v>0</v>
      </c>
      <c r="Q87" s="10" t="s">
        <v>0</v>
      </c>
      <c r="R87" s="10" t="s">
        <v>0</v>
      </c>
      <c r="S87" s="10" t="s">
        <v>0</v>
      </c>
      <c r="T87" s="10" t="s">
        <v>0</v>
      </c>
      <c r="U87" s="10" t="s">
        <v>0</v>
      </c>
      <c r="V87" s="10" t="s">
        <v>0</v>
      </c>
      <c r="W87" s="10" t="s">
        <v>0</v>
      </c>
      <c r="X87" s="10" t="s">
        <v>0</v>
      </c>
      <c r="Y87" s="37" t="e">
        <f t="shared" si="3"/>
        <v>#DIV/0!</v>
      </c>
      <c r="Z87" s="37"/>
      <c r="AA87" s="37"/>
    </row>
    <row r="88" spans="1:27" x14ac:dyDescent="0.2">
      <c r="A88" s="1" t="s">
        <v>1713</v>
      </c>
      <c r="B88" s="4" t="s">
        <v>400</v>
      </c>
      <c r="C88" s="4" t="s">
        <v>401</v>
      </c>
      <c r="D88" s="8">
        <v>1495421.8304815099</v>
      </c>
      <c r="E88" s="8">
        <v>1472898.9641018</v>
      </c>
      <c r="F88" s="8">
        <v>1510541.6738947099</v>
      </c>
      <c r="G88" s="8">
        <v>1469244.78316108</v>
      </c>
      <c r="H88" s="8">
        <v>1391882.52107061</v>
      </c>
      <c r="I88" s="8">
        <v>1413098.58421118</v>
      </c>
      <c r="J88" s="8">
        <v>1401791.9420622799</v>
      </c>
      <c r="K88" s="8">
        <v>1356076.4792692</v>
      </c>
      <c r="L88" s="8">
        <v>1385534.6383384001</v>
      </c>
      <c r="M88" s="7">
        <f t="shared" si="2"/>
        <v>3.825991207730798E-2</v>
      </c>
      <c r="N88" s="7"/>
      <c r="O88" s="7"/>
      <c r="P88" s="10" t="s">
        <v>0</v>
      </c>
      <c r="Q88" s="10" t="s">
        <v>0</v>
      </c>
      <c r="R88" s="10" t="s">
        <v>0</v>
      </c>
      <c r="S88" s="10" t="s">
        <v>0</v>
      </c>
      <c r="T88" s="10" t="s">
        <v>0</v>
      </c>
      <c r="U88" s="10" t="s">
        <v>0</v>
      </c>
      <c r="V88" s="10" t="s">
        <v>0</v>
      </c>
      <c r="W88" s="10" t="s">
        <v>0</v>
      </c>
      <c r="X88" s="10" t="s">
        <v>0</v>
      </c>
      <c r="Y88" s="37" t="e">
        <f t="shared" si="3"/>
        <v>#DIV/0!</v>
      </c>
      <c r="Z88" s="37"/>
      <c r="AA88" s="37"/>
    </row>
    <row r="89" spans="1:27" x14ac:dyDescent="0.2">
      <c r="A89" s="1" t="s">
        <v>1714</v>
      </c>
      <c r="B89" s="4" t="s">
        <v>404</v>
      </c>
      <c r="C89" s="4" t="s">
        <v>405</v>
      </c>
      <c r="D89" s="8">
        <v>1720619.7722188099</v>
      </c>
      <c r="E89" s="8">
        <v>1777900.100634</v>
      </c>
      <c r="F89" s="8">
        <v>1829838.6773822701</v>
      </c>
      <c r="G89" s="8">
        <v>1754247.93985183</v>
      </c>
      <c r="H89" s="8">
        <v>1834240.2499529</v>
      </c>
      <c r="I89" s="8">
        <v>1762598.0636493401</v>
      </c>
      <c r="J89" s="8">
        <v>1751359.3181773999</v>
      </c>
      <c r="K89" s="8">
        <v>1886164.5166835501</v>
      </c>
      <c r="L89" s="8">
        <v>1839254.1974098501</v>
      </c>
      <c r="M89" s="7">
        <f t="shared" si="2"/>
        <v>3.0168022033636853E-2</v>
      </c>
      <c r="N89" s="7"/>
      <c r="O89" s="7"/>
      <c r="P89" s="10">
        <v>1221134.3756091399</v>
      </c>
      <c r="Q89" s="10">
        <v>1224498.5646406901</v>
      </c>
      <c r="R89" s="10">
        <v>1172206.14439637</v>
      </c>
      <c r="S89" s="10">
        <v>1190146.6646432099</v>
      </c>
      <c r="T89" s="10">
        <v>1275509.96667971</v>
      </c>
      <c r="U89" s="10">
        <v>1243583.8011360499</v>
      </c>
      <c r="V89" s="10">
        <v>1233079.3808752899</v>
      </c>
      <c r="W89" s="10">
        <v>1236088.91445813</v>
      </c>
      <c r="X89" s="10">
        <v>1270169.0175351</v>
      </c>
      <c r="Y89" s="37">
        <f t="shared" si="3"/>
        <v>2.7204566762978381E-2</v>
      </c>
      <c r="Z89" s="37"/>
      <c r="AA89" s="37"/>
    </row>
    <row r="90" spans="1:27" x14ac:dyDescent="0.2">
      <c r="A90" s="1" t="s">
        <v>1715</v>
      </c>
      <c r="B90" s="4" t="s">
        <v>409</v>
      </c>
      <c r="C90" s="4" t="s">
        <v>410</v>
      </c>
      <c r="D90" s="8" t="s">
        <v>0</v>
      </c>
      <c r="E90" s="8" t="s">
        <v>0</v>
      </c>
      <c r="F90" s="8" t="s">
        <v>0</v>
      </c>
      <c r="G90" s="8" t="s">
        <v>0</v>
      </c>
      <c r="H90" s="8" t="s">
        <v>0</v>
      </c>
      <c r="I90" s="8" t="s">
        <v>0</v>
      </c>
      <c r="J90" s="8" t="s">
        <v>0</v>
      </c>
      <c r="K90" s="8" t="s">
        <v>0</v>
      </c>
      <c r="L90" s="8" t="s">
        <v>0</v>
      </c>
      <c r="M90" s="7" t="e">
        <f t="shared" si="2"/>
        <v>#DIV/0!</v>
      </c>
      <c r="N90" s="7"/>
      <c r="O90" s="7"/>
      <c r="P90" s="10" t="s">
        <v>0</v>
      </c>
      <c r="Q90" s="10" t="s">
        <v>0</v>
      </c>
      <c r="R90" s="10" t="s">
        <v>0</v>
      </c>
      <c r="S90" s="10" t="s">
        <v>0</v>
      </c>
      <c r="T90" s="10" t="s">
        <v>0</v>
      </c>
      <c r="U90" s="10" t="s">
        <v>0</v>
      </c>
      <c r="V90" s="10" t="s">
        <v>0</v>
      </c>
      <c r="W90" s="10" t="s">
        <v>0</v>
      </c>
      <c r="X90" s="10" t="s">
        <v>0</v>
      </c>
      <c r="Y90" s="37" t="e">
        <f t="shared" si="3"/>
        <v>#DIV/0!</v>
      </c>
      <c r="Z90" s="37"/>
      <c r="AA90" s="37"/>
    </row>
    <row r="91" spans="1:27" x14ac:dyDescent="0.2">
      <c r="A91" s="1" t="s">
        <v>1716</v>
      </c>
      <c r="B91" s="4" t="s">
        <v>412</v>
      </c>
      <c r="C91" s="4" t="s">
        <v>413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  <c r="J91" s="8" t="s">
        <v>0</v>
      </c>
      <c r="K91" s="8" t="s">
        <v>0</v>
      </c>
      <c r="L91" s="8" t="s">
        <v>0</v>
      </c>
      <c r="M91" s="7" t="e">
        <f t="shared" si="2"/>
        <v>#DIV/0!</v>
      </c>
      <c r="N91" s="7"/>
      <c r="O91" s="7"/>
      <c r="P91" s="10" t="s">
        <v>0</v>
      </c>
      <c r="Q91" s="10" t="s">
        <v>0</v>
      </c>
      <c r="R91" s="10" t="s">
        <v>0</v>
      </c>
      <c r="S91" s="10" t="s">
        <v>0</v>
      </c>
      <c r="T91" s="10" t="s">
        <v>0</v>
      </c>
      <c r="U91" s="10" t="s">
        <v>0</v>
      </c>
      <c r="V91" s="10" t="s">
        <v>0</v>
      </c>
      <c r="W91" s="10" t="s">
        <v>0</v>
      </c>
      <c r="X91" s="10" t="s">
        <v>0</v>
      </c>
      <c r="Y91" s="37" t="e">
        <f t="shared" si="3"/>
        <v>#DIV/0!</v>
      </c>
      <c r="Z91" s="37"/>
      <c r="AA91" s="37"/>
    </row>
    <row r="92" spans="1:27" x14ac:dyDescent="0.2">
      <c r="A92" s="1" t="s">
        <v>1718</v>
      </c>
      <c r="B92" s="4" t="s">
        <v>416</v>
      </c>
      <c r="C92" s="4" t="s">
        <v>417</v>
      </c>
      <c r="D92" s="8" t="s">
        <v>0</v>
      </c>
      <c r="E92" s="8" t="s">
        <v>0</v>
      </c>
      <c r="F92" s="8" t="s">
        <v>0</v>
      </c>
      <c r="G92" s="8" t="s">
        <v>0</v>
      </c>
      <c r="H92" s="8" t="s">
        <v>0</v>
      </c>
      <c r="I92" s="8" t="s">
        <v>0</v>
      </c>
      <c r="J92" s="8" t="s">
        <v>0</v>
      </c>
      <c r="K92" s="8" t="s">
        <v>0</v>
      </c>
      <c r="L92" s="8" t="s">
        <v>0</v>
      </c>
      <c r="M92" s="7" t="e">
        <f t="shared" si="2"/>
        <v>#DIV/0!</v>
      </c>
      <c r="N92" s="7"/>
      <c r="O92" s="7"/>
      <c r="P92" s="10" t="s">
        <v>0</v>
      </c>
      <c r="Q92" s="10" t="s">
        <v>0</v>
      </c>
      <c r="R92" s="10" t="s">
        <v>0</v>
      </c>
      <c r="S92" s="10" t="s">
        <v>0</v>
      </c>
      <c r="T92" s="10" t="s">
        <v>0</v>
      </c>
      <c r="U92" s="10" t="s">
        <v>0</v>
      </c>
      <c r="V92" s="10" t="s">
        <v>0</v>
      </c>
      <c r="W92" s="10" t="s">
        <v>0</v>
      </c>
      <c r="X92" s="10" t="s">
        <v>0</v>
      </c>
      <c r="Y92" s="37" t="e">
        <f t="shared" si="3"/>
        <v>#DIV/0!</v>
      </c>
      <c r="Z92" s="37"/>
      <c r="AA92" s="37"/>
    </row>
    <row r="93" spans="1:27" x14ac:dyDescent="0.2">
      <c r="A93" s="1" t="s">
        <v>1720</v>
      </c>
      <c r="B93" s="4" t="s">
        <v>421</v>
      </c>
      <c r="C93" s="4" t="s">
        <v>422</v>
      </c>
      <c r="D93" s="8">
        <v>160055.02456892401</v>
      </c>
      <c r="E93" s="8">
        <v>162295.751032956</v>
      </c>
      <c r="F93" s="8">
        <v>159093.18017193599</v>
      </c>
      <c r="G93" s="8">
        <v>178912.41271413001</v>
      </c>
      <c r="H93" s="8">
        <v>128151.22893097</v>
      </c>
      <c r="I93" s="8">
        <v>158804.84250533799</v>
      </c>
      <c r="J93" s="8">
        <v>137788.51631077399</v>
      </c>
      <c r="K93" s="8">
        <v>153820.66463381599</v>
      </c>
      <c r="L93" s="8">
        <v>144382.83511629599</v>
      </c>
      <c r="M93" s="7">
        <f t="shared" si="2"/>
        <v>9.7533390948281867E-2</v>
      </c>
      <c r="N93" s="7"/>
      <c r="O93" s="7"/>
      <c r="P93" s="10">
        <v>245786.61616926399</v>
      </c>
      <c r="Q93" s="10">
        <v>245918.64160693399</v>
      </c>
      <c r="R93" s="10">
        <v>230480.671666846</v>
      </c>
      <c r="S93" s="10">
        <v>207605.94771368999</v>
      </c>
      <c r="T93" s="10">
        <v>214431.065200807</v>
      </c>
      <c r="U93" s="10">
        <v>178260.15325007899</v>
      </c>
      <c r="V93" s="10">
        <v>209082.10388041101</v>
      </c>
      <c r="W93" s="10">
        <v>236034.010597805</v>
      </c>
      <c r="X93" s="10">
        <v>175687.89864034799</v>
      </c>
      <c r="Y93" s="37">
        <f t="shared" si="3"/>
        <v>0.12213347470991741</v>
      </c>
      <c r="Z93" s="37"/>
      <c r="AA93" s="37"/>
    </row>
    <row r="94" spans="1:27" x14ac:dyDescent="0.2">
      <c r="A94" s="1" t="s">
        <v>1721</v>
      </c>
      <c r="B94" s="4" t="s">
        <v>426</v>
      </c>
      <c r="C94" s="4" t="s">
        <v>427</v>
      </c>
      <c r="D94" s="8">
        <v>947573.09206786298</v>
      </c>
      <c r="E94" s="8">
        <v>891388.82272156095</v>
      </c>
      <c r="F94" s="8">
        <v>935867.18099392997</v>
      </c>
      <c r="G94" s="8">
        <v>974143.30440000002</v>
      </c>
      <c r="H94" s="8">
        <v>779582.84300643497</v>
      </c>
      <c r="I94" s="8">
        <v>788827.47508385999</v>
      </c>
      <c r="J94" s="8">
        <v>846235.68570209097</v>
      </c>
      <c r="K94" s="8">
        <v>859848.85978805297</v>
      </c>
      <c r="L94" s="8">
        <v>726877.38636021002</v>
      </c>
      <c r="M94" s="7">
        <f t="shared" si="2"/>
        <v>9.7908411027774644E-2</v>
      </c>
      <c r="N94" s="7"/>
      <c r="O94" s="7"/>
      <c r="P94" s="10">
        <v>1014303.1874057</v>
      </c>
      <c r="Q94" s="10">
        <v>1051655.32645591</v>
      </c>
      <c r="R94" s="10">
        <v>1007470.68150203</v>
      </c>
      <c r="S94" s="10">
        <v>882179.68131941103</v>
      </c>
      <c r="T94" s="10">
        <v>1012350.31012136</v>
      </c>
      <c r="U94" s="10">
        <v>902244.59568644105</v>
      </c>
      <c r="V94" s="10">
        <v>928075.86123410496</v>
      </c>
      <c r="W94" s="10">
        <v>983320.55543438997</v>
      </c>
      <c r="X94" s="10">
        <v>1097124.2233843</v>
      </c>
      <c r="Y94" s="37">
        <f t="shared" si="3"/>
        <v>7.1469389356878535E-2</v>
      </c>
      <c r="Z94" s="37"/>
      <c r="AA94" s="37"/>
    </row>
    <row r="95" spans="1:27" x14ac:dyDescent="0.2">
      <c r="A95" s="1" t="s">
        <v>1722</v>
      </c>
      <c r="B95" s="4" t="s">
        <v>430</v>
      </c>
      <c r="C95" s="4" t="s">
        <v>431</v>
      </c>
      <c r="D95" s="8">
        <v>3480833.1355374302</v>
      </c>
      <c r="E95" s="8">
        <v>3622630.2695010202</v>
      </c>
      <c r="F95" s="8">
        <v>3391107.73461422</v>
      </c>
      <c r="G95" s="8">
        <v>3550521.6270930301</v>
      </c>
      <c r="H95" s="8">
        <v>3076540.4174169698</v>
      </c>
      <c r="I95" s="8">
        <v>3346539.2826167098</v>
      </c>
      <c r="J95" s="8">
        <v>3132571.44585081</v>
      </c>
      <c r="K95" s="8">
        <v>3309669.6799292001</v>
      </c>
      <c r="L95" s="8">
        <v>2932895.8650716101</v>
      </c>
      <c r="M95" s="7">
        <f t="shared" si="2"/>
        <v>6.9145760847957718E-2</v>
      </c>
      <c r="N95" s="7"/>
      <c r="O95" s="7"/>
      <c r="P95" s="10">
        <v>9777114.2278724909</v>
      </c>
      <c r="Q95" s="10">
        <v>9555361.9225547109</v>
      </c>
      <c r="R95" s="10">
        <v>9012413.2179546691</v>
      </c>
      <c r="S95" s="10">
        <v>8375806.9150844803</v>
      </c>
      <c r="T95" s="10">
        <v>8652264.5825577099</v>
      </c>
      <c r="U95" s="10">
        <v>9068031.8871106394</v>
      </c>
      <c r="V95" s="10">
        <v>8672541.8548763506</v>
      </c>
      <c r="W95" s="10">
        <v>8944893.7258024905</v>
      </c>
      <c r="X95" s="10">
        <v>8567585.4526121803</v>
      </c>
      <c r="Y95" s="37">
        <f t="shared" si="3"/>
        <v>5.1598739751308513E-2</v>
      </c>
      <c r="Z95" s="37"/>
      <c r="AA95" s="37"/>
    </row>
    <row r="96" spans="1:27" x14ac:dyDescent="0.2">
      <c r="A96" s="1" t="s">
        <v>1723</v>
      </c>
      <c r="B96" s="4" t="s">
        <v>434</v>
      </c>
      <c r="C96" s="4" t="s">
        <v>435</v>
      </c>
      <c r="D96" s="8">
        <v>159417.32684150201</v>
      </c>
      <c r="E96" s="8">
        <v>154858.687593796</v>
      </c>
      <c r="F96" s="8">
        <v>197257.54247673901</v>
      </c>
      <c r="G96" s="8">
        <v>193888.565863428</v>
      </c>
      <c r="H96" s="8">
        <v>161097.031023911</v>
      </c>
      <c r="I96" s="8">
        <v>145048.707170251</v>
      </c>
      <c r="J96" s="8">
        <v>165511.94741122201</v>
      </c>
      <c r="K96" s="8">
        <v>158959.534867357</v>
      </c>
      <c r="L96" s="8">
        <v>147705.18221108601</v>
      </c>
      <c r="M96" s="7">
        <f t="shared" si="2"/>
        <v>0.11262687741122181</v>
      </c>
      <c r="N96" s="7"/>
      <c r="O96" s="7"/>
      <c r="P96" s="10">
        <v>563825.32939133095</v>
      </c>
      <c r="Q96" s="10">
        <v>613222.99649650196</v>
      </c>
      <c r="R96" s="10">
        <v>627224.64157622203</v>
      </c>
      <c r="S96" s="10">
        <v>567640.60273365001</v>
      </c>
      <c r="T96" s="10">
        <v>573816.51140784402</v>
      </c>
      <c r="U96" s="10">
        <v>591182.265480501</v>
      </c>
      <c r="V96" s="10">
        <v>553622.31933411898</v>
      </c>
      <c r="W96" s="10">
        <v>550942.52484781703</v>
      </c>
      <c r="X96" s="10">
        <v>571452.97766574495</v>
      </c>
      <c r="Y96" s="37">
        <f t="shared" si="3"/>
        <v>4.5347552064567212E-2</v>
      </c>
      <c r="Z96" s="37"/>
      <c r="AA96" s="37"/>
    </row>
    <row r="97" spans="1:27" x14ac:dyDescent="0.2">
      <c r="A97" s="1" t="s">
        <v>1725</v>
      </c>
      <c r="B97" s="4" t="s">
        <v>438</v>
      </c>
      <c r="C97" s="4" t="s">
        <v>439</v>
      </c>
      <c r="D97" s="8">
        <v>3539843.3088499298</v>
      </c>
      <c r="E97" s="8">
        <v>3497141.0376046002</v>
      </c>
      <c r="F97" s="8">
        <v>3383931.9536548499</v>
      </c>
      <c r="G97" s="8">
        <v>3333530.9094933001</v>
      </c>
      <c r="H97" s="8">
        <v>3246370.3018658101</v>
      </c>
      <c r="I97" s="8">
        <v>3246153.2959669102</v>
      </c>
      <c r="J97" s="8">
        <v>3217327.20834385</v>
      </c>
      <c r="K97" s="8">
        <v>3191463.34059683</v>
      </c>
      <c r="L97" s="8">
        <v>3098952.9503896199</v>
      </c>
      <c r="M97" s="7">
        <f t="shared" si="2"/>
        <v>4.3967480817125586E-2</v>
      </c>
      <c r="N97" s="7"/>
      <c r="O97" s="7"/>
      <c r="P97" s="10" t="s">
        <v>0</v>
      </c>
      <c r="Q97" s="10" t="s">
        <v>0</v>
      </c>
      <c r="R97" s="10" t="s">
        <v>0</v>
      </c>
      <c r="S97" s="10" t="s">
        <v>0</v>
      </c>
      <c r="T97" s="10" t="s">
        <v>0</v>
      </c>
      <c r="U97" s="10" t="s">
        <v>0</v>
      </c>
      <c r="V97" s="10" t="s">
        <v>0</v>
      </c>
      <c r="W97" s="10" t="s">
        <v>0</v>
      </c>
      <c r="X97" s="10" t="s">
        <v>0</v>
      </c>
      <c r="Y97" s="37" t="e">
        <f t="shared" si="3"/>
        <v>#DIV/0!</v>
      </c>
      <c r="Z97" s="37"/>
      <c r="AA97" s="37"/>
    </row>
    <row r="98" spans="1:27" x14ac:dyDescent="0.2">
      <c r="A98" s="1" t="s">
        <v>1726</v>
      </c>
      <c r="B98" s="4" t="s">
        <v>442</v>
      </c>
      <c r="C98" s="4" t="s">
        <v>443</v>
      </c>
      <c r="D98" s="8">
        <v>105177.530045219</v>
      </c>
      <c r="E98" s="8">
        <v>109251.625137593</v>
      </c>
      <c r="F98" s="8">
        <v>101099.154742623</v>
      </c>
      <c r="G98" s="8">
        <v>95065.4967894703</v>
      </c>
      <c r="H98" s="8">
        <v>104286.65353451599</v>
      </c>
      <c r="I98" s="8">
        <v>97694.014869021703</v>
      </c>
      <c r="J98" s="8">
        <v>98198.376532218201</v>
      </c>
      <c r="K98" s="8">
        <v>94725.141837693795</v>
      </c>
      <c r="L98" s="8">
        <v>93638.236660243696</v>
      </c>
      <c r="M98" s="7">
        <f t="shared" si="2"/>
        <v>5.4032052721687138E-2</v>
      </c>
      <c r="N98" s="7"/>
      <c r="O98" s="7"/>
      <c r="P98" s="10" t="s">
        <v>0</v>
      </c>
      <c r="Q98" s="10" t="s">
        <v>0</v>
      </c>
      <c r="R98" s="10" t="s">
        <v>0</v>
      </c>
      <c r="S98" s="10" t="s">
        <v>0</v>
      </c>
      <c r="T98" s="10" t="s">
        <v>0</v>
      </c>
      <c r="U98" s="10" t="s">
        <v>0</v>
      </c>
      <c r="V98" s="10" t="s">
        <v>0</v>
      </c>
      <c r="W98" s="10" t="s">
        <v>0</v>
      </c>
      <c r="X98" s="10" t="s">
        <v>0</v>
      </c>
      <c r="Y98" s="37" t="e">
        <f t="shared" si="3"/>
        <v>#DIV/0!</v>
      </c>
      <c r="Z98" s="37"/>
      <c r="AA98" s="37"/>
    </row>
    <row r="99" spans="1:27" x14ac:dyDescent="0.2">
      <c r="A99" s="1" t="s">
        <v>1727</v>
      </c>
      <c r="B99" s="4" t="s">
        <v>447</v>
      </c>
      <c r="C99" s="4" t="s">
        <v>448</v>
      </c>
      <c r="D99" s="8" t="s">
        <v>0</v>
      </c>
      <c r="E99" s="8" t="s">
        <v>0</v>
      </c>
      <c r="F99" s="8" t="s">
        <v>0</v>
      </c>
      <c r="G99" s="8" t="s">
        <v>0</v>
      </c>
      <c r="H99" s="8" t="s">
        <v>0</v>
      </c>
      <c r="I99" s="8" t="s">
        <v>0</v>
      </c>
      <c r="J99" s="8" t="s">
        <v>0</v>
      </c>
      <c r="K99" s="8" t="s">
        <v>0</v>
      </c>
      <c r="L99" s="8" t="s">
        <v>0</v>
      </c>
      <c r="M99" s="7" t="e">
        <f t="shared" si="2"/>
        <v>#DIV/0!</v>
      </c>
      <c r="N99" s="7"/>
      <c r="O99" s="7"/>
      <c r="P99" s="10">
        <v>92549.010357204694</v>
      </c>
      <c r="Q99" s="10">
        <v>74867.146294402395</v>
      </c>
      <c r="R99" s="10">
        <v>90539.614564768301</v>
      </c>
      <c r="S99" s="10">
        <v>82326.400219885894</v>
      </c>
      <c r="T99" s="10">
        <v>74746.890916557706</v>
      </c>
      <c r="U99" s="10">
        <v>79290.300640677</v>
      </c>
      <c r="V99" s="10">
        <v>73941.968664750602</v>
      </c>
      <c r="W99" s="10">
        <v>83113.088565378901</v>
      </c>
      <c r="X99" s="10">
        <v>71589.0111950914</v>
      </c>
      <c r="Y99" s="37">
        <f t="shared" si="3"/>
        <v>9.2801570074229595E-2</v>
      </c>
      <c r="Z99" s="37"/>
      <c r="AA99" s="37"/>
    </row>
    <row r="100" spans="1:27" x14ac:dyDescent="0.2">
      <c r="A100" s="1" t="s">
        <v>1728</v>
      </c>
      <c r="B100" s="4" t="s">
        <v>452</v>
      </c>
      <c r="C100" s="4" t="s">
        <v>453</v>
      </c>
      <c r="D100" s="8" t="s">
        <v>0</v>
      </c>
      <c r="E100" s="8" t="s">
        <v>0</v>
      </c>
      <c r="F100" s="8" t="s">
        <v>0</v>
      </c>
      <c r="G100" s="8" t="s">
        <v>0</v>
      </c>
      <c r="H100" s="8" t="s">
        <v>0</v>
      </c>
      <c r="I100" s="8" t="s">
        <v>0</v>
      </c>
      <c r="J100" s="8" t="s">
        <v>0</v>
      </c>
      <c r="K100" s="8" t="s">
        <v>0</v>
      </c>
      <c r="L100" s="8" t="s">
        <v>0</v>
      </c>
      <c r="M100" s="7" t="e">
        <f t="shared" si="2"/>
        <v>#DIV/0!</v>
      </c>
      <c r="N100" s="7"/>
      <c r="O100" s="7"/>
      <c r="P100" s="10" t="s">
        <v>0</v>
      </c>
      <c r="Q100" s="10" t="s">
        <v>0</v>
      </c>
      <c r="R100" s="10" t="s">
        <v>0</v>
      </c>
      <c r="S100" s="10" t="s">
        <v>0</v>
      </c>
      <c r="T100" s="10" t="s">
        <v>0</v>
      </c>
      <c r="U100" s="10" t="s">
        <v>0</v>
      </c>
      <c r="V100" s="10" t="s">
        <v>0</v>
      </c>
      <c r="W100" s="10" t="s">
        <v>0</v>
      </c>
      <c r="X100" s="10" t="s">
        <v>0</v>
      </c>
      <c r="Y100" s="37" t="e">
        <f t="shared" si="3"/>
        <v>#DIV/0!</v>
      </c>
      <c r="Z100" s="37"/>
      <c r="AA100" s="37"/>
    </row>
    <row r="101" spans="1:27" x14ac:dyDescent="0.2">
      <c r="A101" s="1" t="s">
        <v>1729</v>
      </c>
      <c r="B101" s="4" t="s">
        <v>456</v>
      </c>
      <c r="C101" s="4" t="s">
        <v>457</v>
      </c>
      <c r="D101" s="8">
        <v>7048297.1488715997</v>
      </c>
      <c r="E101" s="8">
        <v>6797092.0339612402</v>
      </c>
      <c r="F101" s="8">
        <v>6531236.6419623503</v>
      </c>
      <c r="G101" s="8">
        <v>6542290.6626238199</v>
      </c>
      <c r="H101" s="8">
        <v>6540904.6194424704</v>
      </c>
      <c r="I101" s="8">
        <v>6226969.1558511704</v>
      </c>
      <c r="J101" s="8">
        <v>6033237.2119434504</v>
      </c>
      <c r="K101" s="8">
        <v>6042712.0299917897</v>
      </c>
      <c r="L101" s="8">
        <v>5870200.6632593703</v>
      </c>
      <c r="M101" s="7">
        <f t="shared" si="2"/>
        <v>6.0681320547936339E-2</v>
      </c>
      <c r="N101" s="7"/>
      <c r="O101" s="7"/>
      <c r="P101" s="10">
        <v>13027177.023494801</v>
      </c>
      <c r="Q101" s="10">
        <v>12544037.701498101</v>
      </c>
      <c r="R101" s="10">
        <v>12725821.1099103</v>
      </c>
      <c r="S101" s="10">
        <v>11929969.069161899</v>
      </c>
      <c r="T101" s="10">
        <v>11560050.538058599</v>
      </c>
      <c r="U101" s="10">
        <v>11173994.0760282</v>
      </c>
      <c r="V101" s="10">
        <v>11549121.485730899</v>
      </c>
      <c r="W101" s="10">
        <v>11276900.4554775</v>
      </c>
      <c r="X101" s="10">
        <v>10407512.6692512</v>
      </c>
      <c r="Y101" s="37">
        <f t="shared" si="3"/>
        <v>7.127730439982044E-2</v>
      </c>
      <c r="Z101" s="37"/>
      <c r="AA101" s="37"/>
    </row>
    <row r="102" spans="1:27" x14ac:dyDescent="0.2">
      <c r="A102" s="1" t="s">
        <v>1730</v>
      </c>
      <c r="B102" s="4" t="s">
        <v>460</v>
      </c>
      <c r="C102" s="4" t="s">
        <v>461</v>
      </c>
      <c r="D102" s="8" t="s">
        <v>0</v>
      </c>
      <c r="E102" s="8" t="s">
        <v>0</v>
      </c>
      <c r="F102" s="8" t="s">
        <v>0</v>
      </c>
      <c r="G102" s="8" t="s">
        <v>0</v>
      </c>
      <c r="H102" s="8" t="s">
        <v>0</v>
      </c>
      <c r="I102" s="8" t="s">
        <v>0</v>
      </c>
      <c r="J102" s="8" t="s">
        <v>0</v>
      </c>
      <c r="K102" s="8" t="s">
        <v>0</v>
      </c>
      <c r="L102" s="8" t="s">
        <v>0</v>
      </c>
      <c r="M102" s="7" t="e">
        <f t="shared" si="2"/>
        <v>#DIV/0!</v>
      </c>
      <c r="N102" s="7"/>
      <c r="O102" s="7"/>
      <c r="P102" s="10" t="s">
        <v>0</v>
      </c>
      <c r="Q102" s="10" t="s">
        <v>0</v>
      </c>
      <c r="R102" s="10" t="s">
        <v>0</v>
      </c>
      <c r="S102" s="10" t="s">
        <v>0</v>
      </c>
      <c r="T102" s="10" t="s">
        <v>0</v>
      </c>
      <c r="U102" s="10" t="s">
        <v>0</v>
      </c>
      <c r="V102" s="10" t="s">
        <v>0</v>
      </c>
      <c r="W102" s="10" t="s">
        <v>0</v>
      </c>
      <c r="X102" s="10" t="s">
        <v>0</v>
      </c>
      <c r="Y102" s="37" t="e">
        <f t="shared" si="3"/>
        <v>#DIV/0!</v>
      </c>
      <c r="Z102" s="37"/>
      <c r="AA102" s="37"/>
    </row>
    <row r="103" spans="1:27" x14ac:dyDescent="0.2">
      <c r="A103" s="1" t="s">
        <v>1731</v>
      </c>
      <c r="B103" s="4" t="s">
        <v>465</v>
      </c>
      <c r="C103" s="4" t="s">
        <v>466</v>
      </c>
      <c r="D103" s="8" t="s">
        <v>0</v>
      </c>
      <c r="E103" s="8" t="s">
        <v>0</v>
      </c>
      <c r="F103" s="8" t="s">
        <v>0</v>
      </c>
      <c r="G103" s="8" t="s">
        <v>0</v>
      </c>
      <c r="H103" s="8" t="s">
        <v>0</v>
      </c>
      <c r="I103" s="8" t="s">
        <v>0</v>
      </c>
      <c r="J103" s="8" t="s">
        <v>0</v>
      </c>
      <c r="K103" s="8" t="s">
        <v>0</v>
      </c>
      <c r="L103" s="8" t="s">
        <v>0</v>
      </c>
      <c r="M103" s="7" t="e">
        <f t="shared" si="2"/>
        <v>#DIV/0!</v>
      </c>
      <c r="N103" s="7"/>
      <c r="O103" s="7"/>
      <c r="P103" s="10" t="s">
        <v>0</v>
      </c>
      <c r="Q103" s="10" t="s">
        <v>0</v>
      </c>
      <c r="R103" s="10" t="s">
        <v>0</v>
      </c>
      <c r="S103" s="10" t="s">
        <v>0</v>
      </c>
      <c r="T103" s="10" t="s">
        <v>0</v>
      </c>
      <c r="U103" s="10" t="s">
        <v>0</v>
      </c>
      <c r="V103" s="10" t="s">
        <v>0</v>
      </c>
      <c r="W103" s="10" t="s">
        <v>0</v>
      </c>
      <c r="X103" s="10" t="s">
        <v>0</v>
      </c>
      <c r="Y103" s="37" t="e">
        <f t="shared" si="3"/>
        <v>#DIV/0!</v>
      </c>
      <c r="Z103" s="37"/>
      <c r="AA103" s="37"/>
    </row>
    <row r="104" spans="1:27" x14ac:dyDescent="0.2">
      <c r="A104" s="1" t="s">
        <v>1732</v>
      </c>
      <c r="B104" s="4" t="s">
        <v>469</v>
      </c>
      <c r="C104" s="4" t="s">
        <v>470</v>
      </c>
      <c r="D104" s="8">
        <v>26774678.689911202</v>
      </c>
      <c r="E104" s="8">
        <v>28475056.839706998</v>
      </c>
      <c r="F104" s="8">
        <v>25751533.286920998</v>
      </c>
      <c r="G104" s="8">
        <v>26102249.509511199</v>
      </c>
      <c r="H104" s="8">
        <v>26577062.623434499</v>
      </c>
      <c r="I104" s="8">
        <v>25695234.194747899</v>
      </c>
      <c r="J104" s="8">
        <v>24896170.399045601</v>
      </c>
      <c r="K104" s="8">
        <v>22576607.214955699</v>
      </c>
      <c r="L104" s="8">
        <v>24814969.2700473</v>
      </c>
      <c r="M104" s="7">
        <f t="shared" si="2"/>
        <v>6.2883185876451628E-2</v>
      </c>
      <c r="N104" s="7"/>
      <c r="O104" s="7"/>
      <c r="P104" s="10">
        <v>12602361.135959299</v>
      </c>
      <c r="Q104" s="10">
        <v>12536442.376792399</v>
      </c>
      <c r="R104" s="10">
        <v>13630903.984122099</v>
      </c>
      <c r="S104" s="10">
        <v>12118203.480587101</v>
      </c>
      <c r="T104" s="10">
        <v>12360351.7518376</v>
      </c>
      <c r="U104" s="10">
        <v>11986225.0610287</v>
      </c>
      <c r="V104" s="10">
        <v>12721435.728466</v>
      </c>
      <c r="W104" s="10">
        <v>13325740.9480507</v>
      </c>
      <c r="X104" s="10">
        <v>12852158.320324801</v>
      </c>
      <c r="Y104" s="37">
        <f t="shared" si="3"/>
        <v>4.2081104644721506E-2</v>
      </c>
      <c r="Z104" s="37"/>
      <c r="AA104" s="37"/>
    </row>
    <row r="105" spans="1:27" x14ac:dyDescent="0.2">
      <c r="A105" s="1" t="s">
        <v>1733</v>
      </c>
      <c r="B105" s="4" t="s">
        <v>474</v>
      </c>
      <c r="C105" s="4" t="s">
        <v>475</v>
      </c>
      <c r="D105" s="8">
        <v>9039620.0245158002</v>
      </c>
      <c r="E105" s="8">
        <v>9249751.4030071292</v>
      </c>
      <c r="F105" s="8">
        <v>8718520.9001333304</v>
      </c>
      <c r="G105" s="8">
        <v>8772267.4151369706</v>
      </c>
      <c r="H105" s="8">
        <v>8329131.5555581497</v>
      </c>
      <c r="I105" s="8">
        <v>8325910.2235452803</v>
      </c>
      <c r="J105" s="8">
        <v>8221191.4817469204</v>
      </c>
      <c r="K105" s="8">
        <v>8047438.2678599702</v>
      </c>
      <c r="L105" s="8">
        <v>8471893.0497569907</v>
      </c>
      <c r="M105" s="7">
        <f t="shared" si="2"/>
        <v>4.6414872444885881E-2</v>
      </c>
      <c r="N105" s="7"/>
      <c r="O105" s="7"/>
      <c r="P105" s="10">
        <v>13539597.3369317</v>
      </c>
      <c r="Q105" s="10">
        <v>12983110.4268279</v>
      </c>
      <c r="R105" s="10">
        <v>12878857.8682128</v>
      </c>
      <c r="S105" s="10">
        <v>12831719.202180199</v>
      </c>
      <c r="T105" s="10">
        <v>12498292.4930098</v>
      </c>
      <c r="U105" s="10">
        <v>12040519.147684701</v>
      </c>
      <c r="V105" s="10">
        <v>11901482.4540294</v>
      </c>
      <c r="W105" s="10">
        <v>11941642.591821101</v>
      </c>
      <c r="X105" s="10">
        <v>11475225.3374695</v>
      </c>
      <c r="Y105" s="37">
        <f t="shared" si="3"/>
        <v>5.2959202956710624E-2</v>
      </c>
      <c r="Z105" s="37"/>
      <c r="AA105" s="37"/>
    </row>
    <row r="106" spans="1:27" x14ac:dyDescent="0.2">
      <c r="A106" s="1" t="s">
        <v>1734</v>
      </c>
      <c r="B106" s="4" t="s">
        <v>479</v>
      </c>
      <c r="C106" s="4" t="s">
        <v>480</v>
      </c>
      <c r="D106" s="8">
        <v>118245.939841185</v>
      </c>
      <c r="E106" s="8">
        <v>120319.639479227</v>
      </c>
      <c r="F106" s="8">
        <v>111307.86215179</v>
      </c>
      <c r="G106" s="8">
        <v>121203.889356973</v>
      </c>
      <c r="H106" s="8">
        <v>114070.236715429</v>
      </c>
      <c r="I106" s="8">
        <v>113576.332529508</v>
      </c>
      <c r="J106" s="8">
        <v>96622.237257382294</v>
      </c>
      <c r="K106" s="8">
        <v>112115.346503104</v>
      </c>
      <c r="L106" s="8">
        <v>107915.739676691</v>
      </c>
      <c r="M106" s="7">
        <f t="shared" si="2"/>
        <v>6.627895171028815E-2</v>
      </c>
      <c r="N106" s="7"/>
      <c r="O106" s="7"/>
      <c r="P106" s="10">
        <v>196788.147499869</v>
      </c>
      <c r="Q106" s="10">
        <v>227006.70171429601</v>
      </c>
      <c r="R106" s="10">
        <v>228075.68705452199</v>
      </c>
      <c r="S106" s="10">
        <v>212276.54476411099</v>
      </c>
      <c r="T106" s="10">
        <v>206756.957424197</v>
      </c>
      <c r="U106" s="10">
        <v>203040.73153428899</v>
      </c>
      <c r="V106" s="10">
        <v>176033.684537597</v>
      </c>
      <c r="W106" s="10">
        <v>193404.45431886401</v>
      </c>
      <c r="X106" s="10">
        <v>168260.84026213901</v>
      </c>
      <c r="Y106" s="37">
        <f t="shared" si="3"/>
        <v>0.10156418044634478</v>
      </c>
      <c r="Z106" s="37"/>
      <c r="AA106" s="37"/>
    </row>
    <row r="107" spans="1:27" x14ac:dyDescent="0.2">
      <c r="A107" s="1" t="s">
        <v>1735</v>
      </c>
      <c r="B107" s="4" t="s">
        <v>484</v>
      </c>
      <c r="C107" s="4" t="s">
        <v>485</v>
      </c>
      <c r="D107" s="8" t="s">
        <v>0</v>
      </c>
      <c r="E107" s="8" t="s">
        <v>0</v>
      </c>
      <c r="F107" s="8" t="s">
        <v>0</v>
      </c>
      <c r="G107" s="8" t="s">
        <v>0</v>
      </c>
      <c r="H107" s="8" t="s">
        <v>0</v>
      </c>
      <c r="I107" s="8" t="s">
        <v>0</v>
      </c>
      <c r="J107" s="8" t="s">
        <v>0</v>
      </c>
      <c r="K107" s="8" t="s">
        <v>0</v>
      </c>
      <c r="L107" s="8" t="s">
        <v>0</v>
      </c>
      <c r="M107" s="7" t="e">
        <f t="shared" si="2"/>
        <v>#DIV/0!</v>
      </c>
      <c r="N107" s="7"/>
      <c r="O107" s="7"/>
      <c r="P107" s="10" t="s">
        <v>0</v>
      </c>
      <c r="Q107" s="10" t="s">
        <v>0</v>
      </c>
      <c r="R107" s="10" t="s">
        <v>0</v>
      </c>
      <c r="S107" s="10" t="s">
        <v>0</v>
      </c>
      <c r="T107" s="10" t="s">
        <v>0</v>
      </c>
      <c r="U107" s="10" t="s">
        <v>0</v>
      </c>
      <c r="V107" s="10" t="s">
        <v>0</v>
      </c>
      <c r="W107" s="10" t="s">
        <v>0</v>
      </c>
      <c r="X107" s="10" t="s">
        <v>0</v>
      </c>
      <c r="Y107" s="37" t="e">
        <f t="shared" si="3"/>
        <v>#DIV/0!</v>
      </c>
      <c r="Z107" s="37"/>
      <c r="AA107" s="37"/>
    </row>
    <row r="108" spans="1:27" x14ac:dyDescent="0.2">
      <c r="A108" s="1" t="s">
        <v>1736</v>
      </c>
      <c r="B108" s="4" t="s">
        <v>488</v>
      </c>
      <c r="C108" s="4" t="s">
        <v>0</v>
      </c>
      <c r="D108" s="8">
        <v>115577.741622166</v>
      </c>
      <c r="E108" s="8">
        <v>112299.70369167499</v>
      </c>
      <c r="F108" s="8">
        <v>116762.83942654201</v>
      </c>
      <c r="G108" s="8">
        <v>114335.716647764</v>
      </c>
      <c r="H108" s="8">
        <v>125955.141079237</v>
      </c>
      <c r="I108" s="8">
        <v>84157.231010341595</v>
      </c>
      <c r="J108" s="8">
        <v>107626.749735729</v>
      </c>
      <c r="K108" s="8">
        <v>90523.711944578507</v>
      </c>
      <c r="L108" s="8">
        <v>90953.515936961106</v>
      </c>
      <c r="M108" s="7">
        <f t="shared" si="2"/>
        <v>0.13524579761246466</v>
      </c>
      <c r="N108" s="7"/>
      <c r="O108" s="7"/>
      <c r="P108" s="10" t="s">
        <v>0</v>
      </c>
      <c r="Q108" s="10" t="s">
        <v>0</v>
      </c>
      <c r="R108" s="10" t="s">
        <v>0</v>
      </c>
      <c r="S108" s="10" t="s">
        <v>0</v>
      </c>
      <c r="T108" s="10" t="s">
        <v>0</v>
      </c>
      <c r="U108" s="10" t="s">
        <v>0</v>
      </c>
      <c r="V108" s="10" t="s">
        <v>0</v>
      </c>
      <c r="W108" s="10" t="s">
        <v>0</v>
      </c>
      <c r="X108" s="10" t="s">
        <v>0</v>
      </c>
      <c r="Y108" s="37" t="e">
        <f t="shared" si="3"/>
        <v>#DIV/0!</v>
      </c>
      <c r="Z108" s="37"/>
      <c r="AA108" s="37"/>
    </row>
    <row r="109" spans="1:27" x14ac:dyDescent="0.2">
      <c r="A109" s="1" t="s">
        <v>1738</v>
      </c>
      <c r="B109" s="4" t="s">
        <v>491</v>
      </c>
      <c r="C109" s="4" t="s">
        <v>492</v>
      </c>
      <c r="D109" s="8" t="s">
        <v>0</v>
      </c>
      <c r="E109" s="8" t="s">
        <v>0</v>
      </c>
      <c r="F109" s="8" t="s">
        <v>0</v>
      </c>
      <c r="G109" s="8" t="s">
        <v>0</v>
      </c>
      <c r="H109" s="8" t="s">
        <v>0</v>
      </c>
      <c r="I109" s="8" t="s">
        <v>0</v>
      </c>
      <c r="J109" s="8" t="s">
        <v>0</v>
      </c>
      <c r="K109" s="8" t="s">
        <v>0</v>
      </c>
      <c r="L109" s="8" t="s">
        <v>0</v>
      </c>
      <c r="M109" s="7" t="e">
        <f t="shared" si="2"/>
        <v>#DIV/0!</v>
      </c>
      <c r="N109" s="7"/>
      <c r="O109" s="7"/>
      <c r="P109" s="10">
        <v>18453952.120638099</v>
      </c>
      <c r="Q109" s="10">
        <v>18887443.587474</v>
      </c>
      <c r="R109" s="10">
        <v>18393499.093054298</v>
      </c>
      <c r="S109" s="10">
        <v>18137265.077433899</v>
      </c>
      <c r="T109" s="10">
        <v>17846218.088660199</v>
      </c>
      <c r="U109" s="10">
        <v>16812629.5952015</v>
      </c>
      <c r="V109" s="10">
        <v>17627134.647810798</v>
      </c>
      <c r="W109" s="10">
        <v>17195879.238712199</v>
      </c>
      <c r="X109" s="10">
        <v>16475109.6719696</v>
      </c>
      <c r="Y109" s="37">
        <f t="shared" si="3"/>
        <v>4.5346742576082087E-2</v>
      </c>
      <c r="Z109" s="37"/>
      <c r="AA109" s="37"/>
    </row>
    <row r="110" spans="1:27" x14ac:dyDescent="0.2">
      <c r="A110" s="1" t="s">
        <v>1739</v>
      </c>
      <c r="B110" s="4" t="s">
        <v>496</v>
      </c>
      <c r="C110" s="4" t="s">
        <v>497</v>
      </c>
      <c r="D110" s="8" t="s">
        <v>0</v>
      </c>
      <c r="E110" s="8" t="s">
        <v>0</v>
      </c>
      <c r="F110" s="8" t="s">
        <v>0</v>
      </c>
      <c r="G110" s="8" t="s">
        <v>0</v>
      </c>
      <c r="H110" s="8" t="s">
        <v>0</v>
      </c>
      <c r="I110" s="8" t="s">
        <v>0</v>
      </c>
      <c r="J110" s="8" t="s">
        <v>0</v>
      </c>
      <c r="K110" s="8" t="s">
        <v>0</v>
      </c>
      <c r="L110" s="8" t="s">
        <v>0</v>
      </c>
      <c r="M110" s="7" t="e">
        <f t="shared" si="2"/>
        <v>#DIV/0!</v>
      </c>
      <c r="N110" s="7"/>
      <c r="O110" s="7"/>
      <c r="P110" s="10">
        <v>1390222.0358424899</v>
      </c>
      <c r="Q110" s="10">
        <v>1364513.3141648001</v>
      </c>
      <c r="R110" s="10">
        <v>1381496.2149167899</v>
      </c>
      <c r="S110" s="10">
        <v>1326019.4967781999</v>
      </c>
      <c r="T110" s="10">
        <v>1283669.70872832</v>
      </c>
      <c r="U110" s="10">
        <v>1296759.1316789801</v>
      </c>
      <c r="V110" s="10">
        <v>1278775.56490484</v>
      </c>
      <c r="W110" s="10">
        <v>1282785.2809526201</v>
      </c>
      <c r="X110" s="10">
        <v>1221573.03449161</v>
      </c>
      <c r="Y110" s="37">
        <f t="shared" si="3"/>
        <v>4.2574980369181961E-2</v>
      </c>
      <c r="Z110" s="37"/>
      <c r="AA110" s="37"/>
    </row>
    <row r="111" spans="1:27" x14ac:dyDescent="0.2">
      <c r="A111" s="1" t="s">
        <v>1740</v>
      </c>
      <c r="B111" s="4" t="s">
        <v>501</v>
      </c>
      <c r="C111" s="4" t="s">
        <v>502</v>
      </c>
      <c r="D111" s="8" t="s">
        <v>0</v>
      </c>
      <c r="E111" s="8" t="s">
        <v>0</v>
      </c>
      <c r="F111" s="8" t="s">
        <v>0</v>
      </c>
      <c r="G111" s="8" t="s">
        <v>0</v>
      </c>
      <c r="H111" s="8" t="s">
        <v>0</v>
      </c>
      <c r="I111" s="8" t="s">
        <v>0</v>
      </c>
      <c r="J111" s="8" t="s">
        <v>0</v>
      </c>
      <c r="K111" s="8" t="s">
        <v>0</v>
      </c>
      <c r="L111" s="8" t="s">
        <v>0</v>
      </c>
      <c r="M111" s="7" t="e">
        <f t="shared" si="2"/>
        <v>#DIV/0!</v>
      </c>
      <c r="N111" s="7"/>
      <c r="O111" s="7"/>
      <c r="P111" s="10" t="s">
        <v>0</v>
      </c>
      <c r="Q111" s="10" t="s">
        <v>0</v>
      </c>
      <c r="R111" s="10" t="s">
        <v>0</v>
      </c>
      <c r="S111" s="10" t="s">
        <v>0</v>
      </c>
      <c r="T111" s="10" t="s">
        <v>0</v>
      </c>
      <c r="U111" s="10" t="s">
        <v>0</v>
      </c>
      <c r="V111" s="10" t="s">
        <v>0</v>
      </c>
      <c r="W111" s="10" t="s">
        <v>0</v>
      </c>
      <c r="X111" s="10" t="s">
        <v>0</v>
      </c>
      <c r="Y111" s="37" t="e">
        <f t="shared" si="3"/>
        <v>#DIV/0!</v>
      </c>
      <c r="Z111" s="37"/>
      <c r="AA111" s="37"/>
    </row>
    <row r="112" spans="1:27" x14ac:dyDescent="0.2">
      <c r="A112" s="1" t="s">
        <v>1741</v>
      </c>
      <c r="B112" s="4" t="s">
        <v>505</v>
      </c>
      <c r="C112" s="4" t="s">
        <v>506</v>
      </c>
      <c r="D112" s="8" t="s">
        <v>0</v>
      </c>
      <c r="E112" s="8" t="s">
        <v>0</v>
      </c>
      <c r="F112" s="8" t="s">
        <v>0</v>
      </c>
      <c r="G112" s="8" t="s">
        <v>0</v>
      </c>
      <c r="H112" s="8" t="s">
        <v>0</v>
      </c>
      <c r="I112" s="8" t="s">
        <v>0</v>
      </c>
      <c r="J112" s="8" t="s">
        <v>0</v>
      </c>
      <c r="K112" s="8" t="s">
        <v>0</v>
      </c>
      <c r="L112" s="8" t="s">
        <v>0</v>
      </c>
      <c r="M112" s="7" t="e">
        <f t="shared" si="2"/>
        <v>#DIV/0!</v>
      </c>
      <c r="N112" s="7"/>
      <c r="O112" s="7"/>
      <c r="P112" s="10" t="s">
        <v>0</v>
      </c>
      <c r="Q112" s="10" t="s">
        <v>0</v>
      </c>
      <c r="R112" s="10" t="s">
        <v>0</v>
      </c>
      <c r="S112" s="10" t="s">
        <v>0</v>
      </c>
      <c r="T112" s="10" t="s">
        <v>0</v>
      </c>
      <c r="U112" s="10" t="s">
        <v>0</v>
      </c>
      <c r="V112" s="10" t="s">
        <v>0</v>
      </c>
      <c r="W112" s="10" t="s">
        <v>0</v>
      </c>
      <c r="X112" s="10" t="s">
        <v>0</v>
      </c>
      <c r="Y112" s="37" t="e">
        <f t="shared" si="3"/>
        <v>#DIV/0!</v>
      </c>
      <c r="Z112" s="37"/>
      <c r="AA112" s="37"/>
    </row>
    <row r="113" spans="1:27" x14ac:dyDescent="0.2">
      <c r="A113" s="1" t="s">
        <v>1742</v>
      </c>
      <c r="B113" s="4" t="s">
        <v>509</v>
      </c>
      <c r="C113" s="4" t="s">
        <v>510</v>
      </c>
      <c r="D113" s="8">
        <v>41689.157303261803</v>
      </c>
      <c r="E113" s="8">
        <v>40183.139495771902</v>
      </c>
      <c r="F113" s="8">
        <v>46741.230188700603</v>
      </c>
      <c r="G113" s="8">
        <v>47191.267530190496</v>
      </c>
      <c r="H113" s="8">
        <v>49992.828401947998</v>
      </c>
      <c r="I113" s="8">
        <v>38979.5803159118</v>
      </c>
      <c r="J113" s="8">
        <v>51801.266619777103</v>
      </c>
      <c r="K113" s="8">
        <v>37959.107047916303</v>
      </c>
      <c r="L113" s="8">
        <v>42757.642281905697</v>
      </c>
      <c r="M113" s="7">
        <f t="shared" si="2"/>
        <v>0.11253716809771976</v>
      </c>
      <c r="N113" s="7"/>
      <c r="O113" s="7"/>
      <c r="P113" s="10">
        <v>2239942.4606577498</v>
      </c>
      <c r="Q113" s="10">
        <v>2269115.4189715302</v>
      </c>
      <c r="R113" s="10">
        <v>2195231.3990106001</v>
      </c>
      <c r="S113" s="10">
        <v>2166922.4943290199</v>
      </c>
      <c r="T113" s="10">
        <v>2143958.2289369698</v>
      </c>
      <c r="U113" s="10">
        <v>2118120.2354055801</v>
      </c>
      <c r="V113" s="10">
        <v>2128266.5995260798</v>
      </c>
      <c r="W113" s="10">
        <v>2028826.53951</v>
      </c>
      <c r="X113" s="10">
        <v>1960602.68823974</v>
      </c>
      <c r="Y113" s="37">
        <f t="shared" si="3"/>
        <v>4.5447198279440527E-2</v>
      </c>
      <c r="Z113" s="37"/>
      <c r="AA113" s="37"/>
    </row>
    <row r="114" spans="1:27" x14ac:dyDescent="0.2">
      <c r="A114" s="1" t="s">
        <v>1743</v>
      </c>
      <c r="B114" s="4" t="s">
        <v>513</v>
      </c>
      <c r="C114" s="4" t="s">
        <v>514</v>
      </c>
      <c r="D114" s="8">
        <v>289175.14640459401</v>
      </c>
      <c r="E114" s="8">
        <v>315794.45025180798</v>
      </c>
      <c r="F114" s="8">
        <v>330286.06089052302</v>
      </c>
      <c r="G114" s="8">
        <v>306845.40416117897</v>
      </c>
      <c r="H114" s="8">
        <v>284421.67136021401</v>
      </c>
      <c r="I114" s="8">
        <v>276153.36996134702</v>
      </c>
      <c r="J114" s="8">
        <v>265831.27421883401</v>
      </c>
      <c r="K114" s="8">
        <v>272513.936674595</v>
      </c>
      <c r="L114" s="8">
        <v>263257.183142756</v>
      </c>
      <c r="M114" s="7">
        <f t="shared" si="2"/>
        <v>8.1019693274478014E-2</v>
      </c>
      <c r="N114" s="7"/>
      <c r="O114" s="7"/>
      <c r="P114" s="10">
        <v>1452304.26499692</v>
      </c>
      <c r="Q114" s="10">
        <v>1446243.81184408</v>
      </c>
      <c r="R114" s="10">
        <v>1352469.8632684599</v>
      </c>
      <c r="S114" s="10">
        <v>1331466.7581692601</v>
      </c>
      <c r="T114" s="10">
        <v>1264953.4062314599</v>
      </c>
      <c r="U114" s="10">
        <v>1306357.4925394501</v>
      </c>
      <c r="V114" s="10">
        <v>1250654.72318998</v>
      </c>
      <c r="W114" s="10">
        <v>1252122.55196348</v>
      </c>
      <c r="X114" s="10">
        <v>1304227.6901273599</v>
      </c>
      <c r="Y114" s="37">
        <f t="shared" si="3"/>
        <v>5.7541767824588176E-2</v>
      </c>
      <c r="Z114" s="37"/>
      <c r="AA114" s="37"/>
    </row>
    <row r="115" spans="1:27" x14ac:dyDescent="0.2">
      <c r="A115" s="1" t="s">
        <v>1744</v>
      </c>
      <c r="B115" s="4" t="s">
        <v>518</v>
      </c>
      <c r="C115" s="4" t="s">
        <v>519</v>
      </c>
      <c r="D115" s="8" t="s">
        <v>0</v>
      </c>
      <c r="E115" s="8" t="s">
        <v>0</v>
      </c>
      <c r="F115" s="8" t="s">
        <v>0</v>
      </c>
      <c r="G115" s="8" t="s">
        <v>0</v>
      </c>
      <c r="H115" s="8" t="s">
        <v>0</v>
      </c>
      <c r="I115" s="8" t="s">
        <v>0</v>
      </c>
      <c r="J115" s="8" t="s">
        <v>0</v>
      </c>
      <c r="K115" s="8" t="s">
        <v>0</v>
      </c>
      <c r="L115" s="8" t="s">
        <v>0</v>
      </c>
      <c r="M115" s="7" t="e">
        <f t="shared" si="2"/>
        <v>#DIV/0!</v>
      </c>
      <c r="N115" s="7"/>
      <c r="O115" s="7"/>
      <c r="P115" s="10">
        <v>262594.74763693498</v>
      </c>
      <c r="Q115" s="10">
        <v>243463.035505604</v>
      </c>
      <c r="R115" s="10">
        <v>236843.85956193</v>
      </c>
      <c r="S115" s="10">
        <v>228402.307729199</v>
      </c>
      <c r="T115" s="10">
        <v>232477.48103514599</v>
      </c>
      <c r="U115" s="10">
        <v>224181.44608812401</v>
      </c>
      <c r="V115" s="10">
        <v>215146.32949638701</v>
      </c>
      <c r="W115" s="10">
        <v>228404.91832772401</v>
      </c>
      <c r="X115" s="10">
        <v>223645.33950724901</v>
      </c>
      <c r="Y115" s="37">
        <f t="shared" si="3"/>
        <v>5.9333163450591357E-2</v>
      </c>
      <c r="Z115" s="37"/>
      <c r="AA115" s="37"/>
    </row>
    <row r="116" spans="1:27" x14ac:dyDescent="0.2">
      <c r="A116" s="1" t="s">
        <v>1745</v>
      </c>
      <c r="B116" s="4" t="s">
        <v>522</v>
      </c>
      <c r="C116" s="4" t="s">
        <v>523</v>
      </c>
      <c r="D116" s="8">
        <v>671313.20083319605</v>
      </c>
      <c r="E116" s="8">
        <v>676638.62184537796</v>
      </c>
      <c r="F116" s="8">
        <v>672336.99710516003</v>
      </c>
      <c r="G116" s="8">
        <v>679178.27973820094</v>
      </c>
      <c r="H116" s="8">
        <v>651025.95411260903</v>
      </c>
      <c r="I116" s="8">
        <v>646726.19208555995</v>
      </c>
      <c r="J116" s="8">
        <v>634285.14917903801</v>
      </c>
      <c r="K116" s="8">
        <v>610141.35731402598</v>
      </c>
      <c r="L116" s="8">
        <v>625514.19934409403</v>
      </c>
      <c r="M116" s="7">
        <f t="shared" si="2"/>
        <v>3.8073697982335696E-2</v>
      </c>
      <c r="N116" s="7"/>
      <c r="O116" s="7"/>
      <c r="P116" s="10" t="s">
        <v>0</v>
      </c>
      <c r="Q116" s="10" t="s">
        <v>0</v>
      </c>
      <c r="R116" s="10" t="s">
        <v>0</v>
      </c>
      <c r="S116" s="10" t="s">
        <v>0</v>
      </c>
      <c r="T116" s="10" t="s">
        <v>0</v>
      </c>
      <c r="U116" s="10" t="s">
        <v>0</v>
      </c>
      <c r="V116" s="10" t="s">
        <v>0</v>
      </c>
      <c r="W116" s="10" t="s">
        <v>0</v>
      </c>
      <c r="X116" s="10" t="s">
        <v>0</v>
      </c>
      <c r="Y116" s="37" t="e">
        <f t="shared" si="3"/>
        <v>#DIV/0!</v>
      </c>
      <c r="Z116" s="37"/>
      <c r="AA116" s="37"/>
    </row>
    <row r="117" spans="1:27" x14ac:dyDescent="0.2">
      <c r="A117" s="1" t="s">
        <v>1746</v>
      </c>
      <c r="B117" s="4" t="s">
        <v>526</v>
      </c>
      <c r="C117" s="4" t="s">
        <v>527</v>
      </c>
      <c r="D117" s="8">
        <v>2654391.3931208202</v>
      </c>
      <c r="E117" s="8">
        <v>2831869.82866171</v>
      </c>
      <c r="F117" s="8">
        <v>2668304.8323973902</v>
      </c>
      <c r="G117" s="8">
        <v>2728844.8725280901</v>
      </c>
      <c r="H117" s="8">
        <v>2510698.3043330899</v>
      </c>
      <c r="I117" s="8">
        <v>2492985.4421382798</v>
      </c>
      <c r="J117" s="8">
        <v>2551997.1677848701</v>
      </c>
      <c r="K117" s="8">
        <v>2414954.6847855202</v>
      </c>
      <c r="L117" s="8">
        <v>2537712.39933819</v>
      </c>
      <c r="M117" s="7">
        <f t="shared" si="2"/>
        <v>5.0502445364152729E-2</v>
      </c>
      <c r="N117" s="7"/>
      <c r="O117" s="7"/>
      <c r="P117" s="10">
        <v>1973609.81559993</v>
      </c>
      <c r="Q117" s="10">
        <v>1975184.94617645</v>
      </c>
      <c r="R117" s="10">
        <v>1967380.9877634801</v>
      </c>
      <c r="S117" s="10">
        <v>2016795.06186796</v>
      </c>
      <c r="T117" s="10">
        <v>1934720.0215240901</v>
      </c>
      <c r="U117" s="10">
        <v>1871257.2956894001</v>
      </c>
      <c r="V117" s="10">
        <v>1723427.74138157</v>
      </c>
      <c r="W117" s="10">
        <v>1880466.04957095</v>
      </c>
      <c r="X117" s="10">
        <v>1777995.8554342201</v>
      </c>
      <c r="Y117" s="37">
        <f t="shared" si="3"/>
        <v>5.1799747953635705E-2</v>
      </c>
      <c r="Z117" s="37"/>
      <c r="AA117" s="37"/>
    </row>
    <row r="118" spans="1:27" x14ac:dyDescent="0.2">
      <c r="A118" s="1" t="s">
        <v>1748</v>
      </c>
      <c r="B118" s="4" t="s">
        <v>531</v>
      </c>
      <c r="C118" s="4" t="s">
        <v>532</v>
      </c>
      <c r="D118" s="8" t="s">
        <v>0</v>
      </c>
      <c r="E118" s="8" t="s">
        <v>0</v>
      </c>
      <c r="F118" s="8" t="s">
        <v>0</v>
      </c>
      <c r="G118" s="8" t="s">
        <v>0</v>
      </c>
      <c r="H118" s="8" t="s">
        <v>0</v>
      </c>
      <c r="I118" s="8" t="s">
        <v>0</v>
      </c>
      <c r="J118" s="8" t="s">
        <v>0</v>
      </c>
      <c r="K118" s="8" t="s">
        <v>0</v>
      </c>
      <c r="L118" s="8" t="s">
        <v>0</v>
      </c>
      <c r="M118" s="7" t="e">
        <f t="shared" si="2"/>
        <v>#DIV/0!</v>
      </c>
      <c r="N118" s="7"/>
      <c r="O118" s="7"/>
      <c r="P118" s="10" t="s">
        <v>0</v>
      </c>
      <c r="Q118" s="10" t="s">
        <v>0</v>
      </c>
      <c r="R118" s="10" t="s">
        <v>0</v>
      </c>
      <c r="S118" s="10" t="s">
        <v>0</v>
      </c>
      <c r="T118" s="10" t="s">
        <v>0</v>
      </c>
      <c r="U118" s="10" t="s">
        <v>0</v>
      </c>
      <c r="V118" s="10" t="s">
        <v>0</v>
      </c>
      <c r="W118" s="10" t="s">
        <v>0</v>
      </c>
      <c r="X118" s="10" t="s">
        <v>0</v>
      </c>
      <c r="Y118" s="37" t="e">
        <f t="shared" si="3"/>
        <v>#DIV/0!</v>
      </c>
      <c r="Z118" s="37"/>
      <c r="AA118" s="37"/>
    </row>
    <row r="119" spans="1:27" x14ac:dyDescent="0.2">
      <c r="A119" s="1" t="s">
        <v>1750</v>
      </c>
      <c r="B119" s="4" t="s">
        <v>536</v>
      </c>
      <c r="C119" s="4" t="s">
        <v>537</v>
      </c>
      <c r="D119" s="8">
        <v>26407637.977443501</v>
      </c>
      <c r="E119" s="8">
        <v>24390227.6985934</v>
      </c>
      <c r="F119" s="8">
        <v>25262706.470578201</v>
      </c>
      <c r="G119" s="8">
        <v>25066887.598090701</v>
      </c>
      <c r="H119" s="8">
        <v>24158251.783106301</v>
      </c>
      <c r="I119" s="8">
        <v>22233471.874276999</v>
      </c>
      <c r="J119" s="8">
        <v>23411224.977442801</v>
      </c>
      <c r="K119" s="8">
        <v>22036965.2155874</v>
      </c>
      <c r="L119" s="8">
        <v>22908147.510347001</v>
      </c>
      <c r="M119" s="7">
        <f t="shared" si="2"/>
        <v>6.1162395430644827E-2</v>
      </c>
      <c r="N119" s="7"/>
      <c r="O119" s="7"/>
      <c r="P119" s="10">
        <v>13968634.483937699</v>
      </c>
      <c r="Q119" s="10">
        <v>15540244.6906744</v>
      </c>
      <c r="R119" s="10">
        <v>15356042.2747558</v>
      </c>
      <c r="S119" s="10">
        <v>14693722.193928501</v>
      </c>
      <c r="T119" s="10">
        <v>13586052.8559466</v>
      </c>
      <c r="U119" s="10">
        <v>14371573.553218801</v>
      </c>
      <c r="V119" s="10">
        <v>13121127.4685928</v>
      </c>
      <c r="W119" s="10">
        <v>12881416.401305901</v>
      </c>
      <c r="X119" s="10">
        <v>13126942.664292701</v>
      </c>
      <c r="Y119" s="37">
        <f t="shared" si="3"/>
        <v>6.991086306670527E-2</v>
      </c>
      <c r="Z119" s="37"/>
      <c r="AA119" s="37"/>
    </row>
    <row r="120" spans="1:27" x14ac:dyDescent="0.2">
      <c r="A120" s="1" t="s">
        <v>1751</v>
      </c>
      <c r="B120" s="4" t="s">
        <v>541</v>
      </c>
      <c r="C120" s="4" t="s">
        <v>0</v>
      </c>
      <c r="D120" s="8" t="s">
        <v>0</v>
      </c>
      <c r="E120" s="8" t="s">
        <v>0</v>
      </c>
      <c r="F120" s="8" t="s">
        <v>0</v>
      </c>
      <c r="G120" s="8" t="s">
        <v>0</v>
      </c>
      <c r="H120" s="8" t="s">
        <v>0</v>
      </c>
      <c r="I120" s="8" t="s">
        <v>0</v>
      </c>
      <c r="J120" s="8" t="s">
        <v>0</v>
      </c>
      <c r="K120" s="8" t="s">
        <v>0</v>
      </c>
      <c r="L120" s="8" t="s">
        <v>0</v>
      </c>
      <c r="M120" s="7" t="e">
        <f t="shared" si="2"/>
        <v>#DIV/0!</v>
      </c>
      <c r="N120" s="7"/>
      <c r="O120" s="7"/>
      <c r="P120" s="10">
        <v>2541973.2899455801</v>
      </c>
      <c r="Q120" s="10">
        <v>2565835.9480532701</v>
      </c>
      <c r="R120" s="10">
        <v>2487257.4981869599</v>
      </c>
      <c r="S120" s="10">
        <v>2628299.7354615899</v>
      </c>
      <c r="T120" s="10">
        <v>2416321.3735020198</v>
      </c>
      <c r="U120" s="10">
        <v>2430111.95248436</v>
      </c>
      <c r="V120" s="10">
        <v>2297020.6926309401</v>
      </c>
      <c r="W120" s="10">
        <v>2309540.19993925</v>
      </c>
      <c r="X120" s="10">
        <v>2370239.5183789399</v>
      </c>
      <c r="Y120" s="37">
        <f t="shared" si="3"/>
        <v>4.700761301961226E-2</v>
      </c>
      <c r="Z120" s="37"/>
      <c r="AA120" s="37"/>
    </row>
    <row r="121" spans="1:27" x14ac:dyDescent="0.2">
      <c r="A121" s="1" t="s">
        <v>1752</v>
      </c>
      <c r="B121" s="4" t="s">
        <v>544</v>
      </c>
      <c r="C121" s="4" t="s">
        <v>545</v>
      </c>
      <c r="D121" s="8" t="s">
        <v>0</v>
      </c>
      <c r="E121" s="8" t="s">
        <v>0</v>
      </c>
      <c r="F121" s="8" t="s">
        <v>0</v>
      </c>
      <c r="G121" s="8" t="s">
        <v>0</v>
      </c>
      <c r="H121" s="8" t="s">
        <v>0</v>
      </c>
      <c r="I121" s="8" t="s">
        <v>0</v>
      </c>
      <c r="J121" s="8" t="s">
        <v>0</v>
      </c>
      <c r="K121" s="8" t="s">
        <v>0</v>
      </c>
      <c r="L121" s="8" t="s">
        <v>0</v>
      </c>
      <c r="M121" s="7" t="e">
        <f t="shared" si="2"/>
        <v>#DIV/0!</v>
      </c>
      <c r="N121" s="7"/>
      <c r="O121" s="7"/>
      <c r="P121" s="10" t="s">
        <v>0</v>
      </c>
      <c r="Q121" s="10" t="s">
        <v>0</v>
      </c>
      <c r="R121" s="10" t="s">
        <v>0</v>
      </c>
      <c r="S121" s="10" t="s">
        <v>0</v>
      </c>
      <c r="T121" s="10" t="s">
        <v>0</v>
      </c>
      <c r="U121" s="10" t="s">
        <v>0</v>
      </c>
      <c r="V121" s="10" t="s">
        <v>0</v>
      </c>
      <c r="W121" s="10" t="s">
        <v>0</v>
      </c>
      <c r="X121" s="10" t="s">
        <v>0</v>
      </c>
      <c r="Y121" s="37" t="e">
        <f t="shared" si="3"/>
        <v>#DIV/0!</v>
      </c>
      <c r="Z121" s="37"/>
      <c r="AA121" s="37"/>
    </row>
    <row r="122" spans="1:27" x14ac:dyDescent="0.2">
      <c r="A122" s="1" t="s">
        <v>1753</v>
      </c>
      <c r="B122" s="4" t="s">
        <v>547</v>
      </c>
      <c r="C122" s="4" t="s">
        <v>0</v>
      </c>
      <c r="D122" s="8">
        <v>276208.92537486902</v>
      </c>
      <c r="E122" s="8">
        <v>270539.003299459</v>
      </c>
      <c r="F122" s="8">
        <v>224553.36158458699</v>
      </c>
      <c r="G122" s="8">
        <v>295611.430799719</v>
      </c>
      <c r="H122" s="8">
        <v>249513.908088025</v>
      </c>
      <c r="I122" s="8">
        <v>264460.56936918403</v>
      </c>
      <c r="J122" s="8">
        <v>252317.05364222699</v>
      </c>
      <c r="K122" s="8">
        <v>285919.93117169198</v>
      </c>
      <c r="L122" s="8">
        <v>238060.97914591699</v>
      </c>
      <c r="M122" s="7">
        <f t="shared" si="2"/>
        <v>8.7563805858842075E-2</v>
      </c>
      <c r="N122" s="7"/>
      <c r="O122" s="7"/>
      <c r="P122" s="10">
        <v>295382.20144163899</v>
      </c>
      <c r="Q122" s="10">
        <v>311027.828718615</v>
      </c>
      <c r="R122" s="10">
        <v>316288.78000780102</v>
      </c>
      <c r="S122" s="10">
        <v>264269.70670061302</v>
      </c>
      <c r="T122" s="10">
        <v>228042.34294861299</v>
      </c>
      <c r="U122" s="10">
        <v>253882.636433596</v>
      </c>
      <c r="V122" s="10">
        <v>314546.88779089501</v>
      </c>
      <c r="W122" s="10">
        <v>237579.78026993701</v>
      </c>
      <c r="X122" s="10">
        <v>266731.47677776701</v>
      </c>
      <c r="Y122" s="37">
        <f t="shared" si="3"/>
        <v>0.12267524615394927</v>
      </c>
      <c r="Z122" s="37"/>
      <c r="AA122" s="37"/>
    </row>
    <row r="123" spans="1:27" x14ac:dyDescent="0.2">
      <c r="A123" s="1" t="s">
        <v>1754</v>
      </c>
      <c r="B123" s="4" t="s">
        <v>551</v>
      </c>
      <c r="C123" s="4" t="s">
        <v>552</v>
      </c>
      <c r="D123" s="8">
        <v>148474.86102390499</v>
      </c>
      <c r="E123" s="8">
        <v>136720.385436515</v>
      </c>
      <c r="F123" s="8">
        <v>121737.87977605499</v>
      </c>
      <c r="G123" s="8">
        <v>144366.82958121301</v>
      </c>
      <c r="H123" s="8">
        <v>129589.28357300301</v>
      </c>
      <c r="I123" s="8">
        <v>126776.223039606</v>
      </c>
      <c r="J123" s="8">
        <v>123385.329760686</v>
      </c>
      <c r="K123" s="8">
        <v>130150.60568087699</v>
      </c>
      <c r="L123" s="8">
        <v>108430.606845281</v>
      </c>
      <c r="M123" s="7">
        <f t="shared" si="2"/>
        <v>9.3480419848363042E-2</v>
      </c>
      <c r="N123" s="7"/>
      <c r="O123" s="7"/>
      <c r="P123" s="10">
        <v>666269.01223060803</v>
      </c>
      <c r="Q123" s="10">
        <v>676710.11874731095</v>
      </c>
      <c r="R123" s="10">
        <v>646618.99882680597</v>
      </c>
      <c r="S123" s="10">
        <v>697883.41074800899</v>
      </c>
      <c r="T123" s="10">
        <v>662543.72601272305</v>
      </c>
      <c r="U123" s="10">
        <v>748577.22992011497</v>
      </c>
      <c r="V123" s="10">
        <v>653414.18338832201</v>
      </c>
      <c r="W123" s="10">
        <v>607348.04052542197</v>
      </c>
      <c r="X123" s="10">
        <v>649645.66884844005</v>
      </c>
      <c r="Y123" s="37">
        <f t="shared" si="3"/>
        <v>5.8438157624147745E-2</v>
      </c>
      <c r="Z123" s="37"/>
      <c r="AA123" s="37"/>
    </row>
    <row r="124" spans="1:27" x14ac:dyDescent="0.2">
      <c r="A124" s="1" t="s">
        <v>1755</v>
      </c>
      <c r="B124" s="4" t="s">
        <v>556</v>
      </c>
      <c r="C124" s="4" t="s">
        <v>557</v>
      </c>
      <c r="D124" s="8" t="s">
        <v>0</v>
      </c>
      <c r="E124" s="8" t="s">
        <v>0</v>
      </c>
      <c r="F124" s="8" t="s">
        <v>0</v>
      </c>
      <c r="G124" s="8" t="s">
        <v>0</v>
      </c>
      <c r="H124" s="8" t="s">
        <v>0</v>
      </c>
      <c r="I124" s="8" t="s">
        <v>0</v>
      </c>
      <c r="J124" s="8" t="s">
        <v>0</v>
      </c>
      <c r="K124" s="8" t="s">
        <v>0</v>
      </c>
      <c r="L124" s="8" t="s">
        <v>0</v>
      </c>
      <c r="M124" s="7" t="e">
        <f t="shared" si="2"/>
        <v>#DIV/0!</v>
      </c>
      <c r="N124" s="7"/>
      <c r="O124" s="7"/>
      <c r="P124" s="10" t="s">
        <v>0</v>
      </c>
      <c r="Q124" s="10" t="s">
        <v>0</v>
      </c>
      <c r="R124" s="10" t="s">
        <v>0</v>
      </c>
      <c r="S124" s="10" t="s">
        <v>0</v>
      </c>
      <c r="T124" s="10" t="s">
        <v>0</v>
      </c>
      <c r="U124" s="10" t="s">
        <v>0</v>
      </c>
      <c r="V124" s="10" t="s">
        <v>0</v>
      </c>
      <c r="W124" s="10" t="s">
        <v>0</v>
      </c>
      <c r="X124" s="10" t="s">
        <v>0</v>
      </c>
      <c r="Y124" s="37" t="e">
        <f t="shared" si="3"/>
        <v>#DIV/0!</v>
      </c>
      <c r="Z124" s="37"/>
      <c r="AA124" s="37"/>
    </row>
    <row r="125" spans="1:27" x14ac:dyDescent="0.2">
      <c r="A125" s="1" t="s">
        <v>1756</v>
      </c>
      <c r="B125" s="4" t="s">
        <v>561</v>
      </c>
      <c r="C125" s="4" t="s">
        <v>562</v>
      </c>
      <c r="D125" s="8" t="s">
        <v>0</v>
      </c>
      <c r="E125" s="8" t="s">
        <v>0</v>
      </c>
      <c r="F125" s="8" t="s">
        <v>0</v>
      </c>
      <c r="G125" s="8" t="s">
        <v>0</v>
      </c>
      <c r="H125" s="8" t="s">
        <v>0</v>
      </c>
      <c r="I125" s="8" t="s">
        <v>0</v>
      </c>
      <c r="J125" s="8" t="s">
        <v>0</v>
      </c>
      <c r="K125" s="8" t="s">
        <v>0</v>
      </c>
      <c r="L125" s="8" t="s">
        <v>0</v>
      </c>
      <c r="M125" s="7" t="e">
        <f t="shared" si="2"/>
        <v>#DIV/0!</v>
      </c>
      <c r="N125" s="7"/>
      <c r="O125" s="7"/>
      <c r="P125" s="10" t="s">
        <v>0</v>
      </c>
      <c r="Q125" s="10" t="s">
        <v>0</v>
      </c>
      <c r="R125" s="10" t="s">
        <v>0</v>
      </c>
      <c r="S125" s="10" t="s">
        <v>0</v>
      </c>
      <c r="T125" s="10" t="s">
        <v>0</v>
      </c>
      <c r="U125" s="10" t="s">
        <v>0</v>
      </c>
      <c r="V125" s="10" t="s">
        <v>0</v>
      </c>
      <c r="W125" s="10" t="s">
        <v>0</v>
      </c>
      <c r="X125" s="10" t="s">
        <v>0</v>
      </c>
      <c r="Y125" s="37" t="e">
        <f t="shared" si="3"/>
        <v>#DIV/0!</v>
      </c>
      <c r="Z125" s="37"/>
      <c r="AA125" s="37"/>
    </row>
    <row r="126" spans="1:27" x14ac:dyDescent="0.2">
      <c r="A126" s="1" t="s">
        <v>1757</v>
      </c>
      <c r="B126" s="4" t="s">
        <v>566</v>
      </c>
      <c r="C126" s="4" t="s">
        <v>567</v>
      </c>
      <c r="D126" s="8" t="s">
        <v>0</v>
      </c>
      <c r="E126" s="8" t="s">
        <v>0</v>
      </c>
      <c r="F126" s="8" t="s">
        <v>0</v>
      </c>
      <c r="G126" s="8" t="s">
        <v>0</v>
      </c>
      <c r="H126" s="8" t="s">
        <v>0</v>
      </c>
      <c r="I126" s="8" t="s">
        <v>0</v>
      </c>
      <c r="J126" s="8" t="s">
        <v>0</v>
      </c>
      <c r="K126" s="8" t="s">
        <v>0</v>
      </c>
      <c r="L126" s="8" t="s">
        <v>0</v>
      </c>
      <c r="M126" s="7" t="e">
        <f t="shared" si="2"/>
        <v>#DIV/0!</v>
      </c>
      <c r="N126" s="7"/>
      <c r="O126" s="7"/>
      <c r="P126" s="10">
        <v>162835.22419472301</v>
      </c>
      <c r="Q126" s="10">
        <v>161494.03462034799</v>
      </c>
      <c r="R126" s="10">
        <v>170930.567334975</v>
      </c>
      <c r="S126" s="10">
        <v>157928.718343413</v>
      </c>
      <c r="T126" s="10">
        <v>148261.403243918</v>
      </c>
      <c r="U126" s="10">
        <v>150137.98732558099</v>
      </c>
      <c r="V126" s="10">
        <v>156680.13073704799</v>
      </c>
      <c r="W126" s="10">
        <v>142798.62798911901</v>
      </c>
      <c r="X126" s="10">
        <v>142634.14513004301</v>
      </c>
      <c r="Y126" s="37">
        <f t="shared" si="3"/>
        <v>6.2082055798113295E-2</v>
      </c>
      <c r="Z126" s="37"/>
      <c r="AA126" s="37"/>
    </row>
    <row r="127" spans="1:27" x14ac:dyDescent="0.2">
      <c r="A127" s="1" t="s">
        <v>1758</v>
      </c>
      <c r="B127" s="4" t="s">
        <v>570</v>
      </c>
      <c r="C127" s="4" t="s">
        <v>571</v>
      </c>
      <c r="D127" s="8">
        <v>813251.85000331001</v>
      </c>
      <c r="E127" s="8">
        <v>824436.00934652705</v>
      </c>
      <c r="F127" s="8">
        <v>753003.20321528404</v>
      </c>
      <c r="G127" s="8">
        <v>802294.10690733802</v>
      </c>
      <c r="H127" s="8">
        <v>705530.16377540096</v>
      </c>
      <c r="I127" s="8">
        <v>722651.70582203695</v>
      </c>
      <c r="J127" s="8">
        <v>696943.66809542303</v>
      </c>
      <c r="K127" s="8">
        <v>712462.34427165298</v>
      </c>
      <c r="L127" s="8">
        <v>721176.81659744296</v>
      </c>
      <c r="M127" s="7">
        <f t="shared" si="2"/>
        <v>6.6757922002016593E-2</v>
      </c>
      <c r="N127" s="7"/>
      <c r="O127" s="7"/>
      <c r="P127" s="10">
        <v>721776.64486615604</v>
      </c>
      <c r="Q127" s="10">
        <v>768840.42387470196</v>
      </c>
      <c r="R127" s="10">
        <v>743702.25328658102</v>
      </c>
      <c r="S127" s="10">
        <v>735943.36199669598</v>
      </c>
      <c r="T127" s="10">
        <v>720895.26212703495</v>
      </c>
      <c r="U127" s="10">
        <v>709014.611759427</v>
      </c>
      <c r="V127" s="10">
        <v>690796.11618860206</v>
      </c>
      <c r="W127" s="10">
        <v>679789.67356620997</v>
      </c>
      <c r="X127" s="10">
        <v>700018.96317474602</v>
      </c>
      <c r="Y127" s="37">
        <f t="shared" si="3"/>
        <v>3.8674958150263686E-2</v>
      </c>
      <c r="Z127" s="37"/>
      <c r="AA127" s="37"/>
    </row>
    <row r="128" spans="1:27" x14ac:dyDescent="0.2">
      <c r="A128" s="1" t="s">
        <v>1759</v>
      </c>
      <c r="B128" s="4" t="s">
        <v>574</v>
      </c>
      <c r="C128" s="4" t="s">
        <v>0</v>
      </c>
      <c r="D128" s="8">
        <v>732443.82905578194</v>
      </c>
      <c r="E128" s="8">
        <v>682399.59396274097</v>
      </c>
      <c r="F128" s="8">
        <v>671880.09783527395</v>
      </c>
      <c r="G128" s="8">
        <v>755582.40598571301</v>
      </c>
      <c r="H128" s="8">
        <v>653879.482172649</v>
      </c>
      <c r="I128" s="8">
        <v>759261.44598671503</v>
      </c>
      <c r="J128" s="8">
        <v>716468.16119862499</v>
      </c>
      <c r="K128" s="8">
        <v>687545.49557717203</v>
      </c>
      <c r="L128" s="8">
        <v>664632.36531882605</v>
      </c>
      <c r="M128" s="7">
        <f t="shared" si="2"/>
        <v>5.6241102459976308E-2</v>
      </c>
      <c r="N128" s="7"/>
      <c r="O128" s="7"/>
      <c r="P128" s="10">
        <v>740760.36503322702</v>
      </c>
      <c r="Q128" s="10">
        <v>818911.16748927196</v>
      </c>
      <c r="R128" s="10">
        <v>708758.56564368797</v>
      </c>
      <c r="S128" s="10">
        <v>739220.81190793798</v>
      </c>
      <c r="T128" s="10">
        <v>733788.22809719399</v>
      </c>
      <c r="U128" s="10">
        <v>675649.58567856206</v>
      </c>
      <c r="V128" s="10">
        <v>720370.97511543601</v>
      </c>
      <c r="W128" s="10">
        <v>639885.33069742098</v>
      </c>
      <c r="X128" s="10">
        <v>651038.08308665105</v>
      </c>
      <c r="Y128" s="37">
        <f t="shared" si="3"/>
        <v>7.6275748477363695E-2</v>
      </c>
      <c r="Z128" s="37"/>
      <c r="AA128" s="37"/>
    </row>
    <row r="129" spans="1:27" x14ac:dyDescent="0.2">
      <c r="A129" s="1" t="s">
        <v>1760</v>
      </c>
      <c r="B129" s="4" t="s">
        <v>577</v>
      </c>
      <c r="C129" s="4" t="s">
        <v>578</v>
      </c>
      <c r="D129" s="8">
        <v>221483.272754379</v>
      </c>
      <c r="E129" s="8">
        <v>167408.353982097</v>
      </c>
      <c r="F129" s="8">
        <v>191199.40820020399</v>
      </c>
      <c r="G129" s="8">
        <v>198110.816124037</v>
      </c>
      <c r="H129" s="8">
        <v>197045.355277931</v>
      </c>
      <c r="I129" s="8">
        <v>206726.63497875401</v>
      </c>
      <c r="J129" s="8">
        <v>171807.41741597099</v>
      </c>
      <c r="K129" s="8">
        <v>192354.344610025</v>
      </c>
      <c r="L129" s="8">
        <v>139959.83626583201</v>
      </c>
      <c r="M129" s="7">
        <f t="shared" si="2"/>
        <v>0.12903817384328192</v>
      </c>
      <c r="N129" s="7"/>
      <c r="O129" s="7"/>
      <c r="P129" s="10">
        <v>242051.385477623</v>
      </c>
      <c r="Q129" s="10">
        <v>280174.341844865</v>
      </c>
      <c r="R129" s="10">
        <v>279113.45455723401</v>
      </c>
      <c r="S129" s="10">
        <v>235093.89215267301</v>
      </c>
      <c r="T129" s="10">
        <v>219178.29329492099</v>
      </c>
      <c r="U129" s="10">
        <v>192440.52258891301</v>
      </c>
      <c r="V129" s="10">
        <v>268635.659158703</v>
      </c>
      <c r="W129" s="10">
        <v>195867.504459302</v>
      </c>
      <c r="X129" s="10">
        <v>255058.041261804</v>
      </c>
      <c r="Y129" s="37">
        <f t="shared" si="3"/>
        <v>0.13814128102632792</v>
      </c>
      <c r="Z129" s="37"/>
      <c r="AA129" s="37"/>
    </row>
    <row r="130" spans="1:27" x14ac:dyDescent="0.2">
      <c r="A130" s="1" t="s">
        <v>1761</v>
      </c>
      <c r="B130" s="4" t="s">
        <v>581</v>
      </c>
      <c r="C130" s="4" t="s">
        <v>0</v>
      </c>
      <c r="D130" s="8" t="s">
        <v>0</v>
      </c>
      <c r="E130" s="8" t="s">
        <v>0</v>
      </c>
      <c r="F130" s="8" t="s">
        <v>0</v>
      </c>
      <c r="G130" s="8" t="s">
        <v>0</v>
      </c>
      <c r="H130" s="8" t="s">
        <v>0</v>
      </c>
      <c r="I130" s="8" t="s">
        <v>0</v>
      </c>
      <c r="J130" s="8" t="s">
        <v>0</v>
      </c>
      <c r="K130" s="8" t="s">
        <v>0</v>
      </c>
      <c r="L130" s="8" t="s">
        <v>0</v>
      </c>
      <c r="M130" s="7" t="e">
        <f t="shared" si="2"/>
        <v>#DIV/0!</v>
      </c>
      <c r="N130" s="7"/>
      <c r="O130" s="7"/>
      <c r="P130" s="10" t="s">
        <v>0</v>
      </c>
      <c r="Q130" s="10" t="s">
        <v>0</v>
      </c>
      <c r="R130" s="10" t="s">
        <v>0</v>
      </c>
      <c r="S130" s="10" t="s">
        <v>0</v>
      </c>
      <c r="T130" s="10" t="s">
        <v>0</v>
      </c>
      <c r="U130" s="10" t="s">
        <v>0</v>
      </c>
      <c r="V130" s="10" t="s">
        <v>0</v>
      </c>
      <c r="W130" s="10" t="s">
        <v>0</v>
      </c>
      <c r="X130" s="10" t="s">
        <v>0</v>
      </c>
      <c r="Y130" s="37" t="e">
        <f t="shared" si="3"/>
        <v>#DIV/0!</v>
      </c>
      <c r="Z130" s="37"/>
      <c r="AA130" s="37"/>
    </row>
    <row r="131" spans="1:27" x14ac:dyDescent="0.2">
      <c r="A131" s="1" t="s">
        <v>1762</v>
      </c>
      <c r="B131" s="4" t="s">
        <v>583</v>
      </c>
      <c r="C131" s="4" t="s">
        <v>584</v>
      </c>
      <c r="D131" s="8">
        <v>23776.549382224501</v>
      </c>
      <c r="E131" s="8">
        <v>21545.3004195635</v>
      </c>
      <c r="F131" s="8">
        <v>20297.7461010185</v>
      </c>
      <c r="G131" s="8">
        <v>13544.4898765574</v>
      </c>
      <c r="H131" s="8">
        <v>15587.1711267101</v>
      </c>
      <c r="I131" s="8">
        <v>19606.0124168898</v>
      </c>
      <c r="J131" s="8">
        <v>12748.247988360899</v>
      </c>
      <c r="K131" s="8">
        <v>21395.961335366199</v>
      </c>
      <c r="L131" s="8">
        <v>24831.134262684602</v>
      </c>
      <c r="M131" s="7">
        <f t="shared" ref="M131:M194" si="4">STDEV(D131:L131)/AVERAGE(D131:L131)</f>
        <v>0.22556619369634501</v>
      </c>
      <c r="N131" s="7"/>
      <c r="O131" s="7"/>
      <c r="P131" s="10">
        <v>41009.898967280002</v>
      </c>
      <c r="Q131" s="10">
        <v>33654.408894584099</v>
      </c>
      <c r="R131" s="10">
        <v>51715.235994184499</v>
      </c>
      <c r="S131" s="10">
        <v>37656.938215365903</v>
      </c>
      <c r="T131" s="10">
        <v>44140.087979671298</v>
      </c>
      <c r="U131" s="10">
        <v>31029.380834802301</v>
      </c>
      <c r="V131" s="10">
        <v>28502.1661320397</v>
      </c>
      <c r="W131" s="10">
        <v>37450.718925364003</v>
      </c>
      <c r="X131" s="10">
        <v>28269.992314993298</v>
      </c>
      <c r="Y131" s="37">
        <f t="shared" ref="Y131:Y194" si="5">STDEV(P131:X131)/AVERAGE(P131:X131)</f>
        <v>0.20896793803835856</v>
      </c>
      <c r="Z131" s="37"/>
      <c r="AA131" s="37"/>
    </row>
    <row r="132" spans="1:27" x14ac:dyDescent="0.2">
      <c r="A132" s="1" t="s">
        <v>1763</v>
      </c>
      <c r="B132" s="4" t="s">
        <v>587</v>
      </c>
      <c r="C132" s="4" t="s">
        <v>588</v>
      </c>
      <c r="D132" s="8" t="s">
        <v>0</v>
      </c>
      <c r="E132" s="8" t="s">
        <v>0</v>
      </c>
      <c r="F132" s="8" t="s">
        <v>0</v>
      </c>
      <c r="G132" s="8" t="s">
        <v>0</v>
      </c>
      <c r="H132" s="8" t="s">
        <v>0</v>
      </c>
      <c r="I132" s="8" t="s">
        <v>0</v>
      </c>
      <c r="J132" s="8" t="s">
        <v>0</v>
      </c>
      <c r="K132" s="8" t="s">
        <v>0</v>
      </c>
      <c r="L132" s="8" t="s">
        <v>0</v>
      </c>
      <c r="M132" s="7" t="e">
        <f t="shared" si="4"/>
        <v>#DIV/0!</v>
      </c>
      <c r="N132" s="7"/>
      <c r="O132" s="7"/>
      <c r="P132" s="10" t="s">
        <v>0</v>
      </c>
      <c r="Q132" s="10" t="s">
        <v>0</v>
      </c>
      <c r="R132" s="10" t="s">
        <v>0</v>
      </c>
      <c r="S132" s="10" t="s">
        <v>0</v>
      </c>
      <c r="T132" s="10" t="s">
        <v>0</v>
      </c>
      <c r="U132" s="10" t="s">
        <v>0</v>
      </c>
      <c r="V132" s="10" t="s">
        <v>0</v>
      </c>
      <c r="W132" s="10" t="s">
        <v>0</v>
      </c>
      <c r="X132" s="10" t="s">
        <v>0</v>
      </c>
      <c r="Y132" s="37" t="e">
        <f t="shared" si="5"/>
        <v>#DIV/0!</v>
      </c>
      <c r="Z132" s="37"/>
      <c r="AA132" s="37"/>
    </row>
    <row r="133" spans="1:27" x14ac:dyDescent="0.2">
      <c r="A133" s="1" t="s">
        <v>1764</v>
      </c>
      <c r="B133" s="4" t="s">
        <v>592</v>
      </c>
      <c r="C133" s="4" t="s">
        <v>593</v>
      </c>
      <c r="D133" s="8" t="s">
        <v>0</v>
      </c>
      <c r="E133" s="8" t="s">
        <v>0</v>
      </c>
      <c r="F133" s="8" t="s">
        <v>0</v>
      </c>
      <c r="G133" s="8" t="s">
        <v>0</v>
      </c>
      <c r="H133" s="8" t="s">
        <v>0</v>
      </c>
      <c r="I133" s="8" t="s">
        <v>0</v>
      </c>
      <c r="J133" s="8" t="s">
        <v>0</v>
      </c>
      <c r="K133" s="8" t="s">
        <v>0</v>
      </c>
      <c r="L133" s="8" t="s">
        <v>0</v>
      </c>
      <c r="M133" s="7" t="e">
        <f t="shared" si="4"/>
        <v>#DIV/0!</v>
      </c>
      <c r="N133" s="7"/>
      <c r="O133" s="7"/>
      <c r="P133" s="10" t="s">
        <v>0</v>
      </c>
      <c r="Q133" s="10" t="s">
        <v>0</v>
      </c>
      <c r="R133" s="10" t="s">
        <v>0</v>
      </c>
      <c r="S133" s="10" t="s">
        <v>0</v>
      </c>
      <c r="T133" s="10" t="s">
        <v>0</v>
      </c>
      <c r="U133" s="10" t="s">
        <v>0</v>
      </c>
      <c r="V133" s="10" t="s">
        <v>0</v>
      </c>
      <c r="W133" s="10" t="s">
        <v>0</v>
      </c>
      <c r="X133" s="10" t="s">
        <v>0</v>
      </c>
      <c r="Y133" s="37" t="e">
        <f t="shared" si="5"/>
        <v>#DIV/0!</v>
      </c>
      <c r="Z133" s="37"/>
      <c r="AA133" s="37"/>
    </row>
    <row r="134" spans="1:27" x14ac:dyDescent="0.2">
      <c r="A134" s="1" t="s">
        <v>1765</v>
      </c>
      <c r="B134" s="4" t="s">
        <v>596</v>
      </c>
      <c r="C134" s="4" t="s">
        <v>597</v>
      </c>
      <c r="D134" s="8">
        <v>27503.509544889199</v>
      </c>
      <c r="E134" s="8">
        <v>30779.141733498302</v>
      </c>
      <c r="F134" s="8">
        <v>26186.7456769741</v>
      </c>
      <c r="G134" s="8">
        <v>29185.953904033198</v>
      </c>
      <c r="H134" s="8">
        <v>25777.7267820173</v>
      </c>
      <c r="I134" s="8">
        <v>28129.2329641746</v>
      </c>
      <c r="J134" s="8">
        <v>26473.392381758498</v>
      </c>
      <c r="K134" s="8">
        <v>24037.366876345899</v>
      </c>
      <c r="L134" s="8">
        <v>23948.493679069001</v>
      </c>
      <c r="M134" s="7">
        <f t="shared" si="4"/>
        <v>8.4189400450974158E-2</v>
      </c>
      <c r="N134" s="7"/>
      <c r="O134" s="7"/>
      <c r="P134" s="10">
        <v>22954.140830161999</v>
      </c>
      <c r="Q134" s="10">
        <v>24842.7365254457</v>
      </c>
      <c r="R134" s="10">
        <v>23866.441876008201</v>
      </c>
      <c r="S134" s="10">
        <v>19158.518204235501</v>
      </c>
      <c r="T134" s="10">
        <v>21208.260748031698</v>
      </c>
      <c r="U134" s="10">
        <v>25004.935374828099</v>
      </c>
      <c r="V134" s="10">
        <v>19841.967065118501</v>
      </c>
      <c r="W134" s="10">
        <v>19577.4287450579</v>
      </c>
      <c r="X134" s="10">
        <v>18548.299754781299</v>
      </c>
      <c r="Y134" s="37">
        <f t="shared" si="5"/>
        <v>0.11726870891626247</v>
      </c>
      <c r="Z134" s="37"/>
      <c r="AA134" s="37"/>
    </row>
    <row r="135" spans="1:27" x14ac:dyDescent="0.2">
      <c r="A135" s="1" t="s">
        <v>1766</v>
      </c>
      <c r="B135" s="4" t="s">
        <v>601</v>
      </c>
      <c r="C135" s="4" t="s">
        <v>602</v>
      </c>
      <c r="D135" s="8" t="s">
        <v>0</v>
      </c>
      <c r="E135" s="8" t="s">
        <v>0</v>
      </c>
      <c r="F135" s="8" t="s">
        <v>0</v>
      </c>
      <c r="G135" s="8" t="s">
        <v>0</v>
      </c>
      <c r="H135" s="8" t="s">
        <v>0</v>
      </c>
      <c r="I135" s="8" t="s">
        <v>0</v>
      </c>
      <c r="J135" s="8" t="s">
        <v>0</v>
      </c>
      <c r="K135" s="8" t="s">
        <v>0</v>
      </c>
      <c r="L135" s="8" t="s">
        <v>0</v>
      </c>
      <c r="M135" s="7" t="e">
        <f t="shared" si="4"/>
        <v>#DIV/0!</v>
      </c>
      <c r="N135" s="7"/>
      <c r="O135" s="7"/>
      <c r="P135" s="10" t="s">
        <v>0</v>
      </c>
      <c r="Q135" s="10" t="s">
        <v>0</v>
      </c>
      <c r="R135" s="10" t="s">
        <v>0</v>
      </c>
      <c r="S135" s="10" t="s">
        <v>0</v>
      </c>
      <c r="T135" s="10" t="s">
        <v>0</v>
      </c>
      <c r="U135" s="10" t="s">
        <v>0</v>
      </c>
      <c r="V135" s="10" t="s">
        <v>0</v>
      </c>
      <c r="W135" s="10" t="s">
        <v>0</v>
      </c>
      <c r="X135" s="10" t="s">
        <v>0</v>
      </c>
      <c r="Y135" s="37" t="e">
        <f t="shared" si="5"/>
        <v>#DIV/0!</v>
      </c>
      <c r="Z135" s="37"/>
      <c r="AA135" s="37"/>
    </row>
    <row r="136" spans="1:27" x14ac:dyDescent="0.2">
      <c r="A136" s="1" t="s">
        <v>1767</v>
      </c>
      <c r="B136" s="4" t="s">
        <v>606</v>
      </c>
      <c r="C136" s="4" t="s">
        <v>0</v>
      </c>
      <c r="D136" s="8">
        <v>162420.43842802101</v>
      </c>
      <c r="E136" s="8">
        <v>166847.301825873</v>
      </c>
      <c r="F136" s="8">
        <v>156857.87504370499</v>
      </c>
      <c r="G136" s="8">
        <v>160783.41983107201</v>
      </c>
      <c r="H136" s="8">
        <v>145163.338859187</v>
      </c>
      <c r="I136" s="8">
        <v>153259.92065619599</v>
      </c>
      <c r="J136" s="8">
        <v>148025.75317266199</v>
      </c>
      <c r="K136" s="8">
        <v>140679.18184697401</v>
      </c>
      <c r="L136" s="8">
        <v>147179.165870898</v>
      </c>
      <c r="M136" s="7">
        <f t="shared" si="4"/>
        <v>5.7634825683341218E-2</v>
      </c>
      <c r="N136" s="7"/>
      <c r="O136" s="7"/>
      <c r="P136" s="10">
        <v>518586.86398496298</v>
      </c>
      <c r="Q136" s="10">
        <v>493064.225661973</v>
      </c>
      <c r="R136" s="10">
        <v>488602.11547594098</v>
      </c>
      <c r="S136" s="10">
        <v>472521.75333367102</v>
      </c>
      <c r="T136" s="10">
        <v>446583.38230134099</v>
      </c>
      <c r="U136" s="10">
        <v>441744.01916343399</v>
      </c>
      <c r="V136" s="10">
        <v>441952.855719988</v>
      </c>
      <c r="W136" s="10">
        <v>441083.24352189701</v>
      </c>
      <c r="X136" s="10">
        <v>436507.25328678603</v>
      </c>
      <c r="Y136" s="37">
        <f t="shared" si="5"/>
        <v>6.3978223274427384E-2</v>
      </c>
      <c r="Z136" s="37"/>
      <c r="AA136" s="37"/>
    </row>
    <row r="137" spans="1:27" x14ac:dyDescent="0.2">
      <c r="A137" s="1" t="s">
        <v>1768</v>
      </c>
      <c r="B137" s="4" t="s">
        <v>609</v>
      </c>
      <c r="C137" s="4" t="s">
        <v>610</v>
      </c>
      <c r="D137" s="8" t="s">
        <v>0</v>
      </c>
      <c r="E137" s="8" t="s">
        <v>0</v>
      </c>
      <c r="F137" s="8" t="s">
        <v>0</v>
      </c>
      <c r="G137" s="8" t="s">
        <v>0</v>
      </c>
      <c r="H137" s="8" t="s">
        <v>0</v>
      </c>
      <c r="I137" s="8" t="s">
        <v>0</v>
      </c>
      <c r="J137" s="8" t="s">
        <v>0</v>
      </c>
      <c r="K137" s="8" t="s">
        <v>0</v>
      </c>
      <c r="L137" s="8" t="s">
        <v>0</v>
      </c>
      <c r="M137" s="7" t="e">
        <f t="shared" si="4"/>
        <v>#DIV/0!</v>
      </c>
      <c r="N137" s="7"/>
      <c r="O137" s="7"/>
      <c r="P137" s="10" t="s">
        <v>0</v>
      </c>
      <c r="Q137" s="10" t="s">
        <v>0</v>
      </c>
      <c r="R137" s="10" t="s">
        <v>0</v>
      </c>
      <c r="S137" s="10" t="s">
        <v>0</v>
      </c>
      <c r="T137" s="10" t="s">
        <v>0</v>
      </c>
      <c r="U137" s="10" t="s">
        <v>0</v>
      </c>
      <c r="V137" s="10" t="s">
        <v>0</v>
      </c>
      <c r="W137" s="10" t="s">
        <v>0</v>
      </c>
      <c r="X137" s="10" t="s">
        <v>0</v>
      </c>
      <c r="Y137" s="37" t="e">
        <f t="shared" si="5"/>
        <v>#DIV/0!</v>
      </c>
      <c r="Z137" s="37"/>
      <c r="AA137" s="37"/>
    </row>
    <row r="138" spans="1:27" x14ac:dyDescent="0.2">
      <c r="A138" s="1" t="s">
        <v>1769</v>
      </c>
      <c r="B138" s="4" t="s">
        <v>613</v>
      </c>
      <c r="C138" s="4" t="s">
        <v>614</v>
      </c>
      <c r="D138" s="8" t="s">
        <v>0</v>
      </c>
      <c r="E138" s="8" t="s">
        <v>0</v>
      </c>
      <c r="F138" s="8" t="s">
        <v>0</v>
      </c>
      <c r="G138" s="8" t="s">
        <v>0</v>
      </c>
      <c r="H138" s="8" t="s">
        <v>0</v>
      </c>
      <c r="I138" s="8" t="s">
        <v>0</v>
      </c>
      <c r="J138" s="8" t="s">
        <v>0</v>
      </c>
      <c r="K138" s="8" t="s">
        <v>0</v>
      </c>
      <c r="L138" s="8" t="s">
        <v>0</v>
      </c>
      <c r="M138" s="7" t="e">
        <f t="shared" si="4"/>
        <v>#DIV/0!</v>
      </c>
      <c r="N138" s="7"/>
      <c r="O138" s="7"/>
      <c r="P138" s="10" t="s">
        <v>0</v>
      </c>
      <c r="Q138" s="10" t="s">
        <v>0</v>
      </c>
      <c r="R138" s="10" t="s">
        <v>0</v>
      </c>
      <c r="S138" s="10" t="s">
        <v>0</v>
      </c>
      <c r="T138" s="10" t="s">
        <v>0</v>
      </c>
      <c r="U138" s="10" t="s">
        <v>0</v>
      </c>
      <c r="V138" s="10" t="s">
        <v>0</v>
      </c>
      <c r="W138" s="10" t="s">
        <v>0</v>
      </c>
      <c r="X138" s="10" t="s">
        <v>0</v>
      </c>
      <c r="Y138" s="37" t="e">
        <f t="shared" si="5"/>
        <v>#DIV/0!</v>
      </c>
      <c r="Z138" s="37"/>
      <c r="AA138" s="37"/>
    </row>
    <row r="139" spans="1:27" x14ac:dyDescent="0.2">
      <c r="A139" s="1" t="s">
        <v>1770</v>
      </c>
      <c r="B139" s="4" t="s">
        <v>618</v>
      </c>
      <c r="C139" s="4" t="s">
        <v>619</v>
      </c>
      <c r="D139" s="8" t="s">
        <v>0</v>
      </c>
      <c r="E139" s="8" t="s">
        <v>0</v>
      </c>
      <c r="F139" s="8" t="s">
        <v>0</v>
      </c>
      <c r="G139" s="8" t="s">
        <v>0</v>
      </c>
      <c r="H139" s="8" t="s">
        <v>0</v>
      </c>
      <c r="I139" s="8" t="s">
        <v>0</v>
      </c>
      <c r="J139" s="8" t="s">
        <v>0</v>
      </c>
      <c r="K139" s="8" t="s">
        <v>0</v>
      </c>
      <c r="L139" s="8" t="s">
        <v>0</v>
      </c>
      <c r="M139" s="7" t="e">
        <f t="shared" si="4"/>
        <v>#DIV/0!</v>
      </c>
      <c r="N139" s="7"/>
      <c r="O139" s="7"/>
      <c r="P139" s="10" t="s">
        <v>0</v>
      </c>
      <c r="Q139" s="10" t="s">
        <v>0</v>
      </c>
      <c r="R139" s="10" t="s">
        <v>0</v>
      </c>
      <c r="S139" s="10" t="s">
        <v>0</v>
      </c>
      <c r="T139" s="10" t="s">
        <v>0</v>
      </c>
      <c r="U139" s="10" t="s">
        <v>0</v>
      </c>
      <c r="V139" s="10" t="s">
        <v>0</v>
      </c>
      <c r="W139" s="10" t="s">
        <v>0</v>
      </c>
      <c r="X139" s="10" t="s">
        <v>0</v>
      </c>
      <c r="Y139" s="37" t="e">
        <f t="shared" si="5"/>
        <v>#DIV/0!</v>
      </c>
      <c r="Z139" s="37"/>
      <c r="AA139" s="37"/>
    </row>
    <row r="140" spans="1:27" x14ac:dyDescent="0.2">
      <c r="A140" s="1" t="s">
        <v>1771</v>
      </c>
      <c r="B140" s="4" t="s">
        <v>623</v>
      </c>
      <c r="C140" s="4" t="s">
        <v>624</v>
      </c>
      <c r="D140" s="8" t="s">
        <v>0</v>
      </c>
      <c r="E140" s="8" t="s">
        <v>0</v>
      </c>
      <c r="F140" s="8" t="s">
        <v>0</v>
      </c>
      <c r="G140" s="8" t="s">
        <v>0</v>
      </c>
      <c r="H140" s="8" t="s">
        <v>0</v>
      </c>
      <c r="I140" s="8" t="s">
        <v>0</v>
      </c>
      <c r="J140" s="8" t="s">
        <v>0</v>
      </c>
      <c r="K140" s="8" t="s">
        <v>0</v>
      </c>
      <c r="L140" s="8" t="s">
        <v>0</v>
      </c>
      <c r="M140" s="7" t="e">
        <f t="shared" si="4"/>
        <v>#DIV/0!</v>
      </c>
      <c r="N140" s="7"/>
      <c r="O140" s="7"/>
      <c r="P140" s="10">
        <v>74656.379572960795</v>
      </c>
      <c r="Q140" s="10">
        <v>79298.658907493897</v>
      </c>
      <c r="R140" s="10">
        <v>78509.201741596495</v>
      </c>
      <c r="S140" s="10">
        <v>72051.923811153494</v>
      </c>
      <c r="T140" s="10">
        <v>68639.526932100503</v>
      </c>
      <c r="U140" s="10">
        <v>67542.016926005002</v>
      </c>
      <c r="V140" s="10">
        <v>69486.145811392402</v>
      </c>
      <c r="W140" s="10">
        <v>74059.000805689997</v>
      </c>
      <c r="X140" s="10">
        <v>66268.306960107104</v>
      </c>
      <c r="Y140" s="37">
        <f t="shared" si="5"/>
        <v>6.4999318213893403E-2</v>
      </c>
      <c r="Z140" s="37"/>
      <c r="AA140" s="37"/>
    </row>
    <row r="141" spans="1:27" x14ac:dyDescent="0.2">
      <c r="A141" s="1" t="s">
        <v>1772</v>
      </c>
      <c r="B141" s="4" t="s">
        <v>628</v>
      </c>
      <c r="C141" s="4" t="s">
        <v>629</v>
      </c>
      <c r="D141" s="8">
        <v>35713.024191654797</v>
      </c>
      <c r="E141" s="8">
        <v>40813.017116649797</v>
      </c>
      <c r="F141" s="8">
        <v>34698.275760268298</v>
      </c>
      <c r="G141" s="8">
        <v>40830.953645380803</v>
      </c>
      <c r="H141" s="8">
        <v>26422.4966448624</v>
      </c>
      <c r="I141" s="8">
        <v>26528.218104623898</v>
      </c>
      <c r="J141" s="8">
        <v>35045.3144934476</v>
      </c>
      <c r="K141" s="8">
        <v>35704.756494841997</v>
      </c>
      <c r="L141" s="8">
        <v>26513.655264662699</v>
      </c>
      <c r="M141" s="7">
        <f t="shared" si="4"/>
        <v>0.17241260029371341</v>
      </c>
      <c r="N141" s="7"/>
      <c r="O141" s="7"/>
      <c r="P141" s="10">
        <v>20150.733313246601</v>
      </c>
      <c r="Q141" s="10">
        <v>19379.3657880883</v>
      </c>
      <c r="R141" s="10">
        <v>16318.7257535074</v>
      </c>
      <c r="S141" s="10">
        <v>14627.8837872359</v>
      </c>
      <c r="T141" s="10">
        <v>19024.339814389601</v>
      </c>
      <c r="U141" s="10">
        <v>15653.6391880394</v>
      </c>
      <c r="V141" s="10">
        <v>18369.6889340692</v>
      </c>
      <c r="W141" s="10">
        <v>19005.6554775269</v>
      </c>
      <c r="X141" s="10">
        <v>19057.2192301701</v>
      </c>
      <c r="Y141" s="37">
        <f t="shared" si="5"/>
        <v>0.10700516290521193</v>
      </c>
      <c r="Z141" s="37"/>
      <c r="AA141" s="37"/>
    </row>
    <row r="142" spans="1:27" x14ac:dyDescent="0.2">
      <c r="A142" s="1" t="s">
        <v>1773</v>
      </c>
      <c r="B142" s="4" t="s">
        <v>633</v>
      </c>
      <c r="C142" s="4" t="s">
        <v>634</v>
      </c>
      <c r="D142" s="8">
        <v>55475.5302122578</v>
      </c>
      <c r="E142" s="8">
        <v>56988.487315987601</v>
      </c>
      <c r="F142" s="8">
        <v>51028.787610580803</v>
      </c>
      <c r="G142" s="8">
        <v>53893.685568916597</v>
      </c>
      <c r="H142" s="8">
        <v>50305.550946780502</v>
      </c>
      <c r="I142" s="8">
        <v>48919.385274995097</v>
      </c>
      <c r="J142" s="8">
        <v>51106.956879252197</v>
      </c>
      <c r="K142" s="8">
        <v>49232.209391767799</v>
      </c>
      <c r="L142" s="8">
        <v>45867.2281967249</v>
      </c>
      <c r="M142" s="7">
        <f t="shared" si="4"/>
        <v>6.7692303778760385E-2</v>
      </c>
      <c r="N142" s="7"/>
      <c r="O142" s="7"/>
      <c r="P142" s="10" t="s">
        <v>0</v>
      </c>
      <c r="Q142" s="10" t="s">
        <v>0</v>
      </c>
      <c r="R142" s="10" t="s">
        <v>0</v>
      </c>
      <c r="S142" s="10" t="s">
        <v>0</v>
      </c>
      <c r="T142" s="10" t="s">
        <v>0</v>
      </c>
      <c r="U142" s="10" t="s">
        <v>0</v>
      </c>
      <c r="V142" s="10" t="s">
        <v>0</v>
      </c>
      <c r="W142" s="10" t="s">
        <v>0</v>
      </c>
      <c r="X142" s="10" t="s">
        <v>0</v>
      </c>
      <c r="Y142" s="37" t="e">
        <f t="shared" si="5"/>
        <v>#DIV/0!</v>
      </c>
      <c r="Z142" s="37"/>
      <c r="AA142" s="37"/>
    </row>
    <row r="143" spans="1:27" x14ac:dyDescent="0.2">
      <c r="A143" s="1" t="s">
        <v>1774</v>
      </c>
      <c r="B143" s="4" t="s">
        <v>638</v>
      </c>
      <c r="C143" s="4" t="s">
        <v>639</v>
      </c>
      <c r="D143" s="8" t="s">
        <v>0</v>
      </c>
      <c r="E143" s="8" t="s">
        <v>0</v>
      </c>
      <c r="F143" s="8" t="s">
        <v>0</v>
      </c>
      <c r="G143" s="8" t="s">
        <v>0</v>
      </c>
      <c r="H143" s="8" t="s">
        <v>0</v>
      </c>
      <c r="I143" s="8" t="s">
        <v>0</v>
      </c>
      <c r="J143" s="8" t="s">
        <v>0</v>
      </c>
      <c r="K143" s="8" t="s">
        <v>0</v>
      </c>
      <c r="L143" s="8" t="s">
        <v>0</v>
      </c>
      <c r="M143" s="7" t="e">
        <f t="shared" si="4"/>
        <v>#DIV/0!</v>
      </c>
      <c r="N143" s="7"/>
      <c r="O143" s="7"/>
      <c r="P143" s="10" t="s">
        <v>0</v>
      </c>
      <c r="Q143" s="10" t="s">
        <v>0</v>
      </c>
      <c r="R143" s="10" t="s">
        <v>0</v>
      </c>
      <c r="S143" s="10" t="s">
        <v>0</v>
      </c>
      <c r="T143" s="10" t="s">
        <v>0</v>
      </c>
      <c r="U143" s="10" t="s">
        <v>0</v>
      </c>
      <c r="V143" s="10" t="s">
        <v>0</v>
      </c>
      <c r="W143" s="10" t="s">
        <v>0</v>
      </c>
      <c r="X143" s="10" t="s">
        <v>0</v>
      </c>
      <c r="Y143" s="37" t="e">
        <f t="shared" si="5"/>
        <v>#DIV/0!</v>
      </c>
      <c r="Z143" s="37"/>
      <c r="AA143" s="37"/>
    </row>
    <row r="144" spans="1:27" x14ac:dyDescent="0.2">
      <c r="A144" s="1" t="s">
        <v>1775</v>
      </c>
      <c r="B144" s="4" t="s">
        <v>643</v>
      </c>
      <c r="C144" s="4" t="s">
        <v>644</v>
      </c>
      <c r="D144" s="8" t="s">
        <v>0</v>
      </c>
      <c r="E144" s="8" t="s">
        <v>0</v>
      </c>
      <c r="F144" s="8" t="s">
        <v>0</v>
      </c>
      <c r="G144" s="8" t="s">
        <v>0</v>
      </c>
      <c r="H144" s="8" t="s">
        <v>0</v>
      </c>
      <c r="I144" s="8" t="s">
        <v>0</v>
      </c>
      <c r="J144" s="8" t="s">
        <v>0</v>
      </c>
      <c r="K144" s="8" t="s">
        <v>0</v>
      </c>
      <c r="L144" s="8" t="s">
        <v>0</v>
      </c>
      <c r="M144" s="7" t="e">
        <f t="shared" si="4"/>
        <v>#DIV/0!</v>
      </c>
      <c r="N144" s="7"/>
      <c r="O144" s="7"/>
      <c r="P144" s="10" t="s">
        <v>0</v>
      </c>
      <c r="Q144" s="10" t="s">
        <v>0</v>
      </c>
      <c r="R144" s="10" t="s">
        <v>0</v>
      </c>
      <c r="S144" s="10" t="s">
        <v>0</v>
      </c>
      <c r="T144" s="10" t="s">
        <v>0</v>
      </c>
      <c r="U144" s="10" t="s">
        <v>0</v>
      </c>
      <c r="V144" s="10" t="s">
        <v>0</v>
      </c>
      <c r="W144" s="10" t="s">
        <v>0</v>
      </c>
      <c r="X144" s="10" t="s">
        <v>0</v>
      </c>
      <c r="Y144" s="37" t="e">
        <f t="shared" si="5"/>
        <v>#DIV/0!</v>
      </c>
      <c r="Z144" s="37"/>
      <c r="AA144" s="37"/>
    </row>
    <row r="145" spans="1:27" x14ac:dyDescent="0.2">
      <c r="A145" s="1" t="s">
        <v>1776</v>
      </c>
      <c r="B145" s="4" t="s">
        <v>648</v>
      </c>
      <c r="C145" s="4" t="s">
        <v>649</v>
      </c>
      <c r="D145" s="8" t="s">
        <v>0</v>
      </c>
      <c r="E145" s="8" t="s">
        <v>0</v>
      </c>
      <c r="F145" s="8" t="s">
        <v>0</v>
      </c>
      <c r="G145" s="8" t="s">
        <v>0</v>
      </c>
      <c r="H145" s="8" t="s">
        <v>0</v>
      </c>
      <c r="I145" s="8" t="s">
        <v>0</v>
      </c>
      <c r="J145" s="8" t="s">
        <v>0</v>
      </c>
      <c r="K145" s="8" t="s">
        <v>0</v>
      </c>
      <c r="L145" s="8" t="s">
        <v>0</v>
      </c>
      <c r="M145" s="7" t="e">
        <f t="shared" si="4"/>
        <v>#DIV/0!</v>
      </c>
      <c r="N145" s="7"/>
      <c r="O145" s="7"/>
      <c r="P145" s="10" t="s">
        <v>0</v>
      </c>
      <c r="Q145" s="10" t="s">
        <v>0</v>
      </c>
      <c r="R145" s="10" t="s">
        <v>0</v>
      </c>
      <c r="S145" s="10" t="s">
        <v>0</v>
      </c>
      <c r="T145" s="10" t="s">
        <v>0</v>
      </c>
      <c r="U145" s="10" t="s">
        <v>0</v>
      </c>
      <c r="V145" s="10" t="s">
        <v>0</v>
      </c>
      <c r="W145" s="10" t="s">
        <v>0</v>
      </c>
      <c r="X145" s="10" t="s">
        <v>0</v>
      </c>
      <c r="Y145" s="37" t="e">
        <f t="shared" si="5"/>
        <v>#DIV/0!</v>
      </c>
      <c r="Z145" s="37"/>
      <c r="AA145" s="37"/>
    </row>
    <row r="146" spans="1:27" x14ac:dyDescent="0.2">
      <c r="A146" s="1" t="s">
        <v>1777</v>
      </c>
      <c r="B146" s="4" t="s">
        <v>652</v>
      </c>
      <c r="C146" s="4" t="s">
        <v>653</v>
      </c>
      <c r="D146" s="8" t="s">
        <v>0</v>
      </c>
      <c r="E146" s="8" t="s">
        <v>0</v>
      </c>
      <c r="F146" s="8" t="s">
        <v>0</v>
      </c>
      <c r="G146" s="8" t="s">
        <v>0</v>
      </c>
      <c r="H146" s="8" t="s">
        <v>0</v>
      </c>
      <c r="I146" s="8" t="s">
        <v>0</v>
      </c>
      <c r="J146" s="8" t="s">
        <v>0</v>
      </c>
      <c r="K146" s="8" t="s">
        <v>0</v>
      </c>
      <c r="L146" s="8" t="s">
        <v>0</v>
      </c>
      <c r="M146" s="7" t="e">
        <f t="shared" si="4"/>
        <v>#DIV/0!</v>
      </c>
      <c r="N146" s="7"/>
      <c r="O146" s="7"/>
      <c r="P146" s="10" t="s">
        <v>0</v>
      </c>
      <c r="Q146" s="10" t="s">
        <v>0</v>
      </c>
      <c r="R146" s="10" t="s">
        <v>0</v>
      </c>
      <c r="S146" s="10" t="s">
        <v>0</v>
      </c>
      <c r="T146" s="10" t="s">
        <v>0</v>
      </c>
      <c r="U146" s="10" t="s">
        <v>0</v>
      </c>
      <c r="V146" s="10" t="s">
        <v>0</v>
      </c>
      <c r="W146" s="10" t="s">
        <v>0</v>
      </c>
      <c r="X146" s="10" t="s">
        <v>0</v>
      </c>
      <c r="Y146" s="37" t="e">
        <f t="shared" si="5"/>
        <v>#DIV/0!</v>
      </c>
      <c r="Z146" s="37"/>
      <c r="AA146" s="37"/>
    </row>
    <row r="147" spans="1:27" x14ac:dyDescent="0.2">
      <c r="A147" s="1" t="s">
        <v>1778</v>
      </c>
      <c r="B147" s="4" t="s">
        <v>657</v>
      </c>
      <c r="C147" s="4" t="s">
        <v>658</v>
      </c>
      <c r="D147" s="8" t="s">
        <v>0</v>
      </c>
      <c r="E147" s="8" t="s">
        <v>0</v>
      </c>
      <c r="F147" s="8" t="s">
        <v>0</v>
      </c>
      <c r="G147" s="8" t="s">
        <v>0</v>
      </c>
      <c r="H147" s="8" t="s">
        <v>0</v>
      </c>
      <c r="I147" s="8" t="s">
        <v>0</v>
      </c>
      <c r="J147" s="8" t="s">
        <v>0</v>
      </c>
      <c r="K147" s="8" t="s">
        <v>0</v>
      </c>
      <c r="L147" s="8" t="s">
        <v>0</v>
      </c>
      <c r="M147" s="7" t="e">
        <f t="shared" si="4"/>
        <v>#DIV/0!</v>
      </c>
      <c r="N147" s="7"/>
      <c r="O147" s="7"/>
      <c r="P147" s="10" t="s">
        <v>0</v>
      </c>
      <c r="Q147" s="10" t="s">
        <v>0</v>
      </c>
      <c r="R147" s="10" t="s">
        <v>0</v>
      </c>
      <c r="S147" s="10" t="s">
        <v>0</v>
      </c>
      <c r="T147" s="10" t="s">
        <v>0</v>
      </c>
      <c r="U147" s="10" t="s">
        <v>0</v>
      </c>
      <c r="V147" s="10" t="s">
        <v>0</v>
      </c>
      <c r="W147" s="10" t="s">
        <v>0</v>
      </c>
      <c r="X147" s="10" t="s">
        <v>0</v>
      </c>
      <c r="Y147" s="37" t="e">
        <f t="shared" si="5"/>
        <v>#DIV/0!</v>
      </c>
      <c r="Z147" s="37"/>
      <c r="AA147" s="37"/>
    </row>
    <row r="148" spans="1:27" x14ac:dyDescent="0.2">
      <c r="A148" s="1" t="s">
        <v>1779</v>
      </c>
      <c r="B148" s="4" t="s">
        <v>662</v>
      </c>
      <c r="C148" s="4" t="s">
        <v>663</v>
      </c>
      <c r="D148" s="8" t="s">
        <v>0</v>
      </c>
      <c r="E148" s="8" t="s">
        <v>0</v>
      </c>
      <c r="F148" s="8" t="s">
        <v>0</v>
      </c>
      <c r="G148" s="8" t="s">
        <v>0</v>
      </c>
      <c r="H148" s="8" t="s">
        <v>0</v>
      </c>
      <c r="I148" s="8" t="s">
        <v>0</v>
      </c>
      <c r="J148" s="8" t="s">
        <v>0</v>
      </c>
      <c r="K148" s="8" t="s">
        <v>0</v>
      </c>
      <c r="L148" s="8" t="s">
        <v>0</v>
      </c>
      <c r="M148" s="7" t="e">
        <f t="shared" si="4"/>
        <v>#DIV/0!</v>
      </c>
      <c r="N148" s="7"/>
      <c r="O148" s="7"/>
      <c r="P148" s="10" t="s">
        <v>0</v>
      </c>
      <c r="Q148" s="10" t="s">
        <v>0</v>
      </c>
      <c r="R148" s="10" t="s">
        <v>0</v>
      </c>
      <c r="S148" s="10" t="s">
        <v>0</v>
      </c>
      <c r="T148" s="10" t="s">
        <v>0</v>
      </c>
      <c r="U148" s="10" t="s">
        <v>0</v>
      </c>
      <c r="V148" s="10" t="s">
        <v>0</v>
      </c>
      <c r="W148" s="10" t="s">
        <v>0</v>
      </c>
      <c r="X148" s="10" t="s">
        <v>0</v>
      </c>
      <c r="Y148" s="37" t="e">
        <f t="shared" si="5"/>
        <v>#DIV/0!</v>
      </c>
      <c r="Z148" s="37"/>
      <c r="AA148" s="37"/>
    </row>
    <row r="149" spans="1:27" x14ac:dyDescent="0.2">
      <c r="A149" s="1" t="s">
        <v>1780</v>
      </c>
      <c r="B149" s="4" t="s">
        <v>667</v>
      </c>
      <c r="C149" s="4" t="s">
        <v>668</v>
      </c>
      <c r="D149" s="8" t="s">
        <v>0</v>
      </c>
      <c r="E149" s="8" t="s">
        <v>0</v>
      </c>
      <c r="F149" s="8" t="s">
        <v>0</v>
      </c>
      <c r="G149" s="8" t="s">
        <v>0</v>
      </c>
      <c r="H149" s="8" t="s">
        <v>0</v>
      </c>
      <c r="I149" s="8" t="s">
        <v>0</v>
      </c>
      <c r="J149" s="8" t="s">
        <v>0</v>
      </c>
      <c r="K149" s="8" t="s">
        <v>0</v>
      </c>
      <c r="L149" s="8" t="s">
        <v>0</v>
      </c>
      <c r="M149" s="7" t="e">
        <f t="shared" si="4"/>
        <v>#DIV/0!</v>
      </c>
      <c r="N149" s="7"/>
      <c r="O149" s="7"/>
      <c r="P149" s="10" t="s">
        <v>0</v>
      </c>
      <c r="Q149" s="10" t="s">
        <v>0</v>
      </c>
      <c r="R149" s="10" t="s">
        <v>0</v>
      </c>
      <c r="S149" s="10" t="s">
        <v>0</v>
      </c>
      <c r="T149" s="10" t="s">
        <v>0</v>
      </c>
      <c r="U149" s="10" t="s">
        <v>0</v>
      </c>
      <c r="V149" s="10" t="s">
        <v>0</v>
      </c>
      <c r="W149" s="10" t="s">
        <v>0</v>
      </c>
      <c r="X149" s="10" t="s">
        <v>0</v>
      </c>
      <c r="Y149" s="37" t="e">
        <f t="shared" si="5"/>
        <v>#DIV/0!</v>
      </c>
      <c r="Z149" s="37"/>
      <c r="AA149" s="37"/>
    </row>
    <row r="150" spans="1:27" x14ac:dyDescent="0.2">
      <c r="A150" s="1" t="s">
        <v>1781</v>
      </c>
      <c r="B150" s="4" t="s">
        <v>672</v>
      </c>
      <c r="C150" s="4" t="s">
        <v>673</v>
      </c>
      <c r="D150" s="8" t="s">
        <v>0</v>
      </c>
      <c r="E150" s="8" t="s">
        <v>0</v>
      </c>
      <c r="F150" s="8" t="s">
        <v>0</v>
      </c>
      <c r="G150" s="8" t="s">
        <v>0</v>
      </c>
      <c r="H150" s="8" t="s">
        <v>0</v>
      </c>
      <c r="I150" s="8" t="s">
        <v>0</v>
      </c>
      <c r="J150" s="8" t="s">
        <v>0</v>
      </c>
      <c r="K150" s="8" t="s">
        <v>0</v>
      </c>
      <c r="L150" s="8" t="s">
        <v>0</v>
      </c>
      <c r="M150" s="7" t="e">
        <f t="shared" si="4"/>
        <v>#DIV/0!</v>
      </c>
      <c r="N150" s="7"/>
      <c r="O150" s="7"/>
      <c r="P150" s="10" t="s">
        <v>0</v>
      </c>
      <c r="Q150" s="10" t="s">
        <v>0</v>
      </c>
      <c r="R150" s="10" t="s">
        <v>0</v>
      </c>
      <c r="S150" s="10" t="s">
        <v>0</v>
      </c>
      <c r="T150" s="10" t="s">
        <v>0</v>
      </c>
      <c r="U150" s="10" t="s">
        <v>0</v>
      </c>
      <c r="V150" s="10" t="s">
        <v>0</v>
      </c>
      <c r="W150" s="10" t="s">
        <v>0</v>
      </c>
      <c r="X150" s="10" t="s">
        <v>0</v>
      </c>
      <c r="Y150" s="37" t="e">
        <f t="shared" si="5"/>
        <v>#DIV/0!</v>
      </c>
      <c r="Z150" s="37"/>
      <c r="AA150" s="37"/>
    </row>
    <row r="151" spans="1:27" x14ac:dyDescent="0.2">
      <c r="A151" s="1" t="s">
        <v>1782</v>
      </c>
      <c r="B151" s="4" t="s">
        <v>677</v>
      </c>
      <c r="C151" s="4" t="s">
        <v>678</v>
      </c>
      <c r="D151" s="8" t="s">
        <v>0</v>
      </c>
      <c r="E151" s="8" t="s">
        <v>0</v>
      </c>
      <c r="F151" s="8" t="s">
        <v>0</v>
      </c>
      <c r="G151" s="8" t="s">
        <v>0</v>
      </c>
      <c r="H151" s="8" t="s">
        <v>0</v>
      </c>
      <c r="I151" s="8" t="s">
        <v>0</v>
      </c>
      <c r="J151" s="8" t="s">
        <v>0</v>
      </c>
      <c r="K151" s="8" t="s">
        <v>0</v>
      </c>
      <c r="L151" s="8" t="s">
        <v>0</v>
      </c>
      <c r="M151" s="7" t="e">
        <f t="shared" si="4"/>
        <v>#DIV/0!</v>
      </c>
      <c r="N151" s="7"/>
      <c r="O151" s="7"/>
      <c r="P151" s="10" t="s">
        <v>0</v>
      </c>
      <c r="Q151" s="10" t="s">
        <v>0</v>
      </c>
      <c r="R151" s="10" t="s">
        <v>0</v>
      </c>
      <c r="S151" s="10" t="s">
        <v>0</v>
      </c>
      <c r="T151" s="10" t="s">
        <v>0</v>
      </c>
      <c r="U151" s="10" t="s">
        <v>0</v>
      </c>
      <c r="V151" s="10" t="s">
        <v>0</v>
      </c>
      <c r="W151" s="10" t="s">
        <v>0</v>
      </c>
      <c r="X151" s="10" t="s">
        <v>0</v>
      </c>
      <c r="Y151" s="37" t="e">
        <f t="shared" si="5"/>
        <v>#DIV/0!</v>
      </c>
      <c r="Z151" s="37"/>
      <c r="AA151" s="37"/>
    </row>
    <row r="152" spans="1:27" x14ac:dyDescent="0.2">
      <c r="A152" s="1" t="s">
        <v>1783</v>
      </c>
      <c r="B152" s="4" t="s">
        <v>681</v>
      </c>
      <c r="C152" s="4" t="s">
        <v>682</v>
      </c>
      <c r="D152" s="8" t="s">
        <v>0</v>
      </c>
      <c r="E152" s="8" t="s">
        <v>0</v>
      </c>
      <c r="F152" s="8" t="s">
        <v>0</v>
      </c>
      <c r="G152" s="8" t="s">
        <v>0</v>
      </c>
      <c r="H152" s="8" t="s">
        <v>0</v>
      </c>
      <c r="I152" s="8" t="s">
        <v>0</v>
      </c>
      <c r="J152" s="8" t="s">
        <v>0</v>
      </c>
      <c r="K152" s="8" t="s">
        <v>0</v>
      </c>
      <c r="L152" s="8" t="s">
        <v>0</v>
      </c>
      <c r="M152" s="7" t="e">
        <f t="shared" si="4"/>
        <v>#DIV/0!</v>
      </c>
      <c r="N152" s="7"/>
      <c r="O152" s="7"/>
      <c r="P152" s="10" t="s">
        <v>0</v>
      </c>
      <c r="Q152" s="10" t="s">
        <v>0</v>
      </c>
      <c r="R152" s="10" t="s">
        <v>0</v>
      </c>
      <c r="S152" s="10" t="s">
        <v>0</v>
      </c>
      <c r="T152" s="10" t="s">
        <v>0</v>
      </c>
      <c r="U152" s="10" t="s">
        <v>0</v>
      </c>
      <c r="V152" s="10" t="s">
        <v>0</v>
      </c>
      <c r="W152" s="10" t="s">
        <v>0</v>
      </c>
      <c r="X152" s="10" t="s">
        <v>0</v>
      </c>
      <c r="Y152" s="37" t="e">
        <f t="shared" si="5"/>
        <v>#DIV/0!</v>
      </c>
      <c r="Z152" s="37"/>
      <c r="AA152" s="37"/>
    </row>
    <row r="153" spans="1:27" x14ac:dyDescent="0.2">
      <c r="A153" s="1" t="s">
        <v>1784</v>
      </c>
      <c r="B153" s="4" t="s">
        <v>686</v>
      </c>
      <c r="C153" s="4" t="s">
        <v>687</v>
      </c>
      <c r="D153" s="8" t="s">
        <v>0</v>
      </c>
      <c r="E153" s="8" t="s">
        <v>0</v>
      </c>
      <c r="F153" s="8" t="s">
        <v>0</v>
      </c>
      <c r="G153" s="8" t="s">
        <v>0</v>
      </c>
      <c r="H153" s="8" t="s">
        <v>0</v>
      </c>
      <c r="I153" s="8" t="s">
        <v>0</v>
      </c>
      <c r="J153" s="8" t="s">
        <v>0</v>
      </c>
      <c r="K153" s="8" t="s">
        <v>0</v>
      </c>
      <c r="L153" s="8" t="s">
        <v>0</v>
      </c>
      <c r="M153" s="7" t="e">
        <f t="shared" si="4"/>
        <v>#DIV/0!</v>
      </c>
      <c r="N153" s="7"/>
      <c r="O153" s="7"/>
      <c r="P153" s="10" t="s">
        <v>0</v>
      </c>
      <c r="Q153" s="10" t="s">
        <v>0</v>
      </c>
      <c r="R153" s="10" t="s">
        <v>0</v>
      </c>
      <c r="S153" s="10" t="s">
        <v>0</v>
      </c>
      <c r="T153" s="10" t="s">
        <v>0</v>
      </c>
      <c r="U153" s="10" t="s">
        <v>0</v>
      </c>
      <c r="V153" s="10" t="s">
        <v>0</v>
      </c>
      <c r="W153" s="10" t="s">
        <v>0</v>
      </c>
      <c r="X153" s="10" t="s">
        <v>0</v>
      </c>
      <c r="Y153" s="37" t="e">
        <f t="shared" si="5"/>
        <v>#DIV/0!</v>
      </c>
      <c r="Z153" s="37"/>
      <c r="AA153" s="37"/>
    </row>
    <row r="154" spans="1:27" x14ac:dyDescent="0.2">
      <c r="A154" s="1" t="s">
        <v>1785</v>
      </c>
      <c r="B154" s="4" t="s">
        <v>691</v>
      </c>
      <c r="C154" s="4" t="s">
        <v>692</v>
      </c>
      <c r="D154" s="8" t="s">
        <v>0</v>
      </c>
      <c r="E154" s="8" t="s">
        <v>0</v>
      </c>
      <c r="F154" s="8" t="s">
        <v>0</v>
      </c>
      <c r="G154" s="8" t="s">
        <v>0</v>
      </c>
      <c r="H154" s="8" t="s">
        <v>0</v>
      </c>
      <c r="I154" s="8" t="s">
        <v>0</v>
      </c>
      <c r="J154" s="8" t="s">
        <v>0</v>
      </c>
      <c r="K154" s="8" t="s">
        <v>0</v>
      </c>
      <c r="L154" s="8" t="s">
        <v>0</v>
      </c>
      <c r="M154" s="7" t="e">
        <f t="shared" si="4"/>
        <v>#DIV/0!</v>
      </c>
      <c r="N154" s="7"/>
      <c r="O154" s="7"/>
      <c r="P154" s="10" t="s">
        <v>0</v>
      </c>
      <c r="Q154" s="10" t="s">
        <v>0</v>
      </c>
      <c r="R154" s="10" t="s">
        <v>0</v>
      </c>
      <c r="S154" s="10" t="s">
        <v>0</v>
      </c>
      <c r="T154" s="10" t="s">
        <v>0</v>
      </c>
      <c r="U154" s="10" t="s">
        <v>0</v>
      </c>
      <c r="V154" s="10" t="s">
        <v>0</v>
      </c>
      <c r="W154" s="10" t="s">
        <v>0</v>
      </c>
      <c r="X154" s="10" t="s">
        <v>0</v>
      </c>
      <c r="Y154" s="37" t="e">
        <f t="shared" si="5"/>
        <v>#DIV/0!</v>
      </c>
      <c r="Z154" s="37"/>
      <c r="AA154" s="37"/>
    </row>
    <row r="155" spans="1:27" x14ac:dyDescent="0.2">
      <c r="A155" s="1" t="s">
        <v>1786</v>
      </c>
      <c r="B155" s="4" t="s">
        <v>696</v>
      </c>
      <c r="C155" s="4" t="s">
        <v>697</v>
      </c>
      <c r="D155" s="8">
        <v>25602.394939708302</v>
      </c>
      <c r="E155" s="8">
        <v>36041.509945291502</v>
      </c>
      <c r="F155" s="8">
        <v>33011.521498186798</v>
      </c>
      <c r="G155" s="8">
        <v>32646.4955895024</v>
      </c>
      <c r="H155" s="8">
        <v>21919.210173810501</v>
      </c>
      <c r="I155" s="8">
        <v>41750.288898584004</v>
      </c>
      <c r="J155" s="8">
        <v>29992.0120265847</v>
      </c>
      <c r="K155" s="8">
        <v>32702.680473212698</v>
      </c>
      <c r="L155" s="8">
        <v>26619.6405545495</v>
      </c>
      <c r="M155" s="7">
        <f t="shared" si="4"/>
        <v>0.19072979905742732</v>
      </c>
      <c r="N155" s="7"/>
      <c r="O155" s="7"/>
      <c r="P155" s="10">
        <v>127722.983587664</v>
      </c>
      <c r="Q155" s="10">
        <v>119617.725572358</v>
      </c>
      <c r="R155" s="10">
        <v>111261.591033422</v>
      </c>
      <c r="S155" s="10">
        <v>125946.882612325</v>
      </c>
      <c r="T155" s="10">
        <v>134653.09227195501</v>
      </c>
      <c r="U155" s="10">
        <v>132223.541876734</v>
      </c>
      <c r="V155" s="10">
        <v>133522.87422575199</v>
      </c>
      <c r="W155" s="10">
        <v>114285.182070001</v>
      </c>
      <c r="X155" s="10">
        <v>110467.89762288101</v>
      </c>
      <c r="Y155" s="37">
        <f t="shared" si="5"/>
        <v>7.8213326608006284E-2</v>
      </c>
      <c r="Z155" s="37"/>
      <c r="AA155" s="37"/>
    </row>
    <row r="156" spans="1:27" x14ac:dyDescent="0.2">
      <c r="A156" s="1" t="s">
        <v>1787</v>
      </c>
      <c r="B156" s="4" t="s">
        <v>701</v>
      </c>
      <c r="C156" s="4" t="s">
        <v>702</v>
      </c>
      <c r="D156" s="8" t="s">
        <v>0</v>
      </c>
      <c r="E156" s="8" t="s">
        <v>0</v>
      </c>
      <c r="F156" s="8" t="s">
        <v>0</v>
      </c>
      <c r="G156" s="8" t="s">
        <v>0</v>
      </c>
      <c r="H156" s="8" t="s">
        <v>0</v>
      </c>
      <c r="I156" s="8" t="s">
        <v>0</v>
      </c>
      <c r="J156" s="8" t="s">
        <v>0</v>
      </c>
      <c r="K156" s="8" t="s">
        <v>0</v>
      </c>
      <c r="L156" s="8" t="s">
        <v>0</v>
      </c>
      <c r="M156" s="7" t="e">
        <f t="shared" si="4"/>
        <v>#DIV/0!</v>
      </c>
      <c r="N156" s="7"/>
      <c r="O156" s="7"/>
      <c r="P156" s="10" t="s">
        <v>0</v>
      </c>
      <c r="Q156" s="10" t="s">
        <v>0</v>
      </c>
      <c r="R156" s="10" t="s">
        <v>0</v>
      </c>
      <c r="S156" s="10" t="s">
        <v>0</v>
      </c>
      <c r="T156" s="10" t="s">
        <v>0</v>
      </c>
      <c r="U156" s="10" t="s">
        <v>0</v>
      </c>
      <c r="V156" s="10" t="s">
        <v>0</v>
      </c>
      <c r="W156" s="10" t="s">
        <v>0</v>
      </c>
      <c r="X156" s="10" t="s">
        <v>0</v>
      </c>
      <c r="Y156" s="37" t="e">
        <f t="shared" si="5"/>
        <v>#DIV/0!</v>
      </c>
      <c r="Z156" s="37"/>
      <c r="AA156" s="37"/>
    </row>
    <row r="157" spans="1:27" x14ac:dyDescent="0.2">
      <c r="A157" s="1" t="s">
        <v>1788</v>
      </c>
      <c r="B157" s="4" t="s">
        <v>705</v>
      </c>
      <c r="C157" s="4" t="s">
        <v>706</v>
      </c>
      <c r="D157" s="8" t="s">
        <v>0</v>
      </c>
      <c r="E157" s="8" t="s">
        <v>0</v>
      </c>
      <c r="F157" s="8" t="s">
        <v>0</v>
      </c>
      <c r="G157" s="8" t="s">
        <v>0</v>
      </c>
      <c r="H157" s="8" t="s">
        <v>0</v>
      </c>
      <c r="I157" s="8" t="s">
        <v>0</v>
      </c>
      <c r="J157" s="8" t="s">
        <v>0</v>
      </c>
      <c r="K157" s="8" t="s">
        <v>0</v>
      </c>
      <c r="L157" s="8" t="s">
        <v>0</v>
      </c>
      <c r="M157" s="7" t="e">
        <f t="shared" si="4"/>
        <v>#DIV/0!</v>
      </c>
      <c r="N157" s="7"/>
      <c r="O157" s="7"/>
      <c r="P157" s="10" t="s">
        <v>0</v>
      </c>
      <c r="Q157" s="10" t="s">
        <v>0</v>
      </c>
      <c r="R157" s="10" t="s">
        <v>0</v>
      </c>
      <c r="S157" s="10" t="s">
        <v>0</v>
      </c>
      <c r="T157" s="10" t="s">
        <v>0</v>
      </c>
      <c r="U157" s="10" t="s">
        <v>0</v>
      </c>
      <c r="V157" s="10" t="s">
        <v>0</v>
      </c>
      <c r="W157" s="10" t="s">
        <v>0</v>
      </c>
      <c r="X157" s="10" t="s">
        <v>0</v>
      </c>
      <c r="Y157" s="37" t="e">
        <f t="shared" si="5"/>
        <v>#DIV/0!</v>
      </c>
      <c r="Z157" s="37"/>
      <c r="AA157" s="37"/>
    </row>
    <row r="158" spans="1:27" x14ac:dyDescent="0.2">
      <c r="A158" s="1" t="s">
        <v>1789</v>
      </c>
      <c r="B158" s="4" t="s">
        <v>710</v>
      </c>
      <c r="C158" s="4" t="s">
        <v>711</v>
      </c>
      <c r="D158" s="8">
        <v>42953.1944136893</v>
      </c>
      <c r="E158" s="8">
        <v>46402.171153548603</v>
      </c>
      <c r="F158" s="8">
        <v>47478.305812639097</v>
      </c>
      <c r="G158" s="8">
        <v>42917.975890709502</v>
      </c>
      <c r="H158" s="8">
        <v>46715.555736109098</v>
      </c>
      <c r="I158" s="8">
        <v>48712.048331311897</v>
      </c>
      <c r="J158" s="8">
        <v>48971.864506961203</v>
      </c>
      <c r="K158" s="8">
        <v>48480.137180289799</v>
      </c>
      <c r="L158" s="8">
        <v>48328.923779680801</v>
      </c>
      <c r="M158" s="7">
        <f t="shared" si="4"/>
        <v>5.015152095630547E-2</v>
      </c>
      <c r="N158" s="7"/>
      <c r="O158" s="7"/>
      <c r="P158" s="10" t="s">
        <v>0</v>
      </c>
      <c r="Q158" s="10" t="s">
        <v>0</v>
      </c>
      <c r="R158" s="10" t="s">
        <v>0</v>
      </c>
      <c r="S158" s="10" t="s">
        <v>0</v>
      </c>
      <c r="T158" s="10" t="s">
        <v>0</v>
      </c>
      <c r="U158" s="10" t="s">
        <v>0</v>
      </c>
      <c r="V158" s="10" t="s">
        <v>0</v>
      </c>
      <c r="W158" s="10" t="s">
        <v>0</v>
      </c>
      <c r="X158" s="10" t="s">
        <v>0</v>
      </c>
      <c r="Y158" s="37" t="e">
        <f t="shared" si="5"/>
        <v>#DIV/0!</v>
      </c>
      <c r="Z158" s="37"/>
      <c r="AA158" s="37"/>
    </row>
    <row r="159" spans="1:27" x14ac:dyDescent="0.2">
      <c r="A159" s="1" t="s">
        <v>1790</v>
      </c>
      <c r="B159" s="4" t="s">
        <v>714</v>
      </c>
      <c r="C159" s="4" t="s">
        <v>715</v>
      </c>
      <c r="D159" s="8">
        <v>9301.8198654037897</v>
      </c>
      <c r="E159" s="8">
        <v>11667.009048612899</v>
      </c>
      <c r="F159" s="8">
        <v>9442.0601054100898</v>
      </c>
      <c r="G159" s="8">
        <v>12491.353733568099</v>
      </c>
      <c r="H159" s="8">
        <v>10480.1024114593</v>
      </c>
      <c r="I159" s="8">
        <v>11758.5836584229</v>
      </c>
      <c r="J159" s="8">
        <v>11399.1548508299</v>
      </c>
      <c r="K159" s="8">
        <v>10255.8510057249</v>
      </c>
      <c r="L159" s="8">
        <v>12633.647348197501</v>
      </c>
      <c r="M159" s="7">
        <f t="shared" si="4"/>
        <v>0.11172054489898646</v>
      </c>
      <c r="N159" s="7"/>
      <c r="O159" s="7"/>
      <c r="P159" s="10">
        <v>9364.5131553307092</v>
      </c>
      <c r="Q159" s="10">
        <v>9086.9844312937694</v>
      </c>
      <c r="R159" s="10">
        <v>10396.277245323299</v>
      </c>
      <c r="S159" s="10">
        <v>8005.9393052290297</v>
      </c>
      <c r="T159" s="10">
        <v>8640.0368246817507</v>
      </c>
      <c r="U159" s="10">
        <v>10062.213174447301</v>
      </c>
      <c r="V159" s="10">
        <v>7765.3514987952904</v>
      </c>
      <c r="W159" s="10">
        <v>8216.1149941093809</v>
      </c>
      <c r="X159" s="10">
        <v>7755.9370725757699</v>
      </c>
      <c r="Y159" s="37">
        <f t="shared" si="5"/>
        <v>0.11134650692456624</v>
      </c>
      <c r="Z159" s="37"/>
      <c r="AA159" s="37"/>
    </row>
    <row r="160" spans="1:27" x14ac:dyDescent="0.2">
      <c r="A160" s="1" t="s">
        <v>1791</v>
      </c>
      <c r="B160" s="4" t="s">
        <v>719</v>
      </c>
      <c r="C160" s="4" t="s">
        <v>720</v>
      </c>
      <c r="D160" s="8">
        <v>50577.543082713899</v>
      </c>
      <c r="E160" s="8">
        <v>51786.588506599001</v>
      </c>
      <c r="F160" s="8">
        <v>53008.518480746803</v>
      </c>
      <c r="G160" s="8">
        <v>53901.5623955591</v>
      </c>
      <c r="H160" s="8">
        <v>61010.808914958499</v>
      </c>
      <c r="I160" s="8">
        <v>53758.851885146098</v>
      </c>
      <c r="J160" s="8">
        <v>51923.953214801899</v>
      </c>
      <c r="K160" s="8">
        <v>53482.504538704598</v>
      </c>
      <c r="L160" s="8">
        <v>53820.194525352897</v>
      </c>
      <c r="M160" s="7">
        <f t="shared" si="4"/>
        <v>5.5322329602468703E-2</v>
      </c>
      <c r="N160" s="7"/>
      <c r="O160" s="7"/>
      <c r="P160" s="10">
        <v>313253.59163873899</v>
      </c>
      <c r="Q160" s="10">
        <v>321759.27717343101</v>
      </c>
      <c r="R160" s="10">
        <v>322618.73403199401</v>
      </c>
      <c r="S160" s="10">
        <v>324275.51440901897</v>
      </c>
      <c r="T160" s="10">
        <v>305671.09762610198</v>
      </c>
      <c r="U160" s="10">
        <v>300946.90651086299</v>
      </c>
      <c r="V160" s="10">
        <v>319432.87144952797</v>
      </c>
      <c r="W160" s="10">
        <v>310205.13658990199</v>
      </c>
      <c r="X160" s="10">
        <v>316981.83890114201</v>
      </c>
      <c r="Y160" s="37">
        <f t="shared" si="5"/>
        <v>2.5689012201014823E-2</v>
      </c>
      <c r="Z160" s="37"/>
      <c r="AA160" s="37"/>
    </row>
    <row r="161" spans="1:27" x14ac:dyDescent="0.2">
      <c r="A161" s="1" t="s">
        <v>1792</v>
      </c>
      <c r="B161" s="4" t="s">
        <v>724</v>
      </c>
      <c r="C161" s="4" t="s">
        <v>725</v>
      </c>
      <c r="D161" s="8">
        <v>124866730.345807</v>
      </c>
      <c r="E161" s="8">
        <v>123768506.99335</v>
      </c>
      <c r="F161" s="8">
        <v>119829217.70440499</v>
      </c>
      <c r="G161" s="8">
        <v>116824672.787847</v>
      </c>
      <c r="H161" s="8">
        <v>116244256.960691</v>
      </c>
      <c r="I161" s="8">
        <v>114561878.190014</v>
      </c>
      <c r="J161" s="8">
        <v>114619704.795486</v>
      </c>
      <c r="K161" s="8">
        <v>115585227.31155001</v>
      </c>
      <c r="L161" s="8">
        <v>115847439.98064201</v>
      </c>
      <c r="M161" s="7">
        <f t="shared" si="4"/>
        <v>3.3082492831789774E-2</v>
      </c>
      <c r="N161" s="7"/>
      <c r="O161" s="7"/>
      <c r="P161" s="10">
        <v>38138905.368997999</v>
      </c>
      <c r="Q161" s="10">
        <v>38957497.676422998</v>
      </c>
      <c r="R161" s="10">
        <v>37260479.159941003</v>
      </c>
      <c r="S161" s="10">
        <v>36320584.669173203</v>
      </c>
      <c r="T161" s="10">
        <v>35903238.017023198</v>
      </c>
      <c r="U161" s="10">
        <v>35607641.546956301</v>
      </c>
      <c r="V161" s="10">
        <v>34340999.417051204</v>
      </c>
      <c r="W161" s="10">
        <v>36069553.335126899</v>
      </c>
      <c r="X161" s="10">
        <v>35826734.809204496</v>
      </c>
      <c r="Y161" s="37">
        <f t="shared" si="5"/>
        <v>3.849612709890568E-2</v>
      </c>
      <c r="Z161" s="37"/>
      <c r="AA161" s="37"/>
    </row>
    <row r="162" spans="1:27" x14ac:dyDescent="0.2">
      <c r="A162" s="1" t="s">
        <v>1793</v>
      </c>
      <c r="B162" s="4" t="s">
        <v>729</v>
      </c>
      <c r="C162" s="4" t="s">
        <v>730</v>
      </c>
      <c r="D162" s="8">
        <v>357755.80459094601</v>
      </c>
      <c r="E162" s="8">
        <v>336214.429771016</v>
      </c>
      <c r="F162" s="8">
        <v>308238.21320397197</v>
      </c>
      <c r="G162" s="8">
        <v>332012.56370144401</v>
      </c>
      <c r="H162" s="8">
        <v>301832.22302702401</v>
      </c>
      <c r="I162" s="8">
        <v>309841.62447518302</v>
      </c>
      <c r="J162" s="8">
        <v>301726.06808371103</v>
      </c>
      <c r="K162" s="8">
        <v>298260.54994743899</v>
      </c>
      <c r="L162" s="8">
        <v>313025.26558718202</v>
      </c>
      <c r="M162" s="7">
        <f t="shared" si="4"/>
        <v>6.3060035112211116E-2</v>
      </c>
      <c r="N162" s="7"/>
      <c r="O162" s="7"/>
      <c r="P162" s="10">
        <v>802914.66090901999</v>
      </c>
      <c r="Q162" s="10">
        <v>793230.09390408604</v>
      </c>
      <c r="R162" s="10">
        <v>780678.06851742102</v>
      </c>
      <c r="S162" s="10">
        <v>796123.78182078095</v>
      </c>
      <c r="T162" s="10">
        <v>756635.19933223305</v>
      </c>
      <c r="U162" s="10">
        <v>774962.88620744995</v>
      </c>
      <c r="V162" s="10">
        <v>743303.88906083605</v>
      </c>
      <c r="W162" s="10">
        <v>699040.78459472302</v>
      </c>
      <c r="X162" s="10">
        <v>785641.82920596295</v>
      </c>
      <c r="Y162" s="37">
        <f t="shared" si="5"/>
        <v>4.2601291153957513E-2</v>
      </c>
      <c r="Z162" s="37"/>
      <c r="AA162" s="37"/>
    </row>
    <row r="163" spans="1:27" x14ac:dyDescent="0.2">
      <c r="A163" s="1" t="s">
        <v>1794</v>
      </c>
      <c r="B163" s="4" t="s">
        <v>733</v>
      </c>
      <c r="C163" s="4" t="s">
        <v>734</v>
      </c>
      <c r="D163" s="8" t="s">
        <v>0</v>
      </c>
      <c r="E163" s="8" t="s">
        <v>0</v>
      </c>
      <c r="F163" s="8" t="s">
        <v>0</v>
      </c>
      <c r="G163" s="8" t="s">
        <v>0</v>
      </c>
      <c r="H163" s="8" t="s">
        <v>0</v>
      </c>
      <c r="I163" s="8" t="s">
        <v>0</v>
      </c>
      <c r="J163" s="8" t="s">
        <v>0</v>
      </c>
      <c r="K163" s="8" t="s">
        <v>0</v>
      </c>
      <c r="L163" s="8" t="s">
        <v>0</v>
      </c>
      <c r="M163" s="7" t="e">
        <f t="shared" si="4"/>
        <v>#DIV/0!</v>
      </c>
      <c r="N163" s="7"/>
      <c r="O163" s="7"/>
      <c r="P163" s="10" t="s">
        <v>0</v>
      </c>
      <c r="Q163" s="10" t="s">
        <v>0</v>
      </c>
      <c r="R163" s="10" t="s">
        <v>0</v>
      </c>
      <c r="S163" s="10" t="s">
        <v>0</v>
      </c>
      <c r="T163" s="10" t="s">
        <v>0</v>
      </c>
      <c r="U163" s="10" t="s">
        <v>0</v>
      </c>
      <c r="V163" s="10" t="s">
        <v>0</v>
      </c>
      <c r="W163" s="10" t="s">
        <v>0</v>
      </c>
      <c r="X163" s="10" t="s">
        <v>0</v>
      </c>
      <c r="Y163" s="37" t="e">
        <f t="shared" si="5"/>
        <v>#DIV/0!</v>
      </c>
      <c r="Z163" s="37"/>
      <c r="AA163" s="37"/>
    </row>
    <row r="164" spans="1:27" x14ac:dyDescent="0.2">
      <c r="A164" s="1" t="s">
        <v>2123</v>
      </c>
      <c r="B164" s="4" t="s">
        <v>737</v>
      </c>
      <c r="C164" s="4" t="s">
        <v>738</v>
      </c>
      <c r="D164" s="8" t="s">
        <v>0</v>
      </c>
      <c r="E164" s="8" t="s">
        <v>0</v>
      </c>
      <c r="F164" s="8" t="s">
        <v>0</v>
      </c>
      <c r="G164" s="8" t="s">
        <v>0</v>
      </c>
      <c r="H164" s="8" t="s">
        <v>0</v>
      </c>
      <c r="I164" s="8" t="s">
        <v>0</v>
      </c>
      <c r="J164" s="8" t="s">
        <v>0</v>
      </c>
      <c r="K164" s="8" t="s">
        <v>0</v>
      </c>
      <c r="L164" s="8" t="s">
        <v>0</v>
      </c>
      <c r="M164" s="7" t="e">
        <f t="shared" si="4"/>
        <v>#DIV/0!</v>
      </c>
      <c r="N164" s="7"/>
      <c r="O164" s="7"/>
      <c r="P164" s="10" t="s">
        <v>0</v>
      </c>
      <c r="Q164" s="10" t="s">
        <v>0</v>
      </c>
      <c r="R164" s="10" t="s">
        <v>0</v>
      </c>
      <c r="S164" s="10" t="s">
        <v>0</v>
      </c>
      <c r="T164" s="10" t="s">
        <v>0</v>
      </c>
      <c r="U164" s="10" t="s">
        <v>0</v>
      </c>
      <c r="V164" s="10" t="s">
        <v>0</v>
      </c>
      <c r="W164" s="10" t="s">
        <v>0</v>
      </c>
      <c r="X164" s="10" t="s">
        <v>0</v>
      </c>
      <c r="Y164" s="37" t="e">
        <f t="shared" si="5"/>
        <v>#DIV/0!</v>
      </c>
      <c r="Z164" s="37"/>
      <c r="AA164" s="37"/>
    </row>
    <row r="165" spans="1:27" x14ac:dyDescent="0.2">
      <c r="A165" s="1" t="s">
        <v>1796</v>
      </c>
      <c r="B165" s="4" t="s">
        <v>742</v>
      </c>
      <c r="C165" s="4" t="s">
        <v>743</v>
      </c>
      <c r="D165" s="8" t="s">
        <v>0</v>
      </c>
      <c r="E165" s="8" t="s">
        <v>0</v>
      </c>
      <c r="F165" s="8" t="s">
        <v>0</v>
      </c>
      <c r="G165" s="8" t="s">
        <v>0</v>
      </c>
      <c r="H165" s="8" t="s">
        <v>0</v>
      </c>
      <c r="I165" s="8" t="s">
        <v>0</v>
      </c>
      <c r="J165" s="8" t="s">
        <v>0</v>
      </c>
      <c r="K165" s="8" t="s">
        <v>0</v>
      </c>
      <c r="L165" s="8" t="s">
        <v>0</v>
      </c>
      <c r="M165" s="7" t="e">
        <f t="shared" si="4"/>
        <v>#DIV/0!</v>
      </c>
      <c r="N165" s="7"/>
      <c r="O165" s="7"/>
      <c r="P165" s="10" t="s">
        <v>0</v>
      </c>
      <c r="Q165" s="10" t="s">
        <v>0</v>
      </c>
      <c r="R165" s="10" t="s">
        <v>0</v>
      </c>
      <c r="S165" s="10" t="s">
        <v>0</v>
      </c>
      <c r="T165" s="10" t="s">
        <v>0</v>
      </c>
      <c r="U165" s="10" t="s">
        <v>0</v>
      </c>
      <c r="V165" s="10" t="s">
        <v>0</v>
      </c>
      <c r="W165" s="10" t="s">
        <v>0</v>
      </c>
      <c r="X165" s="10" t="s">
        <v>0</v>
      </c>
      <c r="Y165" s="37" t="e">
        <f t="shared" si="5"/>
        <v>#DIV/0!</v>
      </c>
      <c r="Z165" s="37"/>
      <c r="AA165" s="37"/>
    </row>
    <row r="166" spans="1:27" x14ac:dyDescent="0.2">
      <c r="A166" s="1" t="s">
        <v>1797</v>
      </c>
      <c r="B166" s="4" t="s">
        <v>747</v>
      </c>
      <c r="C166" s="4" t="s">
        <v>748</v>
      </c>
      <c r="D166" s="8">
        <v>65336.1278829523</v>
      </c>
      <c r="E166" s="8">
        <v>76285.8281003296</v>
      </c>
      <c r="F166" s="8">
        <v>65976.182087325797</v>
      </c>
      <c r="G166" s="8">
        <v>66321.1091444021</v>
      </c>
      <c r="H166" s="8">
        <v>77158.982113186401</v>
      </c>
      <c r="I166" s="8">
        <v>74941.282927233202</v>
      </c>
      <c r="J166" s="8">
        <v>71395.941092557201</v>
      </c>
      <c r="K166" s="8">
        <v>76873.890232395395</v>
      </c>
      <c r="L166" s="8">
        <v>70811.370941165893</v>
      </c>
      <c r="M166" s="7">
        <f t="shared" si="4"/>
        <v>6.820044872401905E-2</v>
      </c>
      <c r="N166" s="7"/>
      <c r="O166" s="7"/>
      <c r="P166" s="10">
        <v>6359.5351722899504</v>
      </c>
      <c r="Q166" s="10">
        <v>6490.5767526780201</v>
      </c>
      <c r="R166" s="10">
        <v>5332.4769197901496</v>
      </c>
      <c r="S166" s="10">
        <v>5479.6554906524098</v>
      </c>
      <c r="T166" s="10">
        <v>6859.5656615856196</v>
      </c>
      <c r="U166" s="10">
        <v>7180.81634435052</v>
      </c>
      <c r="V166" s="10">
        <v>5689.8435132314598</v>
      </c>
      <c r="W166" s="10">
        <v>7107.9810885325696</v>
      </c>
      <c r="X166" s="10">
        <v>6614.4102892050496</v>
      </c>
      <c r="Y166" s="37">
        <f t="shared" si="5"/>
        <v>0.10921157372727258</v>
      </c>
      <c r="Z166" s="37"/>
      <c r="AA166" s="37"/>
    </row>
    <row r="167" spans="1:27" x14ac:dyDescent="0.2">
      <c r="A167" s="1" t="s">
        <v>1798</v>
      </c>
      <c r="B167" s="4" t="s">
        <v>751</v>
      </c>
      <c r="C167" s="4" t="s">
        <v>752</v>
      </c>
      <c r="D167" s="8" t="s">
        <v>0</v>
      </c>
      <c r="E167" s="8" t="s">
        <v>0</v>
      </c>
      <c r="F167" s="8" t="s">
        <v>0</v>
      </c>
      <c r="G167" s="8" t="s">
        <v>0</v>
      </c>
      <c r="H167" s="8" t="s">
        <v>0</v>
      </c>
      <c r="I167" s="8" t="s">
        <v>0</v>
      </c>
      <c r="J167" s="8" t="s">
        <v>0</v>
      </c>
      <c r="K167" s="8" t="s">
        <v>0</v>
      </c>
      <c r="L167" s="8" t="s">
        <v>0</v>
      </c>
      <c r="M167" s="7" t="e">
        <f t="shared" si="4"/>
        <v>#DIV/0!</v>
      </c>
      <c r="N167" s="7"/>
      <c r="O167" s="7"/>
      <c r="P167" s="10" t="s">
        <v>0</v>
      </c>
      <c r="Q167" s="10" t="s">
        <v>0</v>
      </c>
      <c r="R167" s="10" t="s">
        <v>0</v>
      </c>
      <c r="S167" s="10" t="s">
        <v>0</v>
      </c>
      <c r="T167" s="10" t="s">
        <v>0</v>
      </c>
      <c r="U167" s="10" t="s">
        <v>0</v>
      </c>
      <c r="V167" s="10" t="s">
        <v>0</v>
      </c>
      <c r="W167" s="10" t="s">
        <v>0</v>
      </c>
      <c r="X167" s="10" t="s">
        <v>0</v>
      </c>
      <c r="Y167" s="37" t="e">
        <f t="shared" si="5"/>
        <v>#DIV/0!</v>
      </c>
      <c r="Z167" s="37"/>
      <c r="AA167" s="37"/>
    </row>
    <row r="168" spans="1:27" x14ac:dyDescent="0.2">
      <c r="A168" s="1" t="s">
        <v>1799</v>
      </c>
      <c r="B168" s="4" t="s">
        <v>756</v>
      </c>
      <c r="C168" s="4" t="s">
        <v>757</v>
      </c>
      <c r="D168" s="8">
        <v>8759709.5233508609</v>
      </c>
      <c r="E168" s="8">
        <v>8465300.6631226707</v>
      </c>
      <c r="F168" s="8">
        <v>8348578.6076213298</v>
      </c>
      <c r="G168" s="8">
        <v>8161900.4841719205</v>
      </c>
      <c r="H168" s="8">
        <v>7803076.9562462997</v>
      </c>
      <c r="I168" s="8">
        <v>7951896.3565208502</v>
      </c>
      <c r="J168" s="8">
        <v>7809174.0047624996</v>
      </c>
      <c r="K168" s="8">
        <v>7895529.8500359897</v>
      </c>
      <c r="L168" s="8">
        <v>7992996.19287726</v>
      </c>
      <c r="M168" s="7">
        <f t="shared" si="4"/>
        <v>4.0622079756231853E-2</v>
      </c>
      <c r="N168" s="7"/>
      <c r="O168" s="7"/>
      <c r="P168" s="10">
        <v>2016736.78456071</v>
      </c>
      <c r="Q168" s="10">
        <v>2129730.5629207999</v>
      </c>
      <c r="R168" s="10">
        <v>2020664.92210847</v>
      </c>
      <c r="S168" s="10">
        <v>2027555.53077572</v>
      </c>
      <c r="T168" s="10">
        <v>1900304.9793310999</v>
      </c>
      <c r="U168" s="10">
        <v>1906021.6018313901</v>
      </c>
      <c r="V168" s="10">
        <v>1847072.26670714</v>
      </c>
      <c r="W168" s="10">
        <v>1917953.0376974901</v>
      </c>
      <c r="X168" s="10">
        <v>2067306.97825184</v>
      </c>
      <c r="Y168" s="37">
        <f t="shared" si="5"/>
        <v>4.6743690113800321E-2</v>
      </c>
      <c r="Z168" s="37"/>
      <c r="AA168" s="37"/>
    </row>
    <row r="169" spans="1:27" x14ac:dyDescent="0.2">
      <c r="A169" s="1" t="s">
        <v>1800</v>
      </c>
      <c r="B169" s="4" t="s">
        <v>761</v>
      </c>
      <c r="C169" s="4" t="s">
        <v>0</v>
      </c>
      <c r="D169" s="8">
        <v>9451677.2195654009</v>
      </c>
      <c r="E169" s="8">
        <v>9590562.0475287903</v>
      </c>
      <c r="F169" s="8">
        <v>9213823.6082145907</v>
      </c>
      <c r="G169" s="8">
        <v>9148724.2361589707</v>
      </c>
      <c r="H169" s="8">
        <v>8890091.2343537603</v>
      </c>
      <c r="I169" s="8">
        <v>8799776.7029859107</v>
      </c>
      <c r="J169" s="8">
        <v>8934487.3049135599</v>
      </c>
      <c r="K169" s="8">
        <v>8685893.3224207796</v>
      </c>
      <c r="L169" s="8">
        <v>8747909.2020821702</v>
      </c>
      <c r="M169" s="7">
        <f t="shared" si="4"/>
        <v>3.5273052583910641E-2</v>
      </c>
      <c r="N169" s="7"/>
      <c r="O169" s="7"/>
      <c r="P169" s="10">
        <v>6255140.19320965</v>
      </c>
      <c r="Q169" s="10">
        <v>6306430.6856892696</v>
      </c>
      <c r="R169" s="10">
        <v>6272140.1691131098</v>
      </c>
      <c r="S169" s="10">
        <v>6106547.6127175102</v>
      </c>
      <c r="T169" s="10">
        <v>5929807.10986163</v>
      </c>
      <c r="U169" s="10">
        <v>5838924.8740801997</v>
      </c>
      <c r="V169" s="10">
        <v>5690258.7998427898</v>
      </c>
      <c r="W169" s="10">
        <v>5898025.1149698896</v>
      </c>
      <c r="X169" s="10">
        <v>5851702.55791084</v>
      </c>
      <c r="Y169" s="37">
        <f t="shared" si="5"/>
        <v>3.7218458014547581E-2</v>
      </c>
      <c r="Z169" s="37"/>
      <c r="AA169" s="37"/>
    </row>
    <row r="170" spans="1:27" x14ac:dyDescent="0.2">
      <c r="A170" s="1" t="s">
        <v>1801</v>
      </c>
      <c r="B170" s="4" t="s">
        <v>763</v>
      </c>
      <c r="C170" s="4" t="s">
        <v>764</v>
      </c>
      <c r="D170" s="8">
        <v>1647300.09311174</v>
      </c>
      <c r="E170" s="8">
        <v>1615736.4323332</v>
      </c>
      <c r="F170" s="8">
        <v>1588271.7191040399</v>
      </c>
      <c r="G170" s="8">
        <v>1529361.5571495299</v>
      </c>
      <c r="H170" s="8">
        <v>1479405.4858905401</v>
      </c>
      <c r="I170" s="8">
        <v>1558886.5764711499</v>
      </c>
      <c r="J170" s="8">
        <v>1532262.5408866601</v>
      </c>
      <c r="K170" s="8">
        <v>1444226.0440762399</v>
      </c>
      <c r="L170" s="8">
        <v>1428454.0599839599</v>
      </c>
      <c r="M170" s="7">
        <f t="shared" si="4"/>
        <v>4.8964612988812883E-2</v>
      </c>
      <c r="N170" s="7"/>
      <c r="O170" s="7"/>
      <c r="P170" s="10" t="s">
        <v>0</v>
      </c>
      <c r="Q170" s="10" t="s">
        <v>0</v>
      </c>
      <c r="R170" s="10" t="s">
        <v>0</v>
      </c>
      <c r="S170" s="10" t="s">
        <v>0</v>
      </c>
      <c r="T170" s="10" t="s">
        <v>0</v>
      </c>
      <c r="U170" s="10" t="s">
        <v>0</v>
      </c>
      <c r="V170" s="10" t="s">
        <v>0</v>
      </c>
      <c r="W170" s="10" t="s">
        <v>0</v>
      </c>
      <c r="X170" s="10" t="s">
        <v>0</v>
      </c>
      <c r="Y170" s="37" t="e">
        <f t="shared" si="5"/>
        <v>#DIV/0!</v>
      </c>
      <c r="Z170" s="37"/>
      <c r="AA170" s="37"/>
    </row>
    <row r="171" spans="1:27" x14ac:dyDescent="0.2">
      <c r="A171" s="1" t="s">
        <v>1803</v>
      </c>
      <c r="B171" s="4" t="s">
        <v>768</v>
      </c>
      <c r="C171" s="4" t="s">
        <v>769</v>
      </c>
      <c r="D171" s="8">
        <v>117166.44905088301</v>
      </c>
      <c r="E171" s="8">
        <v>108559.61104149801</v>
      </c>
      <c r="F171" s="8">
        <v>103899.275294035</v>
      </c>
      <c r="G171" s="8">
        <v>117640.531044285</v>
      </c>
      <c r="H171" s="8">
        <v>114795.953246244</v>
      </c>
      <c r="I171" s="8">
        <v>115616.907376266</v>
      </c>
      <c r="J171" s="8">
        <v>110371.341653814</v>
      </c>
      <c r="K171" s="8">
        <v>105391.093293257</v>
      </c>
      <c r="L171" s="8">
        <v>110998.550916272</v>
      </c>
      <c r="M171" s="7">
        <f t="shared" si="4"/>
        <v>4.5112484463791971E-2</v>
      </c>
      <c r="N171" s="7"/>
      <c r="O171" s="7"/>
      <c r="P171" s="10">
        <v>87190.874288343199</v>
      </c>
      <c r="Q171" s="10">
        <v>88007.012440514998</v>
      </c>
      <c r="R171" s="10">
        <v>82552.303342580301</v>
      </c>
      <c r="S171" s="10">
        <v>96119.524441758098</v>
      </c>
      <c r="T171" s="10">
        <v>89375.054302909397</v>
      </c>
      <c r="U171" s="10">
        <v>89609.234662446601</v>
      </c>
      <c r="V171" s="10">
        <v>91677.536662759594</v>
      </c>
      <c r="W171" s="10">
        <v>86453.766492848095</v>
      </c>
      <c r="X171" s="10">
        <v>83819.854338267905</v>
      </c>
      <c r="Y171" s="37">
        <f t="shared" si="5"/>
        <v>4.621429753851955E-2</v>
      </c>
      <c r="Z171" s="37"/>
      <c r="AA171" s="37"/>
    </row>
    <row r="172" spans="1:27" x14ac:dyDescent="0.2">
      <c r="A172" s="1" t="s">
        <v>1804</v>
      </c>
      <c r="B172" s="4" t="s">
        <v>773</v>
      </c>
      <c r="C172" s="4" t="s">
        <v>774</v>
      </c>
      <c r="D172" s="8" t="s">
        <v>0</v>
      </c>
      <c r="E172" s="8" t="s">
        <v>0</v>
      </c>
      <c r="F172" s="8" t="s">
        <v>0</v>
      </c>
      <c r="G172" s="8" t="s">
        <v>0</v>
      </c>
      <c r="H172" s="8" t="s">
        <v>0</v>
      </c>
      <c r="I172" s="8" t="s">
        <v>0</v>
      </c>
      <c r="J172" s="8" t="s">
        <v>0</v>
      </c>
      <c r="K172" s="8" t="s">
        <v>0</v>
      </c>
      <c r="L172" s="8" t="s">
        <v>0</v>
      </c>
      <c r="M172" s="7" t="e">
        <f t="shared" si="4"/>
        <v>#DIV/0!</v>
      </c>
      <c r="N172" s="7"/>
      <c r="O172" s="7"/>
      <c r="P172" s="10" t="s">
        <v>0</v>
      </c>
      <c r="Q172" s="10" t="s">
        <v>0</v>
      </c>
      <c r="R172" s="10" t="s">
        <v>0</v>
      </c>
      <c r="S172" s="10" t="s">
        <v>0</v>
      </c>
      <c r="T172" s="10" t="s">
        <v>0</v>
      </c>
      <c r="U172" s="10" t="s">
        <v>0</v>
      </c>
      <c r="V172" s="10" t="s">
        <v>0</v>
      </c>
      <c r="W172" s="10" t="s">
        <v>0</v>
      </c>
      <c r="X172" s="10" t="s">
        <v>0</v>
      </c>
      <c r="Y172" s="37" t="e">
        <f t="shared" si="5"/>
        <v>#DIV/0!</v>
      </c>
      <c r="Z172" s="37"/>
      <c r="AA172" s="37"/>
    </row>
    <row r="173" spans="1:27" x14ac:dyDescent="0.2">
      <c r="A173" s="1" t="s">
        <v>1805</v>
      </c>
      <c r="B173" s="4" t="s">
        <v>778</v>
      </c>
      <c r="C173" s="4" t="s">
        <v>779</v>
      </c>
      <c r="D173" s="8">
        <v>107343.717014112</v>
      </c>
      <c r="E173" s="8">
        <v>103135.656919589</v>
      </c>
      <c r="F173" s="8">
        <v>125950.36601622601</v>
      </c>
      <c r="G173" s="8">
        <v>115151.704205081</v>
      </c>
      <c r="H173" s="8">
        <v>106985.979328883</v>
      </c>
      <c r="I173" s="8">
        <v>119551.465045501</v>
      </c>
      <c r="J173" s="8">
        <v>132076.453979727</v>
      </c>
      <c r="K173" s="8">
        <v>124718.79260619001</v>
      </c>
      <c r="L173" s="8">
        <v>101614.520157637</v>
      </c>
      <c r="M173" s="7">
        <f t="shared" si="4"/>
        <v>9.557161350140754E-2</v>
      </c>
      <c r="N173" s="7"/>
      <c r="O173" s="7"/>
      <c r="P173" s="10">
        <v>111950.40290230099</v>
      </c>
      <c r="Q173" s="10">
        <v>116067.99956165699</v>
      </c>
      <c r="R173" s="10">
        <v>105227.897474093</v>
      </c>
      <c r="S173" s="10">
        <v>103135.502662125</v>
      </c>
      <c r="T173" s="10">
        <v>100786.627000509</v>
      </c>
      <c r="U173" s="10">
        <v>96607.996589518298</v>
      </c>
      <c r="V173" s="10">
        <v>105219.171433549</v>
      </c>
      <c r="W173" s="10">
        <v>93230.8771852629</v>
      </c>
      <c r="X173" s="10">
        <v>105732.94980026501</v>
      </c>
      <c r="Y173" s="37">
        <f t="shared" si="5"/>
        <v>6.7517852976746534E-2</v>
      </c>
      <c r="Z173" s="37"/>
      <c r="AA173" s="37"/>
    </row>
    <row r="174" spans="1:27" x14ac:dyDescent="0.2">
      <c r="A174" s="1" t="s">
        <v>1806</v>
      </c>
      <c r="B174" s="4" t="s">
        <v>782</v>
      </c>
      <c r="C174" s="4" t="s">
        <v>0</v>
      </c>
      <c r="D174" s="8">
        <v>178395.021892827</v>
      </c>
      <c r="E174" s="8">
        <v>181474.523987414</v>
      </c>
      <c r="F174" s="8">
        <v>176953.38553152801</v>
      </c>
      <c r="G174" s="8">
        <v>162231.583333152</v>
      </c>
      <c r="H174" s="8">
        <v>161147.255081373</v>
      </c>
      <c r="I174" s="8">
        <v>158644.070645826</v>
      </c>
      <c r="J174" s="8">
        <v>149070.38642753201</v>
      </c>
      <c r="K174" s="8">
        <v>159046.48297729899</v>
      </c>
      <c r="L174" s="8">
        <v>155664.40678490201</v>
      </c>
      <c r="M174" s="7">
        <f t="shared" si="4"/>
        <v>6.8957118488821662E-2</v>
      </c>
      <c r="N174" s="7"/>
      <c r="O174" s="7"/>
      <c r="P174" s="10">
        <v>55979.543319251497</v>
      </c>
      <c r="Q174" s="10">
        <v>54106.523650665302</v>
      </c>
      <c r="R174" s="10">
        <v>51904.038654566401</v>
      </c>
      <c r="S174" s="10">
        <v>51099.086694018399</v>
      </c>
      <c r="T174" s="10">
        <v>51631.937778920103</v>
      </c>
      <c r="U174" s="10">
        <v>51488.605283299403</v>
      </c>
      <c r="V174" s="10">
        <v>48555.879663943299</v>
      </c>
      <c r="W174" s="10">
        <v>46512.563303720999</v>
      </c>
      <c r="X174" s="10">
        <v>48392.546160498401</v>
      </c>
      <c r="Y174" s="37">
        <f t="shared" si="5"/>
        <v>5.7405548299275785E-2</v>
      </c>
      <c r="Z174" s="37"/>
      <c r="AA174" s="37"/>
    </row>
    <row r="175" spans="1:27" x14ac:dyDescent="0.2">
      <c r="A175" s="1" t="s">
        <v>1807</v>
      </c>
      <c r="B175" s="4" t="s">
        <v>785</v>
      </c>
      <c r="C175" s="4" t="s">
        <v>786</v>
      </c>
      <c r="D175" s="8">
        <v>82334.664247389606</v>
      </c>
      <c r="E175" s="8">
        <v>79096.323123189097</v>
      </c>
      <c r="F175" s="8">
        <v>71869.262202161495</v>
      </c>
      <c r="G175" s="8">
        <v>74120.426654077397</v>
      </c>
      <c r="H175" s="8">
        <v>71227.3821685531</v>
      </c>
      <c r="I175" s="8">
        <v>76372.266165797802</v>
      </c>
      <c r="J175" s="8">
        <v>72384.231721391101</v>
      </c>
      <c r="K175" s="8">
        <v>68491.590759417493</v>
      </c>
      <c r="L175" s="8">
        <v>72566.499110820703</v>
      </c>
      <c r="M175" s="7">
        <f t="shared" si="4"/>
        <v>5.7839821681076882E-2</v>
      </c>
      <c r="N175" s="7"/>
      <c r="O175" s="7"/>
      <c r="P175" s="10">
        <v>157620.687951281</v>
      </c>
      <c r="Q175" s="10">
        <v>159677.96905831</v>
      </c>
      <c r="R175" s="10">
        <v>158167.478815821</v>
      </c>
      <c r="S175" s="10">
        <v>151899.30201576799</v>
      </c>
      <c r="T175" s="10">
        <v>144369.482190988</v>
      </c>
      <c r="U175" s="10">
        <v>145678.15193962801</v>
      </c>
      <c r="V175" s="10">
        <v>152203.04537584801</v>
      </c>
      <c r="W175" s="10">
        <v>144158.872424431</v>
      </c>
      <c r="X175" s="10">
        <v>144967.334593748</v>
      </c>
      <c r="Y175" s="37">
        <f t="shared" si="5"/>
        <v>4.2428481673025958E-2</v>
      </c>
      <c r="Z175" s="37"/>
      <c r="AA175" s="37"/>
    </row>
    <row r="176" spans="1:27" x14ac:dyDescent="0.2">
      <c r="A176" s="1" t="s">
        <v>1808</v>
      </c>
      <c r="B176" s="4" t="s">
        <v>789</v>
      </c>
      <c r="C176" s="4" t="s">
        <v>0</v>
      </c>
      <c r="D176" s="8" t="s">
        <v>0</v>
      </c>
      <c r="E176" s="8" t="s">
        <v>0</v>
      </c>
      <c r="F176" s="8" t="s">
        <v>0</v>
      </c>
      <c r="G176" s="8" t="s">
        <v>0</v>
      </c>
      <c r="H176" s="8" t="s">
        <v>0</v>
      </c>
      <c r="I176" s="8" t="s">
        <v>0</v>
      </c>
      <c r="J176" s="8" t="s">
        <v>0</v>
      </c>
      <c r="K176" s="8" t="s">
        <v>0</v>
      </c>
      <c r="L176" s="8" t="s">
        <v>0</v>
      </c>
      <c r="M176" s="7" t="e">
        <f t="shared" si="4"/>
        <v>#DIV/0!</v>
      </c>
      <c r="N176" s="7"/>
      <c r="O176" s="7"/>
      <c r="P176" s="10" t="s">
        <v>0</v>
      </c>
      <c r="Q176" s="10" t="s">
        <v>0</v>
      </c>
      <c r="R176" s="10" t="s">
        <v>0</v>
      </c>
      <c r="S176" s="10" t="s">
        <v>0</v>
      </c>
      <c r="T176" s="10" t="s">
        <v>0</v>
      </c>
      <c r="U176" s="10" t="s">
        <v>0</v>
      </c>
      <c r="V176" s="10" t="s">
        <v>0</v>
      </c>
      <c r="W176" s="10" t="s">
        <v>0</v>
      </c>
      <c r="X176" s="10" t="s">
        <v>0</v>
      </c>
      <c r="Y176" s="37" t="e">
        <f t="shared" si="5"/>
        <v>#DIV/0!</v>
      </c>
      <c r="Z176" s="37"/>
      <c r="AA176" s="37"/>
    </row>
    <row r="177" spans="1:27" x14ac:dyDescent="0.2">
      <c r="A177" s="1" t="s">
        <v>1809</v>
      </c>
      <c r="B177" s="4" t="s">
        <v>792</v>
      </c>
      <c r="C177" s="4" t="s">
        <v>793</v>
      </c>
      <c r="D177" s="8">
        <v>2657024.50106559</v>
      </c>
      <c r="E177" s="8">
        <v>2459312.4675563099</v>
      </c>
      <c r="F177" s="8">
        <v>2576035.9751474699</v>
      </c>
      <c r="G177" s="8">
        <v>2430423.2901518801</v>
      </c>
      <c r="H177" s="8">
        <v>2295132.5367837702</v>
      </c>
      <c r="I177" s="8">
        <v>2129818.6413900699</v>
      </c>
      <c r="J177" s="8">
        <v>2271906.93765694</v>
      </c>
      <c r="K177" s="8">
        <v>2379807.25542134</v>
      </c>
      <c r="L177" s="8">
        <v>2324843.9353835299</v>
      </c>
      <c r="M177" s="7">
        <f t="shared" si="4"/>
        <v>6.7310859388692981E-2</v>
      </c>
      <c r="N177" s="7"/>
      <c r="O177" s="7"/>
      <c r="P177" s="10">
        <v>708203.36524449603</v>
      </c>
      <c r="Q177" s="10">
        <v>741261.749526361</v>
      </c>
      <c r="R177" s="10">
        <v>672690.30504596303</v>
      </c>
      <c r="S177" s="10">
        <v>643494.36215136596</v>
      </c>
      <c r="T177" s="10">
        <v>618556.06189346698</v>
      </c>
      <c r="U177" s="10">
        <v>580020.38860934705</v>
      </c>
      <c r="V177" s="10">
        <v>582706.10408228904</v>
      </c>
      <c r="W177" s="10">
        <v>678164.91652553296</v>
      </c>
      <c r="X177" s="10">
        <v>601813.86630841601</v>
      </c>
      <c r="Y177" s="37">
        <f t="shared" si="5"/>
        <v>8.7618393420724097E-2</v>
      </c>
      <c r="Z177" s="37"/>
      <c r="AA177" s="37"/>
    </row>
    <row r="178" spans="1:27" x14ac:dyDescent="0.2">
      <c r="A178" s="1" t="s">
        <v>1810</v>
      </c>
      <c r="B178" s="4" t="s">
        <v>796</v>
      </c>
      <c r="C178" s="4" t="s">
        <v>797</v>
      </c>
      <c r="D178" s="8" t="s">
        <v>0</v>
      </c>
      <c r="E178" s="8" t="s">
        <v>0</v>
      </c>
      <c r="F178" s="8" t="s">
        <v>0</v>
      </c>
      <c r="G178" s="8" t="s">
        <v>0</v>
      </c>
      <c r="H178" s="8" t="s">
        <v>0</v>
      </c>
      <c r="I178" s="8" t="s">
        <v>0</v>
      </c>
      <c r="J178" s="8" t="s">
        <v>0</v>
      </c>
      <c r="K178" s="8" t="s">
        <v>0</v>
      </c>
      <c r="L178" s="8" t="s">
        <v>0</v>
      </c>
      <c r="M178" s="7" t="e">
        <f t="shared" si="4"/>
        <v>#DIV/0!</v>
      </c>
      <c r="N178" s="7"/>
      <c r="O178" s="7"/>
      <c r="P178" s="10" t="s">
        <v>0</v>
      </c>
      <c r="Q178" s="10" t="s">
        <v>0</v>
      </c>
      <c r="R178" s="10" t="s">
        <v>0</v>
      </c>
      <c r="S178" s="10" t="s">
        <v>0</v>
      </c>
      <c r="T178" s="10" t="s">
        <v>0</v>
      </c>
      <c r="U178" s="10" t="s">
        <v>0</v>
      </c>
      <c r="V178" s="10" t="s">
        <v>0</v>
      </c>
      <c r="W178" s="10" t="s">
        <v>0</v>
      </c>
      <c r="X178" s="10" t="s">
        <v>0</v>
      </c>
      <c r="Y178" s="37" t="e">
        <f t="shared" si="5"/>
        <v>#DIV/0!</v>
      </c>
      <c r="Z178" s="37"/>
      <c r="AA178" s="37"/>
    </row>
    <row r="179" spans="1:27" x14ac:dyDescent="0.2">
      <c r="A179" s="1" t="s">
        <v>1811</v>
      </c>
      <c r="B179" s="4" t="s">
        <v>800</v>
      </c>
      <c r="C179" s="4" t="s">
        <v>801</v>
      </c>
      <c r="D179" s="8">
        <v>1068548.5736423801</v>
      </c>
      <c r="E179" s="8">
        <v>1123166.22491923</v>
      </c>
      <c r="F179" s="8">
        <v>1065076.2897671701</v>
      </c>
      <c r="G179" s="8">
        <v>1075719.6874363299</v>
      </c>
      <c r="H179" s="8">
        <v>1047208.18631364</v>
      </c>
      <c r="I179" s="8">
        <v>1021322.85121593</v>
      </c>
      <c r="J179" s="8">
        <v>1005602.8303361899</v>
      </c>
      <c r="K179" s="8">
        <v>999836.50773019902</v>
      </c>
      <c r="L179" s="8">
        <v>989394.89854661596</v>
      </c>
      <c r="M179" s="7">
        <f t="shared" si="4"/>
        <v>4.1822840341714795E-2</v>
      </c>
      <c r="N179" s="7"/>
      <c r="O179" s="7"/>
      <c r="P179" s="10">
        <v>6347770.3525215499</v>
      </c>
      <c r="Q179" s="10">
        <v>6382421.1474566003</v>
      </c>
      <c r="R179" s="10">
        <v>6151169.5305665499</v>
      </c>
      <c r="S179" s="10">
        <v>6162804.0512478901</v>
      </c>
      <c r="T179" s="10">
        <v>5735572.5730911205</v>
      </c>
      <c r="U179" s="10">
        <v>5660321.3418452302</v>
      </c>
      <c r="V179" s="10">
        <v>5789541.3370094299</v>
      </c>
      <c r="W179" s="10">
        <v>5876315.0414378699</v>
      </c>
      <c r="X179" s="10">
        <v>5815540.1201227698</v>
      </c>
      <c r="Y179" s="37">
        <f t="shared" si="5"/>
        <v>4.5510828340329622E-2</v>
      </c>
      <c r="Z179" s="37"/>
      <c r="AA179" s="37"/>
    </row>
    <row r="180" spans="1:27" x14ac:dyDescent="0.2">
      <c r="A180" s="1" t="s">
        <v>1812</v>
      </c>
      <c r="B180" s="4" t="s">
        <v>803</v>
      </c>
      <c r="C180" s="4" t="s">
        <v>804</v>
      </c>
      <c r="D180" s="8" t="s">
        <v>0</v>
      </c>
      <c r="E180" s="8" t="s">
        <v>0</v>
      </c>
      <c r="F180" s="8" t="s">
        <v>0</v>
      </c>
      <c r="G180" s="8" t="s">
        <v>0</v>
      </c>
      <c r="H180" s="8" t="s">
        <v>0</v>
      </c>
      <c r="I180" s="8" t="s">
        <v>0</v>
      </c>
      <c r="J180" s="8" t="s">
        <v>0</v>
      </c>
      <c r="K180" s="8" t="s">
        <v>0</v>
      </c>
      <c r="L180" s="8" t="s">
        <v>0</v>
      </c>
      <c r="M180" s="7" t="e">
        <f t="shared" si="4"/>
        <v>#DIV/0!</v>
      </c>
      <c r="N180" s="7"/>
      <c r="O180" s="7"/>
      <c r="P180" s="10" t="s">
        <v>0</v>
      </c>
      <c r="Q180" s="10" t="s">
        <v>0</v>
      </c>
      <c r="R180" s="10" t="s">
        <v>0</v>
      </c>
      <c r="S180" s="10" t="s">
        <v>0</v>
      </c>
      <c r="T180" s="10" t="s">
        <v>0</v>
      </c>
      <c r="U180" s="10" t="s">
        <v>0</v>
      </c>
      <c r="V180" s="10" t="s">
        <v>0</v>
      </c>
      <c r="W180" s="10" t="s">
        <v>0</v>
      </c>
      <c r="X180" s="10" t="s">
        <v>0</v>
      </c>
      <c r="Y180" s="37" t="e">
        <f t="shared" si="5"/>
        <v>#DIV/0!</v>
      </c>
      <c r="Z180" s="37"/>
      <c r="AA180" s="37"/>
    </row>
    <row r="181" spans="1:27" x14ac:dyDescent="0.2">
      <c r="A181" s="1" t="s">
        <v>1813</v>
      </c>
      <c r="B181" s="4" t="s">
        <v>807</v>
      </c>
      <c r="C181" s="4" t="s">
        <v>808</v>
      </c>
      <c r="D181" s="8">
        <v>158919.852863076</v>
      </c>
      <c r="E181" s="8">
        <v>154248.16004900399</v>
      </c>
      <c r="F181" s="8">
        <v>142166.905501234</v>
      </c>
      <c r="G181" s="8">
        <v>142795.85370812399</v>
      </c>
      <c r="H181" s="8">
        <v>151748.11416457299</v>
      </c>
      <c r="I181" s="8">
        <v>146118.50782009601</v>
      </c>
      <c r="J181" s="8">
        <v>127551.632459104</v>
      </c>
      <c r="K181" s="8">
        <v>126786.556977202</v>
      </c>
      <c r="L181" s="8">
        <v>140524.85865037501</v>
      </c>
      <c r="M181" s="7">
        <f t="shared" si="4"/>
        <v>7.6888925013466239E-2</v>
      </c>
      <c r="N181" s="7"/>
      <c r="O181" s="7"/>
      <c r="P181" s="10" t="s">
        <v>0</v>
      </c>
      <c r="Q181" s="10" t="s">
        <v>0</v>
      </c>
      <c r="R181" s="10" t="s">
        <v>0</v>
      </c>
      <c r="S181" s="10" t="s">
        <v>0</v>
      </c>
      <c r="T181" s="10" t="s">
        <v>0</v>
      </c>
      <c r="U181" s="10" t="s">
        <v>0</v>
      </c>
      <c r="V181" s="10" t="s">
        <v>0</v>
      </c>
      <c r="W181" s="10" t="s">
        <v>0</v>
      </c>
      <c r="X181" s="10" t="s">
        <v>0</v>
      </c>
      <c r="Y181" s="37" t="e">
        <f t="shared" si="5"/>
        <v>#DIV/0!</v>
      </c>
      <c r="Z181" s="37"/>
      <c r="AA181" s="37"/>
    </row>
    <row r="182" spans="1:27" x14ac:dyDescent="0.2">
      <c r="A182" s="1" t="s">
        <v>1814</v>
      </c>
      <c r="B182" s="4" t="s">
        <v>811</v>
      </c>
      <c r="C182" s="4" t="s">
        <v>812</v>
      </c>
      <c r="D182" s="8" t="s">
        <v>0</v>
      </c>
      <c r="E182" s="8" t="s">
        <v>0</v>
      </c>
      <c r="F182" s="8" t="s">
        <v>0</v>
      </c>
      <c r="G182" s="8" t="s">
        <v>0</v>
      </c>
      <c r="H182" s="8" t="s">
        <v>0</v>
      </c>
      <c r="I182" s="8" t="s">
        <v>0</v>
      </c>
      <c r="J182" s="8" t="s">
        <v>0</v>
      </c>
      <c r="K182" s="8" t="s">
        <v>0</v>
      </c>
      <c r="L182" s="8" t="s">
        <v>0</v>
      </c>
      <c r="M182" s="7" t="e">
        <f t="shared" si="4"/>
        <v>#DIV/0!</v>
      </c>
      <c r="N182" s="7"/>
      <c r="O182" s="7"/>
      <c r="P182" s="10" t="s">
        <v>0</v>
      </c>
      <c r="Q182" s="10" t="s">
        <v>0</v>
      </c>
      <c r="R182" s="10" t="s">
        <v>0</v>
      </c>
      <c r="S182" s="10" t="s">
        <v>0</v>
      </c>
      <c r="T182" s="10" t="s">
        <v>0</v>
      </c>
      <c r="U182" s="10" t="s">
        <v>0</v>
      </c>
      <c r="V182" s="10" t="s">
        <v>0</v>
      </c>
      <c r="W182" s="10" t="s">
        <v>0</v>
      </c>
      <c r="X182" s="10" t="s">
        <v>0</v>
      </c>
      <c r="Y182" s="37" t="e">
        <f t="shared" si="5"/>
        <v>#DIV/0!</v>
      </c>
      <c r="Z182" s="37"/>
      <c r="AA182" s="37"/>
    </row>
    <row r="183" spans="1:27" x14ac:dyDescent="0.2">
      <c r="A183" s="1" t="s">
        <v>1815</v>
      </c>
      <c r="B183" s="4" t="s">
        <v>816</v>
      </c>
      <c r="C183" s="4" t="s">
        <v>817</v>
      </c>
      <c r="D183" s="8" t="s">
        <v>0</v>
      </c>
      <c r="E183" s="8" t="s">
        <v>0</v>
      </c>
      <c r="F183" s="8" t="s">
        <v>0</v>
      </c>
      <c r="G183" s="8" t="s">
        <v>0</v>
      </c>
      <c r="H183" s="8" t="s">
        <v>0</v>
      </c>
      <c r="I183" s="8" t="s">
        <v>0</v>
      </c>
      <c r="J183" s="8" t="s">
        <v>0</v>
      </c>
      <c r="K183" s="8" t="s">
        <v>0</v>
      </c>
      <c r="L183" s="8" t="s">
        <v>0</v>
      </c>
      <c r="M183" s="7" t="e">
        <f t="shared" si="4"/>
        <v>#DIV/0!</v>
      </c>
      <c r="N183" s="7"/>
      <c r="O183" s="7"/>
      <c r="P183" s="10" t="s">
        <v>0</v>
      </c>
      <c r="Q183" s="10" t="s">
        <v>0</v>
      </c>
      <c r="R183" s="10" t="s">
        <v>0</v>
      </c>
      <c r="S183" s="10" t="s">
        <v>0</v>
      </c>
      <c r="T183" s="10" t="s">
        <v>0</v>
      </c>
      <c r="U183" s="10" t="s">
        <v>0</v>
      </c>
      <c r="V183" s="10" t="s">
        <v>0</v>
      </c>
      <c r="W183" s="10" t="s">
        <v>0</v>
      </c>
      <c r="X183" s="10" t="s">
        <v>0</v>
      </c>
      <c r="Y183" s="37" t="e">
        <f t="shared" si="5"/>
        <v>#DIV/0!</v>
      </c>
      <c r="Z183" s="37"/>
      <c r="AA183" s="37"/>
    </row>
    <row r="184" spans="1:27" x14ac:dyDescent="0.2">
      <c r="A184" s="1" t="s">
        <v>1816</v>
      </c>
      <c r="B184" s="4" t="s">
        <v>820</v>
      </c>
      <c r="C184" s="4" t="s">
        <v>821</v>
      </c>
      <c r="D184" s="8" t="s">
        <v>0</v>
      </c>
      <c r="E184" s="8" t="s">
        <v>0</v>
      </c>
      <c r="F184" s="8" t="s">
        <v>0</v>
      </c>
      <c r="G184" s="8" t="s">
        <v>0</v>
      </c>
      <c r="H184" s="8" t="s">
        <v>0</v>
      </c>
      <c r="I184" s="8" t="s">
        <v>0</v>
      </c>
      <c r="J184" s="8" t="s">
        <v>0</v>
      </c>
      <c r="K184" s="8" t="s">
        <v>0</v>
      </c>
      <c r="L184" s="8" t="s">
        <v>0</v>
      </c>
      <c r="M184" s="7" t="e">
        <f t="shared" si="4"/>
        <v>#DIV/0!</v>
      </c>
      <c r="N184" s="7"/>
      <c r="O184" s="7"/>
      <c r="P184" s="10" t="s">
        <v>0</v>
      </c>
      <c r="Q184" s="10" t="s">
        <v>0</v>
      </c>
      <c r="R184" s="10" t="s">
        <v>0</v>
      </c>
      <c r="S184" s="10" t="s">
        <v>0</v>
      </c>
      <c r="T184" s="10" t="s">
        <v>0</v>
      </c>
      <c r="U184" s="10" t="s">
        <v>0</v>
      </c>
      <c r="V184" s="10" t="s">
        <v>0</v>
      </c>
      <c r="W184" s="10" t="s">
        <v>0</v>
      </c>
      <c r="X184" s="10" t="s">
        <v>0</v>
      </c>
      <c r="Y184" s="37" t="e">
        <f t="shared" si="5"/>
        <v>#DIV/0!</v>
      </c>
      <c r="Z184" s="37"/>
      <c r="AA184" s="37"/>
    </row>
    <row r="185" spans="1:27" x14ac:dyDescent="0.2">
      <c r="A185" s="1" t="s">
        <v>1817</v>
      </c>
      <c r="B185" s="4" t="s">
        <v>823</v>
      </c>
      <c r="C185" s="4" t="s">
        <v>824</v>
      </c>
      <c r="D185" s="8">
        <v>255751.314724781</v>
      </c>
      <c r="E185" s="8">
        <v>255820.08184610499</v>
      </c>
      <c r="F185" s="8">
        <v>258582.26147500199</v>
      </c>
      <c r="G185" s="8">
        <v>241391.25876888799</v>
      </c>
      <c r="H185" s="8">
        <v>250907.940253312</v>
      </c>
      <c r="I185" s="8">
        <v>268046.59008630598</v>
      </c>
      <c r="J185" s="8">
        <v>245770.480555894</v>
      </c>
      <c r="K185" s="8">
        <v>212868.40805115001</v>
      </c>
      <c r="L185" s="8">
        <v>251540.30489974801</v>
      </c>
      <c r="M185" s="7">
        <f t="shared" si="4"/>
        <v>6.2396775162345472E-2</v>
      </c>
      <c r="N185" s="7"/>
      <c r="O185" s="7"/>
      <c r="P185" s="10">
        <v>237098.47923009799</v>
      </c>
      <c r="Q185" s="10">
        <v>245134.99230268001</v>
      </c>
      <c r="R185" s="10">
        <v>260202.401907683</v>
      </c>
      <c r="S185" s="10">
        <v>253900.10629416301</v>
      </c>
      <c r="T185" s="10">
        <v>246373.68846435999</v>
      </c>
      <c r="U185" s="10">
        <v>228355.049907443</v>
      </c>
      <c r="V185" s="10">
        <v>241969.26084494399</v>
      </c>
      <c r="W185" s="10">
        <v>263609.93287302903</v>
      </c>
      <c r="X185" s="10">
        <v>238962.476582654</v>
      </c>
      <c r="Y185" s="37">
        <f t="shared" si="5"/>
        <v>4.6118306745483173E-2</v>
      </c>
      <c r="Z185" s="37"/>
      <c r="AA185" s="37"/>
    </row>
    <row r="186" spans="1:27" x14ac:dyDescent="0.2">
      <c r="A186" s="1" t="s">
        <v>1818</v>
      </c>
      <c r="B186" s="4" t="s">
        <v>828</v>
      </c>
      <c r="C186" s="4" t="s">
        <v>829</v>
      </c>
      <c r="D186" s="8" t="s">
        <v>0</v>
      </c>
      <c r="E186" s="8" t="s">
        <v>0</v>
      </c>
      <c r="F186" s="8" t="s">
        <v>0</v>
      </c>
      <c r="G186" s="8" t="s">
        <v>0</v>
      </c>
      <c r="H186" s="8" t="s">
        <v>0</v>
      </c>
      <c r="I186" s="8" t="s">
        <v>0</v>
      </c>
      <c r="J186" s="8" t="s">
        <v>0</v>
      </c>
      <c r="K186" s="8" t="s">
        <v>0</v>
      </c>
      <c r="L186" s="8" t="s">
        <v>0</v>
      </c>
      <c r="M186" s="7" t="e">
        <f t="shared" si="4"/>
        <v>#DIV/0!</v>
      </c>
      <c r="N186" s="7"/>
      <c r="O186" s="7"/>
      <c r="P186" s="10" t="s">
        <v>0</v>
      </c>
      <c r="Q186" s="10" t="s">
        <v>0</v>
      </c>
      <c r="R186" s="10" t="s">
        <v>0</v>
      </c>
      <c r="S186" s="10" t="s">
        <v>0</v>
      </c>
      <c r="T186" s="10" t="s">
        <v>0</v>
      </c>
      <c r="U186" s="10" t="s">
        <v>0</v>
      </c>
      <c r="V186" s="10" t="s">
        <v>0</v>
      </c>
      <c r="W186" s="10" t="s">
        <v>0</v>
      </c>
      <c r="X186" s="10" t="s">
        <v>0</v>
      </c>
      <c r="Y186" s="37" t="e">
        <f t="shared" si="5"/>
        <v>#DIV/0!</v>
      </c>
      <c r="Z186" s="37"/>
      <c r="AA186" s="37"/>
    </row>
    <row r="187" spans="1:27" x14ac:dyDescent="0.2">
      <c r="A187" s="1" t="s">
        <v>1819</v>
      </c>
      <c r="B187" s="4" t="s">
        <v>833</v>
      </c>
      <c r="C187" s="4" t="s">
        <v>834</v>
      </c>
      <c r="D187" s="8" t="s">
        <v>0</v>
      </c>
      <c r="E187" s="8" t="s">
        <v>0</v>
      </c>
      <c r="F187" s="8" t="s">
        <v>0</v>
      </c>
      <c r="G187" s="8" t="s">
        <v>0</v>
      </c>
      <c r="H187" s="8" t="s">
        <v>0</v>
      </c>
      <c r="I187" s="8" t="s">
        <v>0</v>
      </c>
      <c r="J187" s="8" t="s">
        <v>0</v>
      </c>
      <c r="K187" s="8" t="s">
        <v>0</v>
      </c>
      <c r="L187" s="8" t="s">
        <v>0</v>
      </c>
      <c r="M187" s="7" t="e">
        <f t="shared" si="4"/>
        <v>#DIV/0!</v>
      </c>
      <c r="N187" s="7"/>
      <c r="O187" s="7"/>
      <c r="P187" s="10" t="s">
        <v>0</v>
      </c>
      <c r="Q187" s="10" t="s">
        <v>0</v>
      </c>
      <c r="R187" s="10" t="s">
        <v>0</v>
      </c>
      <c r="S187" s="10" t="s">
        <v>0</v>
      </c>
      <c r="T187" s="10" t="s">
        <v>0</v>
      </c>
      <c r="U187" s="10" t="s">
        <v>0</v>
      </c>
      <c r="V187" s="10" t="s">
        <v>0</v>
      </c>
      <c r="W187" s="10" t="s">
        <v>0</v>
      </c>
      <c r="X187" s="10" t="s">
        <v>0</v>
      </c>
      <c r="Y187" s="37" t="e">
        <f t="shared" si="5"/>
        <v>#DIV/0!</v>
      </c>
      <c r="Z187" s="37"/>
      <c r="AA187" s="37"/>
    </row>
    <row r="188" spans="1:27" x14ac:dyDescent="0.2">
      <c r="A188" s="1" t="s">
        <v>1820</v>
      </c>
      <c r="B188" s="4" t="s">
        <v>837</v>
      </c>
      <c r="C188" s="4" t="s">
        <v>0</v>
      </c>
      <c r="D188" s="8">
        <v>929409.68580292899</v>
      </c>
      <c r="E188" s="8">
        <v>924670.44573351298</v>
      </c>
      <c r="F188" s="8">
        <v>947678.47917909594</v>
      </c>
      <c r="G188" s="8">
        <v>902771.38318546198</v>
      </c>
      <c r="H188" s="8">
        <v>865913.40761419002</v>
      </c>
      <c r="I188" s="8">
        <v>820578.91528786498</v>
      </c>
      <c r="J188" s="8">
        <v>829032.272384607</v>
      </c>
      <c r="K188" s="8">
        <v>861705.73462622799</v>
      </c>
      <c r="L188" s="8">
        <v>828742.09147787699</v>
      </c>
      <c r="M188" s="7">
        <f t="shared" si="4"/>
        <v>5.5174991694466914E-2</v>
      </c>
      <c r="N188" s="7"/>
      <c r="O188" s="7"/>
      <c r="P188" s="10">
        <v>488968.91147352499</v>
      </c>
      <c r="Q188" s="10">
        <v>482425.21441714797</v>
      </c>
      <c r="R188" s="10">
        <v>504883.30133791198</v>
      </c>
      <c r="S188" s="10">
        <v>469685.78643448302</v>
      </c>
      <c r="T188" s="10">
        <v>455491.07177771401</v>
      </c>
      <c r="U188" s="10">
        <v>430393.10187514499</v>
      </c>
      <c r="V188" s="10">
        <v>450537.64634663903</v>
      </c>
      <c r="W188" s="10">
        <v>463890.75876045797</v>
      </c>
      <c r="X188" s="10">
        <v>461364.572659372</v>
      </c>
      <c r="Y188" s="37">
        <f t="shared" si="5"/>
        <v>4.7501728461482907E-2</v>
      </c>
      <c r="Z188" s="37"/>
      <c r="AA188" s="37"/>
    </row>
    <row r="189" spans="1:27" x14ac:dyDescent="0.2">
      <c r="A189" s="1" t="s">
        <v>1821</v>
      </c>
      <c r="B189" s="4" t="s">
        <v>840</v>
      </c>
      <c r="C189" s="4" t="s">
        <v>0</v>
      </c>
      <c r="D189" s="8" t="s">
        <v>0</v>
      </c>
      <c r="E189" s="8" t="s">
        <v>0</v>
      </c>
      <c r="F189" s="8" t="s">
        <v>0</v>
      </c>
      <c r="G189" s="8" t="s">
        <v>0</v>
      </c>
      <c r="H189" s="8" t="s">
        <v>0</v>
      </c>
      <c r="I189" s="8" t="s">
        <v>0</v>
      </c>
      <c r="J189" s="8" t="s">
        <v>0</v>
      </c>
      <c r="K189" s="8" t="s">
        <v>0</v>
      </c>
      <c r="L189" s="8" t="s">
        <v>0</v>
      </c>
      <c r="M189" s="7" t="e">
        <f t="shared" si="4"/>
        <v>#DIV/0!</v>
      </c>
      <c r="N189" s="7"/>
      <c r="O189" s="7"/>
      <c r="P189" s="10" t="s">
        <v>0</v>
      </c>
      <c r="Q189" s="10" t="s">
        <v>0</v>
      </c>
      <c r="R189" s="10" t="s">
        <v>0</v>
      </c>
      <c r="S189" s="10" t="s">
        <v>0</v>
      </c>
      <c r="T189" s="10" t="s">
        <v>0</v>
      </c>
      <c r="U189" s="10" t="s">
        <v>0</v>
      </c>
      <c r="V189" s="10" t="s">
        <v>0</v>
      </c>
      <c r="W189" s="10" t="s">
        <v>0</v>
      </c>
      <c r="X189" s="10" t="s">
        <v>0</v>
      </c>
      <c r="Y189" s="37" t="e">
        <f t="shared" si="5"/>
        <v>#DIV/0!</v>
      </c>
      <c r="Z189" s="37"/>
      <c r="AA189" s="37"/>
    </row>
    <row r="190" spans="1:27" x14ac:dyDescent="0.2">
      <c r="A190" s="1" t="s">
        <v>1822</v>
      </c>
      <c r="B190" s="4" t="s">
        <v>844</v>
      </c>
      <c r="C190" s="4" t="s">
        <v>845</v>
      </c>
      <c r="D190" s="8">
        <v>1066681.83668643</v>
      </c>
      <c r="E190" s="8">
        <v>1123587.07043705</v>
      </c>
      <c r="F190" s="8">
        <v>999594.24043734302</v>
      </c>
      <c r="G190" s="8">
        <v>1094499.3803055501</v>
      </c>
      <c r="H190" s="8">
        <v>994928.410141884</v>
      </c>
      <c r="I190" s="8">
        <v>1013359.51868313</v>
      </c>
      <c r="J190" s="8">
        <v>935392.35161860799</v>
      </c>
      <c r="K190" s="8">
        <v>967627.56967307604</v>
      </c>
      <c r="L190" s="8">
        <v>988847.66472986399</v>
      </c>
      <c r="M190" s="7">
        <f t="shared" si="4"/>
        <v>6.0423814948911185E-2</v>
      </c>
      <c r="N190" s="7"/>
      <c r="O190" s="7"/>
      <c r="P190" s="10">
        <v>823508.19265542203</v>
      </c>
      <c r="Q190" s="10">
        <v>847009.25290844101</v>
      </c>
      <c r="R190" s="10">
        <v>867910.19268176996</v>
      </c>
      <c r="S190" s="10">
        <v>775526.57551394997</v>
      </c>
      <c r="T190" s="10">
        <v>741486.96813766204</v>
      </c>
      <c r="U190" s="10">
        <v>824106.25605027995</v>
      </c>
      <c r="V190" s="10">
        <v>759150.95321605098</v>
      </c>
      <c r="W190" s="10">
        <v>802867.79912008601</v>
      </c>
      <c r="X190" s="10">
        <v>731344.52733279194</v>
      </c>
      <c r="Y190" s="37">
        <f t="shared" si="5"/>
        <v>5.9989301327016124E-2</v>
      </c>
      <c r="Z190" s="37"/>
      <c r="AA190" s="37"/>
    </row>
    <row r="191" spans="1:27" x14ac:dyDescent="0.2">
      <c r="A191" s="1" t="s">
        <v>1823</v>
      </c>
      <c r="B191" s="4" t="s">
        <v>848</v>
      </c>
      <c r="C191" s="4" t="s">
        <v>849</v>
      </c>
      <c r="D191" s="8">
        <v>51988.911750376203</v>
      </c>
      <c r="E191" s="8">
        <v>53444.216312727804</v>
      </c>
      <c r="F191" s="8">
        <v>53300.193052394199</v>
      </c>
      <c r="G191" s="8">
        <v>57015.5396409284</v>
      </c>
      <c r="H191" s="8">
        <v>48687.985589747099</v>
      </c>
      <c r="I191" s="8">
        <v>52743.615428713601</v>
      </c>
      <c r="J191" s="8">
        <v>48386.847548175298</v>
      </c>
      <c r="K191" s="8">
        <v>50406.323235767697</v>
      </c>
      <c r="L191" s="8">
        <v>51124.800007751197</v>
      </c>
      <c r="M191" s="7">
        <f t="shared" si="4"/>
        <v>5.1306862382423067E-2</v>
      </c>
      <c r="N191" s="7"/>
      <c r="O191" s="7"/>
      <c r="P191" s="10">
        <v>80494.163755504895</v>
      </c>
      <c r="Q191" s="10">
        <v>74648.259586448097</v>
      </c>
      <c r="R191" s="10">
        <v>72034.883085244306</v>
      </c>
      <c r="S191" s="10">
        <v>72736.181745487396</v>
      </c>
      <c r="T191" s="10">
        <v>73141.235834702893</v>
      </c>
      <c r="U191" s="10">
        <v>72227.215532288101</v>
      </c>
      <c r="V191" s="10">
        <v>73988.072862959802</v>
      </c>
      <c r="W191" s="10">
        <v>73617.291293858798</v>
      </c>
      <c r="X191" s="10">
        <v>74927.647867405307</v>
      </c>
      <c r="Y191" s="37">
        <f t="shared" si="5"/>
        <v>3.454854586875853E-2</v>
      </c>
      <c r="Z191" s="37"/>
      <c r="AA191" s="37"/>
    </row>
    <row r="192" spans="1:27" x14ac:dyDescent="0.2">
      <c r="A192" s="1" t="s">
        <v>1824</v>
      </c>
      <c r="B192" s="4" t="s">
        <v>852</v>
      </c>
      <c r="C192" s="4" t="s">
        <v>853</v>
      </c>
      <c r="D192" s="8">
        <v>135857.191386447</v>
      </c>
      <c r="E192" s="8">
        <v>135263.95459513</v>
      </c>
      <c r="F192" s="8">
        <v>133486.10176842101</v>
      </c>
      <c r="G192" s="8">
        <v>128101.68579822499</v>
      </c>
      <c r="H192" s="8">
        <v>128038.229291097</v>
      </c>
      <c r="I192" s="8">
        <v>128411.58908684</v>
      </c>
      <c r="J192" s="8">
        <v>128918.578673506</v>
      </c>
      <c r="K192" s="8">
        <v>122071.00274743</v>
      </c>
      <c r="L192" s="8">
        <v>119063.364830069</v>
      </c>
      <c r="M192" s="7">
        <f t="shared" si="4"/>
        <v>4.3821379622281435E-2</v>
      </c>
      <c r="N192" s="7"/>
      <c r="O192" s="7"/>
      <c r="P192" s="10">
        <v>86548.434789614999</v>
      </c>
      <c r="Q192" s="10">
        <v>91018.893416542895</v>
      </c>
      <c r="R192" s="10">
        <v>78098.226659667198</v>
      </c>
      <c r="S192" s="10">
        <v>79804.140393269496</v>
      </c>
      <c r="T192" s="10">
        <v>74240.970962383799</v>
      </c>
      <c r="U192" s="10">
        <v>76608.7740778796</v>
      </c>
      <c r="V192" s="10">
        <v>83265.518984518698</v>
      </c>
      <c r="W192" s="10">
        <v>82917.445102347803</v>
      </c>
      <c r="X192" s="10">
        <v>83611.835535631995</v>
      </c>
      <c r="Y192" s="37">
        <f t="shared" si="5"/>
        <v>6.3528328258179598E-2</v>
      </c>
      <c r="Z192" s="37"/>
      <c r="AA192" s="37"/>
    </row>
    <row r="193" spans="1:27" x14ac:dyDescent="0.2">
      <c r="A193" s="1" t="s">
        <v>1825</v>
      </c>
      <c r="B193" s="4" t="s">
        <v>857</v>
      </c>
      <c r="C193" s="4" t="s">
        <v>0</v>
      </c>
      <c r="D193" s="8">
        <v>112136.413961251</v>
      </c>
      <c r="E193" s="8">
        <v>90093.274736216001</v>
      </c>
      <c r="F193" s="8">
        <v>120682.743471865</v>
      </c>
      <c r="G193" s="8">
        <v>119670.34686626701</v>
      </c>
      <c r="H193" s="8">
        <v>91765.680454413305</v>
      </c>
      <c r="I193" s="8">
        <v>98432.951892725294</v>
      </c>
      <c r="J193" s="8">
        <v>94301.190527214698</v>
      </c>
      <c r="K193" s="8">
        <v>107326.649187904</v>
      </c>
      <c r="L193" s="8">
        <v>119436.223527001</v>
      </c>
      <c r="M193" s="7">
        <f t="shared" si="4"/>
        <v>0.11898488870085147</v>
      </c>
      <c r="N193" s="7"/>
      <c r="O193" s="7"/>
      <c r="P193" s="10">
        <v>109191.784689953</v>
      </c>
      <c r="Q193" s="10">
        <v>100441.823657374</v>
      </c>
      <c r="R193" s="10">
        <v>111870.137904804</v>
      </c>
      <c r="S193" s="10">
        <v>102653.329020711</v>
      </c>
      <c r="T193" s="10">
        <v>92325.543890911795</v>
      </c>
      <c r="U193" s="10">
        <v>112312.37725333399</v>
      </c>
      <c r="V193" s="10">
        <v>121024.675608623</v>
      </c>
      <c r="W193" s="10">
        <v>103045.74275619</v>
      </c>
      <c r="X193" s="10">
        <v>109315.419721827</v>
      </c>
      <c r="Y193" s="37">
        <f t="shared" si="5"/>
        <v>7.766998366051911E-2</v>
      </c>
      <c r="Z193" s="37"/>
      <c r="AA193" s="37"/>
    </row>
    <row r="194" spans="1:27" x14ac:dyDescent="0.2">
      <c r="A194" s="1" t="s">
        <v>1826</v>
      </c>
      <c r="B194" s="4" t="s">
        <v>859</v>
      </c>
      <c r="C194" s="4" t="s">
        <v>860</v>
      </c>
      <c r="D194" s="8" t="s">
        <v>0</v>
      </c>
      <c r="E194" s="8" t="s">
        <v>0</v>
      </c>
      <c r="F194" s="8" t="s">
        <v>0</v>
      </c>
      <c r="G194" s="8" t="s">
        <v>0</v>
      </c>
      <c r="H194" s="8" t="s">
        <v>0</v>
      </c>
      <c r="I194" s="8" t="s">
        <v>0</v>
      </c>
      <c r="J194" s="8" t="s">
        <v>0</v>
      </c>
      <c r="K194" s="8" t="s">
        <v>0</v>
      </c>
      <c r="L194" s="8" t="s">
        <v>0</v>
      </c>
      <c r="M194" s="7" t="e">
        <f t="shared" si="4"/>
        <v>#DIV/0!</v>
      </c>
      <c r="N194" s="7"/>
      <c r="O194" s="7"/>
      <c r="P194" s="10">
        <v>35350.038979185803</v>
      </c>
      <c r="Q194" s="10">
        <v>36008.412988636301</v>
      </c>
      <c r="R194" s="10">
        <v>35060.338136197897</v>
      </c>
      <c r="S194" s="10">
        <v>33949.595354771503</v>
      </c>
      <c r="T194" s="10">
        <v>34081.8543804765</v>
      </c>
      <c r="U194" s="10">
        <v>31332.1155735633</v>
      </c>
      <c r="V194" s="10">
        <v>33859.835922965402</v>
      </c>
      <c r="W194" s="10">
        <v>30888.334138978102</v>
      </c>
      <c r="X194" s="10">
        <v>34557.434879581997</v>
      </c>
      <c r="Y194" s="37">
        <f t="shared" si="5"/>
        <v>5.1124664632921937E-2</v>
      </c>
      <c r="Z194" s="37"/>
      <c r="AA194" s="37"/>
    </row>
    <row r="195" spans="1:27" x14ac:dyDescent="0.2">
      <c r="A195" s="1" t="s">
        <v>1827</v>
      </c>
      <c r="B195" s="4" t="s">
        <v>862</v>
      </c>
      <c r="C195" s="4" t="s">
        <v>863</v>
      </c>
      <c r="D195" s="8">
        <v>100606.30677672601</v>
      </c>
      <c r="E195" s="8">
        <v>111730.931562785</v>
      </c>
      <c r="F195" s="8">
        <v>106426.262414767</v>
      </c>
      <c r="G195" s="8">
        <v>118774.207475455</v>
      </c>
      <c r="H195" s="8">
        <v>109869.556513609</v>
      </c>
      <c r="I195" s="8">
        <v>109130.493791685</v>
      </c>
      <c r="J195" s="8">
        <v>116867.101315145</v>
      </c>
      <c r="K195" s="8">
        <v>101299.458396965</v>
      </c>
      <c r="L195" s="8">
        <v>93789.461078894805</v>
      </c>
      <c r="M195" s="7">
        <f t="shared" ref="M195:M258" si="6">STDEV(D195:L195)/AVERAGE(D195:L195)</f>
        <v>7.4633249823678485E-2</v>
      </c>
      <c r="N195" s="7"/>
      <c r="O195" s="7"/>
      <c r="P195" s="10">
        <v>164914.13938607901</v>
      </c>
      <c r="Q195" s="10">
        <v>164303.842008629</v>
      </c>
      <c r="R195" s="10">
        <v>157937.016535634</v>
      </c>
      <c r="S195" s="10">
        <v>160284.352198412</v>
      </c>
      <c r="T195" s="10">
        <v>161201.23949571999</v>
      </c>
      <c r="U195" s="10">
        <v>165562.90747780999</v>
      </c>
      <c r="V195" s="10">
        <v>156934.607120564</v>
      </c>
      <c r="W195" s="10">
        <v>164855.18182612999</v>
      </c>
      <c r="X195" s="10">
        <v>166331.620827273</v>
      </c>
      <c r="Y195" s="37">
        <f t="shared" ref="Y195:Y258" si="7">STDEV(P195:X195)/AVERAGE(P195:X195)</f>
        <v>2.1439514410435428E-2</v>
      </c>
      <c r="Z195" s="37"/>
      <c r="AA195" s="37"/>
    </row>
    <row r="196" spans="1:27" x14ac:dyDescent="0.2">
      <c r="A196" s="1" t="s">
        <v>1828</v>
      </c>
      <c r="B196" s="4" t="s">
        <v>867</v>
      </c>
      <c r="C196" s="4" t="s">
        <v>868</v>
      </c>
      <c r="D196" s="8">
        <v>110686.84881009599</v>
      </c>
      <c r="E196" s="8">
        <v>101371.801835726</v>
      </c>
      <c r="F196" s="8">
        <v>105995.790803132</v>
      </c>
      <c r="G196" s="8">
        <v>98741.160043350901</v>
      </c>
      <c r="H196" s="8">
        <v>110719.31668819299</v>
      </c>
      <c r="I196" s="8">
        <v>100762.34782267</v>
      </c>
      <c r="J196" s="8">
        <v>91709.570021850406</v>
      </c>
      <c r="K196" s="8">
        <v>93454.195692853697</v>
      </c>
      <c r="L196" s="8">
        <v>94833.869845869005</v>
      </c>
      <c r="M196" s="7">
        <f t="shared" si="6"/>
        <v>7.0046242092573888E-2</v>
      </c>
      <c r="N196" s="7"/>
      <c r="O196" s="7"/>
      <c r="P196" s="10">
        <v>55755.034589315001</v>
      </c>
      <c r="Q196" s="10">
        <v>47902.391555919297</v>
      </c>
      <c r="R196" s="10">
        <v>44438.3606679285</v>
      </c>
      <c r="S196" s="10">
        <v>46054.2059829102</v>
      </c>
      <c r="T196" s="10">
        <v>57622.156091888501</v>
      </c>
      <c r="U196" s="10">
        <v>44451.3336013445</v>
      </c>
      <c r="V196" s="10">
        <v>53246.743174431103</v>
      </c>
      <c r="W196" s="10">
        <v>49226.230661275302</v>
      </c>
      <c r="X196" s="10">
        <v>51791.329124219999</v>
      </c>
      <c r="Y196" s="37">
        <f t="shared" si="7"/>
        <v>9.6649808827314984E-2</v>
      </c>
      <c r="Z196" s="37"/>
      <c r="AA196" s="37"/>
    </row>
    <row r="197" spans="1:27" x14ac:dyDescent="0.2">
      <c r="A197" s="1" t="s">
        <v>1829</v>
      </c>
      <c r="B197" s="4" t="s">
        <v>872</v>
      </c>
      <c r="C197" s="4" t="s">
        <v>873</v>
      </c>
      <c r="D197" s="8" t="s">
        <v>0</v>
      </c>
      <c r="E197" s="8" t="s">
        <v>0</v>
      </c>
      <c r="F197" s="8" t="s">
        <v>0</v>
      </c>
      <c r="G197" s="8" t="s">
        <v>0</v>
      </c>
      <c r="H197" s="8" t="s">
        <v>0</v>
      </c>
      <c r="I197" s="8" t="s">
        <v>0</v>
      </c>
      <c r="J197" s="8" t="s">
        <v>0</v>
      </c>
      <c r="K197" s="8" t="s">
        <v>0</v>
      </c>
      <c r="L197" s="8" t="s">
        <v>0</v>
      </c>
      <c r="M197" s="7" t="e">
        <f t="shared" si="6"/>
        <v>#DIV/0!</v>
      </c>
      <c r="N197" s="7"/>
      <c r="O197" s="7"/>
      <c r="P197" s="10" t="s">
        <v>0</v>
      </c>
      <c r="Q197" s="10" t="s">
        <v>0</v>
      </c>
      <c r="R197" s="10" t="s">
        <v>0</v>
      </c>
      <c r="S197" s="10" t="s">
        <v>0</v>
      </c>
      <c r="T197" s="10" t="s">
        <v>0</v>
      </c>
      <c r="U197" s="10" t="s">
        <v>0</v>
      </c>
      <c r="V197" s="10" t="s">
        <v>0</v>
      </c>
      <c r="W197" s="10" t="s">
        <v>0</v>
      </c>
      <c r="X197" s="10" t="s">
        <v>0</v>
      </c>
      <c r="Y197" s="37" t="e">
        <f t="shared" si="7"/>
        <v>#DIV/0!</v>
      </c>
      <c r="Z197" s="37"/>
      <c r="AA197" s="37"/>
    </row>
    <row r="198" spans="1:27" x14ac:dyDescent="0.2">
      <c r="A198" s="1" t="s">
        <v>1830</v>
      </c>
      <c r="B198" s="4" t="s">
        <v>877</v>
      </c>
      <c r="C198" s="4" t="s">
        <v>878</v>
      </c>
      <c r="D198" s="8">
        <v>54446690.115376599</v>
      </c>
      <c r="E198" s="8">
        <v>53679428.362885997</v>
      </c>
      <c r="F198" s="8">
        <v>53794551.837634102</v>
      </c>
      <c r="G198" s="8">
        <v>53019290.371998802</v>
      </c>
      <c r="H198" s="8">
        <v>50993443.442629799</v>
      </c>
      <c r="I198" s="8">
        <v>50132893.552911103</v>
      </c>
      <c r="J198" s="8">
        <v>50484665.634852603</v>
      </c>
      <c r="K198" s="8">
        <v>49289197.375977904</v>
      </c>
      <c r="L198" s="8">
        <v>49482563.924202703</v>
      </c>
      <c r="M198" s="7">
        <f t="shared" si="6"/>
        <v>3.9134197258212766E-2</v>
      </c>
      <c r="N198" s="7"/>
      <c r="O198" s="7"/>
      <c r="P198" s="10">
        <v>938239.64491259505</v>
      </c>
      <c r="Q198" s="10">
        <v>917040.204653566</v>
      </c>
      <c r="R198" s="10">
        <v>822579.04943564697</v>
      </c>
      <c r="S198" s="10">
        <v>832394.84999297804</v>
      </c>
      <c r="T198" s="10">
        <v>829222.75128477998</v>
      </c>
      <c r="U198" s="10">
        <v>845601.05419227201</v>
      </c>
      <c r="V198" s="10">
        <v>797982.95911428798</v>
      </c>
      <c r="W198" s="10">
        <v>828446.51464944705</v>
      </c>
      <c r="X198" s="10">
        <v>852487.72255442501</v>
      </c>
      <c r="Y198" s="37">
        <f t="shared" si="7"/>
        <v>5.4051160087826754E-2</v>
      </c>
      <c r="Z198" s="37"/>
      <c r="AA198" s="37"/>
    </row>
    <row r="199" spans="1:27" x14ac:dyDescent="0.2">
      <c r="A199" s="1" t="s">
        <v>1831</v>
      </c>
      <c r="B199" s="4" t="s">
        <v>880</v>
      </c>
      <c r="C199" s="4" t="s">
        <v>881</v>
      </c>
      <c r="D199" s="8" t="s">
        <v>0</v>
      </c>
      <c r="E199" s="8" t="s">
        <v>0</v>
      </c>
      <c r="F199" s="8" t="s">
        <v>0</v>
      </c>
      <c r="G199" s="8" t="s">
        <v>0</v>
      </c>
      <c r="H199" s="8" t="s">
        <v>0</v>
      </c>
      <c r="I199" s="8" t="s">
        <v>0</v>
      </c>
      <c r="J199" s="8" t="s">
        <v>0</v>
      </c>
      <c r="K199" s="8" t="s">
        <v>0</v>
      </c>
      <c r="L199" s="8" t="s">
        <v>0</v>
      </c>
      <c r="M199" s="7" t="e">
        <f t="shared" si="6"/>
        <v>#DIV/0!</v>
      </c>
      <c r="N199" s="7"/>
      <c r="O199" s="7"/>
      <c r="P199" s="10" t="s">
        <v>0</v>
      </c>
      <c r="Q199" s="10" t="s">
        <v>0</v>
      </c>
      <c r="R199" s="10" t="s">
        <v>0</v>
      </c>
      <c r="S199" s="10" t="s">
        <v>0</v>
      </c>
      <c r="T199" s="10" t="s">
        <v>0</v>
      </c>
      <c r="U199" s="10" t="s">
        <v>0</v>
      </c>
      <c r="V199" s="10" t="s">
        <v>0</v>
      </c>
      <c r="W199" s="10" t="s">
        <v>0</v>
      </c>
      <c r="X199" s="10" t="s">
        <v>0</v>
      </c>
      <c r="Y199" s="37" t="e">
        <f t="shared" si="7"/>
        <v>#DIV/0!</v>
      </c>
      <c r="Z199" s="37"/>
      <c r="AA199" s="37"/>
    </row>
    <row r="200" spans="1:27" x14ac:dyDescent="0.2">
      <c r="A200" s="1" t="s">
        <v>1832</v>
      </c>
      <c r="B200" s="4" t="s">
        <v>885</v>
      </c>
      <c r="C200" s="4" t="s">
        <v>886</v>
      </c>
      <c r="D200" s="8" t="s">
        <v>0</v>
      </c>
      <c r="E200" s="8" t="s">
        <v>0</v>
      </c>
      <c r="F200" s="8" t="s">
        <v>0</v>
      </c>
      <c r="G200" s="8" t="s">
        <v>0</v>
      </c>
      <c r="H200" s="8" t="s">
        <v>0</v>
      </c>
      <c r="I200" s="8" t="s">
        <v>0</v>
      </c>
      <c r="J200" s="8" t="s">
        <v>0</v>
      </c>
      <c r="K200" s="8" t="s">
        <v>0</v>
      </c>
      <c r="L200" s="8" t="s">
        <v>0</v>
      </c>
      <c r="M200" s="7" t="e">
        <f t="shared" si="6"/>
        <v>#DIV/0!</v>
      </c>
      <c r="N200" s="7"/>
      <c r="O200" s="7"/>
      <c r="P200" s="10" t="s">
        <v>0</v>
      </c>
      <c r="Q200" s="10" t="s">
        <v>0</v>
      </c>
      <c r="R200" s="10" t="s">
        <v>0</v>
      </c>
      <c r="S200" s="10" t="s">
        <v>0</v>
      </c>
      <c r="T200" s="10" t="s">
        <v>0</v>
      </c>
      <c r="U200" s="10" t="s">
        <v>0</v>
      </c>
      <c r="V200" s="10" t="s">
        <v>0</v>
      </c>
      <c r="W200" s="10" t="s">
        <v>0</v>
      </c>
      <c r="X200" s="10" t="s">
        <v>0</v>
      </c>
      <c r="Y200" s="37" t="e">
        <f t="shared" si="7"/>
        <v>#DIV/0!</v>
      </c>
      <c r="Z200" s="37"/>
      <c r="AA200" s="37"/>
    </row>
    <row r="201" spans="1:27" x14ac:dyDescent="0.2">
      <c r="A201" s="1" t="s">
        <v>1833</v>
      </c>
      <c r="B201" s="4" t="s">
        <v>890</v>
      </c>
      <c r="C201" s="4" t="s">
        <v>891</v>
      </c>
      <c r="D201" s="8" t="s">
        <v>0</v>
      </c>
      <c r="E201" s="8" t="s">
        <v>0</v>
      </c>
      <c r="F201" s="8" t="s">
        <v>0</v>
      </c>
      <c r="G201" s="8" t="s">
        <v>0</v>
      </c>
      <c r="H201" s="8" t="s">
        <v>0</v>
      </c>
      <c r="I201" s="8" t="s">
        <v>0</v>
      </c>
      <c r="J201" s="8" t="s">
        <v>0</v>
      </c>
      <c r="K201" s="8" t="s">
        <v>0</v>
      </c>
      <c r="L201" s="8" t="s">
        <v>0</v>
      </c>
      <c r="M201" s="7" t="e">
        <f t="shared" si="6"/>
        <v>#DIV/0!</v>
      </c>
      <c r="N201" s="7"/>
      <c r="O201" s="7"/>
      <c r="P201" s="10">
        <v>19115.1353018011</v>
      </c>
      <c r="Q201" s="10">
        <v>21722.193717192498</v>
      </c>
      <c r="R201" s="10">
        <v>20452.041672018499</v>
      </c>
      <c r="S201" s="10">
        <v>17035.857500341299</v>
      </c>
      <c r="T201" s="10">
        <v>15917.992177878299</v>
      </c>
      <c r="U201" s="10">
        <v>17989.568763765001</v>
      </c>
      <c r="V201" s="10">
        <v>20144.615974641001</v>
      </c>
      <c r="W201" s="10">
        <v>23992.962338855799</v>
      </c>
      <c r="X201" s="10">
        <v>25153.014495285501</v>
      </c>
      <c r="Y201" s="37">
        <f t="shared" si="7"/>
        <v>0.15251955206480719</v>
      </c>
      <c r="Z201" s="37"/>
      <c r="AA201" s="37"/>
    </row>
    <row r="202" spans="1:27" x14ac:dyDescent="0.2">
      <c r="A202" s="1" t="s">
        <v>1834</v>
      </c>
      <c r="B202" s="4" t="s">
        <v>894</v>
      </c>
      <c r="C202" s="4" t="s">
        <v>895</v>
      </c>
      <c r="D202" s="8">
        <v>7491908.4647536604</v>
      </c>
      <c r="E202" s="8">
        <v>7564838.8164003799</v>
      </c>
      <c r="F202" s="8">
        <v>7647210.1969436202</v>
      </c>
      <c r="G202" s="8">
        <v>6981499.4452006901</v>
      </c>
      <c r="H202" s="8">
        <v>7044569.5290476903</v>
      </c>
      <c r="I202" s="8">
        <v>6805316.3312050002</v>
      </c>
      <c r="J202" s="8">
        <v>6897188.1324239504</v>
      </c>
      <c r="K202" s="8">
        <v>6829697.0005514696</v>
      </c>
      <c r="L202" s="8">
        <v>6965378.40379465</v>
      </c>
      <c r="M202" s="7">
        <f t="shared" si="6"/>
        <v>4.682867567825387E-2</v>
      </c>
      <c r="N202" s="7"/>
      <c r="O202" s="7"/>
      <c r="P202" s="10">
        <v>96258.175835611095</v>
      </c>
      <c r="Q202" s="10">
        <v>107253.583085722</v>
      </c>
      <c r="R202" s="10">
        <v>95561.407639748199</v>
      </c>
      <c r="S202" s="10">
        <v>87909.995789392502</v>
      </c>
      <c r="T202" s="10">
        <v>94691.765501123096</v>
      </c>
      <c r="U202" s="10">
        <v>99753.100921767604</v>
      </c>
      <c r="V202" s="10">
        <v>87832.5684498552</v>
      </c>
      <c r="W202" s="10">
        <v>87019.567419859493</v>
      </c>
      <c r="X202" s="10">
        <v>95303.8101384521</v>
      </c>
      <c r="Y202" s="37">
        <f t="shared" si="7"/>
        <v>6.8782723495091305E-2</v>
      </c>
      <c r="Z202" s="37"/>
      <c r="AA202" s="37"/>
    </row>
    <row r="203" spans="1:27" x14ac:dyDescent="0.2">
      <c r="A203" s="1" t="s">
        <v>1835</v>
      </c>
      <c r="B203" s="4" t="s">
        <v>899</v>
      </c>
      <c r="C203" s="4" t="s">
        <v>900</v>
      </c>
      <c r="D203" s="8" t="s">
        <v>0</v>
      </c>
      <c r="E203" s="8" t="s">
        <v>0</v>
      </c>
      <c r="F203" s="8" t="s">
        <v>0</v>
      </c>
      <c r="G203" s="8" t="s">
        <v>0</v>
      </c>
      <c r="H203" s="8" t="s">
        <v>0</v>
      </c>
      <c r="I203" s="8" t="s">
        <v>0</v>
      </c>
      <c r="J203" s="8" t="s">
        <v>0</v>
      </c>
      <c r="K203" s="8" t="s">
        <v>0</v>
      </c>
      <c r="L203" s="8" t="s">
        <v>0</v>
      </c>
      <c r="M203" s="7" t="e">
        <f t="shared" si="6"/>
        <v>#DIV/0!</v>
      </c>
      <c r="N203" s="7"/>
      <c r="O203" s="7"/>
      <c r="P203" s="10" t="s">
        <v>0</v>
      </c>
      <c r="Q203" s="10" t="s">
        <v>0</v>
      </c>
      <c r="R203" s="10" t="s">
        <v>0</v>
      </c>
      <c r="S203" s="10" t="s">
        <v>0</v>
      </c>
      <c r="T203" s="10" t="s">
        <v>0</v>
      </c>
      <c r="U203" s="10" t="s">
        <v>0</v>
      </c>
      <c r="V203" s="10" t="s">
        <v>0</v>
      </c>
      <c r="W203" s="10" t="s">
        <v>0</v>
      </c>
      <c r="X203" s="10" t="s">
        <v>0</v>
      </c>
      <c r="Y203" s="37" t="e">
        <f t="shared" si="7"/>
        <v>#DIV/0!</v>
      </c>
      <c r="Z203" s="37"/>
      <c r="AA203" s="37"/>
    </row>
    <row r="204" spans="1:27" x14ac:dyDescent="0.2">
      <c r="A204" s="1" t="s">
        <v>1836</v>
      </c>
      <c r="B204" s="4" t="s">
        <v>904</v>
      </c>
      <c r="C204" s="4" t="s">
        <v>905</v>
      </c>
      <c r="D204" s="8" t="s">
        <v>0</v>
      </c>
      <c r="E204" s="8" t="s">
        <v>0</v>
      </c>
      <c r="F204" s="8" t="s">
        <v>0</v>
      </c>
      <c r="G204" s="8" t="s">
        <v>0</v>
      </c>
      <c r="H204" s="8" t="s">
        <v>0</v>
      </c>
      <c r="I204" s="8" t="s">
        <v>0</v>
      </c>
      <c r="J204" s="8" t="s">
        <v>0</v>
      </c>
      <c r="K204" s="8" t="s">
        <v>0</v>
      </c>
      <c r="L204" s="8" t="s">
        <v>0</v>
      </c>
      <c r="M204" s="7" t="e">
        <f t="shared" si="6"/>
        <v>#DIV/0!</v>
      </c>
      <c r="N204" s="7"/>
      <c r="O204" s="7"/>
      <c r="P204" s="10" t="s">
        <v>0</v>
      </c>
      <c r="Q204" s="10" t="s">
        <v>0</v>
      </c>
      <c r="R204" s="10" t="s">
        <v>0</v>
      </c>
      <c r="S204" s="10" t="s">
        <v>0</v>
      </c>
      <c r="T204" s="10" t="s">
        <v>0</v>
      </c>
      <c r="U204" s="10" t="s">
        <v>0</v>
      </c>
      <c r="V204" s="10" t="s">
        <v>0</v>
      </c>
      <c r="W204" s="10" t="s">
        <v>0</v>
      </c>
      <c r="X204" s="10" t="s">
        <v>0</v>
      </c>
      <c r="Y204" s="37" t="e">
        <f t="shared" si="7"/>
        <v>#DIV/0!</v>
      </c>
      <c r="Z204" s="37"/>
      <c r="AA204" s="37"/>
    </row>
    <row r="205" spans="1:27" x14ac:dyDescent="0.2">
      <c r="A205" s="1" t="s">
        <v>1837</v>
      </c>
      <c r="B205" s="4" t="s">
        <v>909</v>
      </c>
      <c r="C205" s="4" t="s">
        <v>0</v>
      </c>
      <c r="D205" s="8" t="s">
        <v>0</v>
      </c>
      <c r="E205" s="8" t="s">
        <v>0</v>
      </c>
      <c r="F205" s="8" t="s">
        <v>0</v>
      </c>
      <c r="G205" s="8" t="s">
        <v>0</v>
      </c>
      <c r="H205" s="8" t="s">
        <v>0</v>
      </c>
      <c r="I205" s="8" t="s">
        <v>0</v>
      </c>
      <c r="J205" s="8" t="s">
        <v>0</v>
      </c>
      <c r="K205" s="8" t="s">
        <v>0</v>
      </c>
      <c r="L205" s="8" t="s">
        <v>0</v>
      </c>
      <c r="M205" s="7" t="e">
        <f t="shared" si="6"/>
        <v>#DIV/0!</v>
      </c>
      <c r="N205" s="7"/>
      <c r="O205" s="7"/>
      <c r="P205" s="10" t="s">
        <v>0</v>
      </c>
      <c r="Q205" s="10" t="s">
        <v>0</v>
      </c>
      <c r="R205" s="10" t="s">
        <v>0</v>
      </c>
      <c r="S205" s="10" t="s">
        <v>0</v>
      </c>
      <c r="T205" s="10" t="s">
        <v>0</v>
      </c>
      <c r="U205" s="10" t="s">
        <v>0</v>
      </c>
      <c r="V205" s="10" t="s">
        <v>0</v>
      </c>
      <c r="W205" s="10" t="s">
        <v>0</v>
      </c>
      <c r="X205" s="10" t="s">
        <v>0</v>
      </c>
      <c r="Y205" s="37" t="e">
        <f t="shared" si="7"/>
        <v>#DIV/0!</v>
      </c>
      <c r="Z205" s="37"/>
      <c r="AA205" s="37"/>
    </row>
    <row r="206" spans="1:27" x14ac:dyDescent="0.2">
      <c r="A206" s="1" t="s">
        <v>1838</v>
      </c>
      <c r="B206" s="4" t="s">
        <v>913</v>
      </c>
      <c r="C206" s="4" t="s">
        <v>914</v>
      </c>
      <c r="D206" s="8" t="s">
        <v>0</v>
      </c>
      <c r="E206" s="8" t="s">
        <v>0</v>
      </c>
      <c r="F206" s="8" t="s">
        <v>0</v>
      </c>
      <c r="G206" s="8" t="s">
        <v>0</v>
      </c>
      <c r="H206" s="8" t="s">
        <v>0</v>
      </c>
      <c r="I206" s="8" t="s">
        <v>0</v>
      </c>
      <c r="J206" s="8" t="s">
        <v>0</v>
      </c>
      <c r="K206" s="8" t="s">
        <v>0</v>
      </c>
      <c r="L206" s="8" t="s">
        <v>0</v>
      </c>
      <c r="M206" s="7" t="e">
        <f t="shared" si="6"/>
        <v>#DIV/0!</v>
      </c>
      <c r="N206" s="7"/>
      <c r="O206" s="7"/>
      <c r="P206" s="10" t="s">
        <v>0</v>
      </c>
      <c r="Q206" s="10" t="s">
        <v>0</v>
      </c>
      <c r="R206" s="10" t="s">
        <v>0</v>
      </c>
      <c r="S206" s="10" t="s">
        <v>0</v>
      </c>
      <c r="T206" s="10" t="s">
        <v>0</v>
      </c>
      <c r="U206" s="10" t="s">
        <v>0</v>
      </c>
      <c r="V206" s="10" t="s">
        <v>0</v>
      </c>
      <c r="W206" s="10" t="s">
        <v>0</v>
      </c>
      <c r="X206" s="10" t="s">
        <v>0</v>
      </c>
      <c r="Y206" s="37" t="e">
        <f t="shared" si="7"/>
        <v>#DIV/0!</v>
      </c>
      <c r="Z206" s="37"/>
      <c r="AA206" s="37"/>
    </row>
    <row r="207" spans="1:27" x14ac:dyDescent="0.2">
      <c r="A207" s="1" t="s">
        <v>1839</v>
      </c>
      <c r="B207" s="4" t="s">
        <v>918</v>
      </c>
      <c r="C207" s="4" t="s">
        <v>919</v>
      </c>
      <c r="D207" s="8">
        <v>605478.051605916</v>
      </c>
      <c r="E207" s="8">
        <v>601234.32857788797</v>
      </c>
      <c r="F207" s="8">
        <v>556170.00977666897</v>
      </c>
      <c r="G207" s="8">
        <v>566977.27676876797</v>
      </c>
      <c r="H207" s="8">
        <v>549575.31379912805</v>
      </c>
      <c r="I207" s="8">
        <v>511626.55548051401</v>
      </c>
      <c r="J207" s="8">
        <v>527281.10371192696</v>
      </c>
      <c r="K207" s="8">
        <v>527338.180525854</v>
      </c>
      <c r="L207" s="8">
        <v>511859.522312627</v>
      </c>
      <c r="M207" s="7">
        <f t="shared" si="6"/>
        <v>6.4119976622907943E-2</v>
      </c>
      <c r="N207" s="7"/>
      <c r="O207" s="7"/>
      <c r="P207" s="10">
        <v>2140462.6153734801</v>
      </c>
      <c r="Q207" s="10">
        <v>2169601.2523481101</v>
      </c>
      <c r="R207" s="10">
        <v>2124010.81907913</v>
      </c>
      <c r="S207" s="10">
        <v>1997681.6004105301</v>
      </c>
      <c r="T207" s="10">
        <v>1982358.81058256</v>
      </c>
      <c r="U207" s="10">
        <v>1966317.93286688</v>
      </c>
      <c r="V207" s="10">
        <v>1888264.79491166</v>
      </c>
      <c r="W207" s="10">
        <v>1895161.2992573101</v>
      </c>
      <c r="X207" s="10">
        <v>1844886.8536827499</v>
      </c>
      <c r="Y207" s="37">
        <f t="shared" si="7"/>
        <v>5.9356442969110523E-2</v>
      </c>
      <c r="Z207" s="37"/>
      <c r="AA207" s="37"/>
    </row>
    <row r="208" spans="1:27" x14ac:dyDescent="0.2">
      <c r="A208" s="1" t="s">
        <v>1840</v>
      </c>
      <c r="B208" s="4" t="s">
        <v>923</v>
      </c>
      <c r="C208" s="4" t="s">
        <v>0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  <c r="J208" s="8" t="s">
        <v>0</v>
      </c>
      <c r="K208" s="8" t="s">
        <v>0</v>
      </c>
      <c r="L208" s="8" t="s">
        <v>0</v>
      </c>
      <c r="M208" s="7" t="e">
        <f t="shared" si="6"/>
        <v>#DIV/0!</v>
      </c>
      <c r="N208" s="7"/>
      <c r="O208" s="7"/>
      <c r="P208" s="10" t="s">
        <v>0</v>
      </c>
      <c r="Q208" s="10" t="s">
        <v>0</v>
      </c>
      <c r="R208" s="10" t="s">
        <v>0</v>
      </c>
      <c r="S208" s="10" t="s">
        <v>0</v>
      </c>
      <c r="T208" s="10" t="s">
        <v>0</v>
      </c>
      <c r="U208" s="10" t="s">
        <v>0</v>
      </c>
      <c r="V208" s="10" t="s">
        <v>0</v>
      </c>
      <c r="W208" s="10" t="s">
        <v>0</v>
      </c>
      <c r="X208" s="10" t="s">
        <v>0</v>
      </c>
      <c r="Y208" s="37" t="e">
        <f t="shared" si="7"/>
        <v>#DIV/0!</v>
      </c>
      <c r="Z208" s="37"/>
      <c r="AA208" s="37"/>
    </row>
    <row r="209" spans="1:27" x14ac:dyDescent="0.2">
      <c r="A209" s="1" t="s">
        <v>1841</v>
      </c>
      <c r="B209" s="4" t="s">
        <v>925</v>
      </c>
      <c r="C209" s="4" t="s">
        <v>926</v>
      </c>
      <c r="D209" s="8" t="s">
        <v>0</v>
      </c>
      <c r="E209" s="8" t="s">
        <v>0</v>
      </c>
      <c r="F209" s="8" t="s">
        <v>0</v>
      </c>
      <c r="G209" s="8" t="s">
        <v>0</v>
      </c>
      <c r="H209" s="8" t="s">
        <v>0</v>
      </c>
      <c r="I209" s="8" t="s">
        <v>0</v>
      </c>
      <c r="J209" s="8" t="s">
        <v>0</v>
      </c>
      <c r="K209" s="8" t="s">
        <v>0</v>
      </c>
      <c r="L209" s="8" t="s">
        <v>0</v>
      </c>
      <c r="M209" s="7" t="e">
        <f t="shared" si="6"/>
        <v>#DIV/0!</v>
      </c>
      <c r="N209" s="7"/>
      <c r="O209" s="7"/>
      <c r="P209" s="10" t="s">
        <v>0</v>
      </c>
      <c r="Q209" s="10" t="s">
        <v>0</v>
      </c>
      <c r="R209" s="10" t="s">
        <v>0</v>
      </c>
      <c r="S209" s="10" t="s">
        <v>0</v>
      </c>
      <c r="T209" s="10" t="s">
        <v>0</v>
      </c>
      <c r="U209" s="10" t="s">
        <v>0</v>
      </c>
      <c r="V209" s="10" t="s">
        <v>0</v>
      </c>
      <c r="W209" s="10" t="s">
        <v>0</v>
      </c>
      <c r="X209" s="10" t="s">
        <v>0</v>
      </c>
      <c r="Y209" s="37" t="e">
        <f t="shared" si="7"/>
        <v>#DIV/0!</v>
      </c>
      <c r="Z209" s="37"/>
      <c r="AA209" s="37"/>
    </row>
    <row r="210" spans="1:27" x14ac:dyDescent="0.2">
      <c r="A210" s="1" t="s">
        <v>1842</v>
      </c>
      <c r="B210" s="4" t="s">
        <v>930</v>
      </c>
      <c r="C210" s="4" t="s">
        <v>931</v>
      </c>
      <c r="D210" s="8">
        <v>317994.38335017097</v>
      </c>
      <c r="E210" s="8">
        <v>317207.87964890001</v>
      </c>
      <c r="F210" s="8">
        <v>287334.980633019</v>
      </c>
      <c r="G210" s="8">
        <v>310862.02936176601</v>
      </c>
      <c r="H210" s="8">
        <v>298076.91008013103</v>
      </c>
      <c r="I210" s="8">
        <v>279123.31820685399</v>
      </c>
      <c r="J210" s="8">
        <v>313415.99194747501</v>
      </c>
      <c r="K210" s="8">
        <v>298866.13690261397</v>
      </c>
      <c r="L210" s="8">
        <v>280063.96362656</v>
      </c>
      <c r="M210" s="7">
        <f t="shared" si="6"/>
        <v>5.1524166605168967E-2</v>
      </c>
      <c r="N210" s="7"/>
      <c r="O210" s="7"/>
      <c r="P210" s="10">
        <v>574398.50953362405</v>
      </c>
      <c r="Q210" s="10">
        <v>587380.67077447101</v>
      </c>
      <c r="R210" s="10">
        <v>553922.57180381904</v>
      </c>
      <c r="S210" s="10">
        <v>556376.13944232499</v>
      </c>
      <c r="T210" s="10">
        <v>552551.95825544803</v>
      </c>
      <c r="U210" s="10">
        <v>586458.72299543105</v>
      </c>
      <c r="V210" s="10">
        <v>541550.75056740805</v>
      </c>
      <c r="W210" s="10">
        <v>563651.180677898</v>
      </c>
      <c r="X210" s="10">
        <v>566214.94697862398</v>
      </c>
      <c r="Y210" s="37">
        <f t="shared" si="7"/>
        <v>2.7676114894115877E-2</v>
      </c>
      <c r="Z210" s="37"/>
      <c r="AA210" s="37"/>
    </row>
    <row r="211" spans="1:27" x14ac:dyDescent="0.2">
      <c r="A211" s="1" t="s">
        <v>1843</v>
      </c>
      <c r="B211" s="4" t="s">
        <v>935</v>
      </c>
      <c r="C211" s="4" t="s">
        <v>936</v>
      </c>
      <c r="D211" s="8" t="s">
        <v>0</v>
      </c>
      <c r="E211" s="8" t="s">
        <v>0</v>
      </c>
      <c r="F211" s="8" t="s">
        <v>0</v>
      </c>
      <c r="G211" s="8" t="s">
        <v>0</v>
      </c>
      <c r="H211" s="8" t="s">
        <v>0</v>
      </c>
      <c r="I211" s="8" t="s">
        <v>0</v>
      </c>
      <c r="J211" s="8" t="s">
        <v>0</v>
      </c>
      <c r="K211" s="8" t="s">
        <v>0</v>
      </c>
      <c r="L211" s="8" t="s">
        <v>0</v>
      </c>
      <c r="M211" s="7" t="e">
        <f t="shared" si="6"/>
        <v>#DIV/0!</v>
      </c>
      <c r="N211" s="7"/>
      <c r="O211" s="7"/>
      <c r="P211" s="10" t="s">
        <v>0</v>
      </c>
      <c r="Q211" s="10" t="s">
        <v>0</v>
      </c>
      <c r="R211" s="10" t="s">
        <v>0</v>
      </c>
      <c r="S211" s="10" t="s">
        <v>0</v>
      </c>
      <c r="T211" s="10" t="s">
        <v>0</v>
      </c>
      <c r="U211" s="10" t="s">
        <v>0</v>
      </c>
      <c r="V211" s="10" t="s">
        <v>0</v>
      </c>
      <c r="W211" s="10" t="s">
        <v>0</v>
      </c>
      <c r="X211" s="10" t="s">
        <v>0</v>
      </c>
      <c r="Y211" s="37" t="e">
        <f t="shared" si="7"/>
        <v>#DIV/0!</v>
      </c>
      <c r="Z211" s="37"/>
      <c r="AA211" s="37"/>
    </row>
    <row r="212" spans="1:27" x14ac:dyDescent="0.2">
      <c r="A212" s="1" t="s">
        <v>1844</v>
      </c>
      <c r="B212" s="4" t="s">
        <v>938</v>
      </c>
      <c r="C212" s="4" t="s">
        <v>939</v>
      </c>
      <c r="D212" s="8" t="s">
        <v>0</v>
      </c>
      <c r="E212" s="8" t="s">
        <v>0</v>
      </c>
      <c r="F212" s="8" t="s">
        <v>0</v>
      </c>
      <c r="G212" s="8" t="s">
        <v>0</v>
      </c>
      <c r="H212" s="8" t="s">
        <v>0</v>
      </c>
      <c r="I212" s="8" t="s">
        <v>0</v>
      </c>
      <c r="J212" s="8" t="s">
        <v>0</v>
      </c>
      <c r="K212" s="8" t="s">
        <v>0</v>
      </c>
      <c r="L212" s="8" t="s">
        <v>0</v>
      </c>
      <c r="M212" s="7" t="e">
        <f t="shared" si="6"/>
        <v>#DIV/0!</v>
      </c>
      <c r="N212" s="7"/>
      <c r="O212" s="7"/>
      <c r="P212" s="10" t="s">
        <v>0</v>
      </c>
      <c r="Q212" s="10" t="s">
        <v>0</v>
      </c>
      <c r="R212" s="10" t="s">
        <v>0</v>
      </c>
      <c r="S212" s="10" t="s">
        <v>0</v>
      </c>
      <c r="T212" s="10" t="s">
        <v>0</v>
      </c>
      <c r="U212" s="10" t="s">
        <v>0</v>
      </c>
      <c r="V212" s="10" t="s">
        <v>0</v>
      </c>
      <c r="W212" s="10" t="s">
        <v>0</v>
      </c>
      <c r="X212" s="10" t="s">
        <v>0</v>
      </c>
      <c r="Y212" s="37" t="e">
        <f t="shared" si="7"/>
        <v>#DIV/0!</v>
      </c>
      <c r="Z212" s="37"/>
      <c r="AA212" s="37"/>
    </row>
    <row r="213" spans="1:27" x14ac:dyDescent="0.2">
      <c r="A213" s="1" t="s">
        <v>1845</v>
      </c>
      <c r="B213" s="4" t="s">
        <v>943</v>
      </c>
      <c r="C213" s="4" t="s">
        <v>944</v>
      </c>
      <c r="D213" s="8">
        <v>50495.973369197003</v>
      </c>
      <c r="E213" s="8">
        <v>54195.141258425298</v>
      </c>
      <c r="F213" s="8">
        <v>53864.578373807803</v>
      </c>
      <c r="G213" s="8">
        <v>54398.203911301498</v>
      </c>
      <c r="H213" s="8">
        <v>57715.2513457069</v>
      </c>
      <c r="I213" s="8">
        <v>53517.879365734203</v>
      </c>
      <c r="J213" s="8">
        <v>53444.8919990016</v>
      </c>
      <c r="K213" s="8">
        <v>58338.330307286902</v>
      </c>
      <c r="L213" s="8">
        <v>50961.734810361399</v>
      </c>
      <c r="M213" s="7">
        <f t="shared" si="6"/>
        <v>4.8371533135382554E-2</v>
      </c>
      <c r="N213" s="7"/>
      <c r="O213" s="7"/>
      <c r="P213" s="10" t="s">
        <v>0</v>
      </c>
      <c r="Q213" s="10" t="s">
        <v>0</v>
      </c>
      <c r="R213" s="10" t="s">
        <v>0</v>
      </c>
      <c r="S213" s="10" t="s">
        <v>0</v>
      </c>
      <c r="T213" s="10" t="s">
        <v>0</v>
      </c>
      <c r="U213" s="10" t="s">
        <v>0</v>
      </c>
      <c r="V213" s="10" t="s">
        <v>0</v>
      </c>
      <c r="W213" s="10" t="s">
        <v>0</v>
      </c>
      <c r="X213" s="10" t="s">
        <v>0</v>
      </c>
      <c r="Y213" s="37" t="e">
        <f t="shared" si="7"/>
        <v>#DIV/0!</v>
      </c>
      <c r="Z213" s="37"/>
      <c r="AA213" s="37"/>
    </row>
    <row r="214" spans="1:27" x14ac:dyDescent="0.2">
      <c r="A214" s="1" t="s">
        <v>1846</v>
      </c>
      <c r="B214" s="4" t="s">
        <v>948</v>
      </c>
      <c r="C214" s="4" t="s">
        <v>949</v>
      </c>
      <c r="D214" s="8" t="s">
        <v>0</v>
      </c>
      <c r="E214" s="8" t="s">
        <v>0</v>
      </c>
      <c r="F214" s="8" t="s">
        <v>0</v>
      </c>
      <c r="G214" s="8" t="s">
        <v>0</v>
      </c>
      <c r="H214" s="8" t="s">
        <v>0</v>
      </c>
      <c r="I214" s="8" t="s">
        <v>0</v>
      </c>
      <c r="J214" s="8" t="s">
        <v>0</v>
      </c>
      <c r="K214" s="8" t="s">
        <v>0</v>
      </c>
      <c r="L214" s="8" t="s">
        <v>0</v>
      </c>
      <c r="M214" s="7" t="e">
        <f t="shared" si="6"/>
        <v>#DIV/0!</v>
      </c>
      <c r="N214" s="7"/>
      <c r="O214" s="7"/>
      <c r="P214" s="10" t="s">
        <v>0</v>
      </c>
      <c r="Q214" s="10" t="s">
        <v>0</v>
      </c>
      <c r="R214" s="10" t="s">
        <v>0</v>
      </c>
      <c r="S214" s="10" t="s">
        <v>0</v>
      </c>
      <c r="T214" s="10" t="s">
        <v>0</v>
      </c>
      <c r="U214" s="10" t="s">
        <v>0</v>
      </c>
      <c r="V214" s="10" t="s">
        <v>0</v>
      </c>
      <c r="W214" s="10" t="s">
        <v>0</v>
      </c>
      <c r="X214" s="10" t="s">
        <v>0</v>
      </c>
      <c r="Y214" s="37" t="e">
        <f t="shared" si="7"/>
        <v>#DIV/0!</v>
      </c>
      <c r="Z214" s="37"/>
      <c r="AA214" s="37"/>
    </row>
    <row r="215" spans="1:27" x14ac:dyDescent="0.2">
      <c r="A215" s="1" t="s">
        <v>1847</v>
      </c>
      <c r="B215" s="4" t="s">
        <v>953</v>
      </c>
      <c r="C215" s="4" t="s">
        <v>954</v>
      </c>
      <c r="D215" s="8" t="s">
        <v>0</v>
      </c>
      <c r="E215" s="8" t="s">
        <v>0</v>
      </c>
      <c r="F215" s="8" t="s">
        <v>0</v>
      </c>
      <c r="G215" s="8" t="s">
        <v>0</v>
      </c>
      <c r="H215" s="8" t="s">
        <v>0</v>
      </c>
      <c r="I215" s="8" t="s">
        <v>0</v>
      </c>
      <c r="J215" s="8" t="s">
        <v>0</v>
      </c>
      <c r="K215" s="8" t="s">
        <v>0</v>
      </c>
      <c r="L215" s="8" t="s">
        <v>0</v>
      </c>
      <c r="M215" s="7" t="e">
        <f t="shared" si="6"/>
        <v>#DIV/0!</v>
      </c>
      <c r="N215" s="7"/>
      <c r="O215" s="7"/>
      <c r="P215" s="10" t="s">
        <v>0</v>
      </c>
      <c r="Q215" s="10" t="s">
        <v>0</v>
      </c>
      <c r="R215" s="10" t="s">
        <v>0</v>
      </c>
      <c r="S215" s="10" t="s">
        <v>0</v>
      </c>
      <c r="T215" s="10" t="s">
        <v>0</v>
      </c>
      <c r="U215" s="10" t="s">
        <v>0</v>
      </c>
      <c r="V215" s="10" t="s">
        <v>0</v>
      </c>
      <c r="W215" s="10" t="s">
        <v>0</v>
      </c>
      <c r="X215" s="10" t="s">
        <v>0</v>
      </c>
      <c r="Y215" s="37" t="e">
        <f t="shared" si="7"/>
        <v>#DIV/0!</v>
      </c>
      <c r="Z215" s="37"/>
      <c r="AA215" s="37"/>
    </row>
    <row r="216" spans="1:27" x14ac:dyDescent="0.2">
      <c r="A216" s="1" t="s">
        <v>1848</v>
      </c>
      <c r="B216" s="4" t="s">
        <v>958</v>
      </c>
      <c r="C216" s="4" t="s">
        <v>959</v>
      </c>
      <c r="D216" s="8">
        <v>236870.434419292</v>
      </c>
      <c r="E216" s="8">
        <v>224399.749560645</v>
      </c>
      <c r="F216" s="8">
        <v>207807.35162171099</v>
      </c>
      <c r="G216" s="8">
        <v>207810.844425897</v>
      </c>
      <c r="H216" s="8">
        <v>235334.88073389899</v>
      </c>
      <c r="I216" s="8">
        <v>228030.48061199</v>
      </c>
      <c r="J216" s="8">
        <v>215223.82925078299</v>
      </c>
      <c r="K216" s="8">
        <v>212023.93667947501</v>
      </c>
      <c r="L216" s="8">
        <v>224397.491110437</v>
      </c>
      <c r="M216" s="7">
        <f t="shared" si="6"/>
        <v>5.0285473355150864E-2</v>
      </c>
      <c r="N216" s="7"/>
      <c r="O216" s="7"/>
      <c r="P216" s="10" t="s">
        <v>0</v>
      </c>
      <c r="Q216" s="10" t="s">
        <v>0</v>
      </c>
      <c r="R216" s="10" t="s">
        <v>0</v>
      </c>
      <c r="S216" s="10" t="s">
        <v>0</v>
      </c>
      <c r="T216" s="10" t="s">
        <v>0</v>
      </c>
      <c r="U216" s="10" t="s">
        <v>0</v>
      </c>
      <c r="V216" s="10" t="s">
        <v>0</v>
      </c>
      <c r="W216" s="10" t="s">
        <v>0</v>
      </c>
      <c r="X216" s="10" t="s">
        <v>0</v>
      </c>
      <c r="Y216" s="37" t="e">
        <f t="shared" si="7"/>
        <v>#DIV/0!</v>
      </c>
      <c r="Z216" s="37"/>
      <c r="AA216" s="37"/>
    </row>
    <row r="217" spans="1:27" x14ac:dyDescent="0.2">
      <c r="A217" s="1" t="s">
        <v>1849</v>
      </c>
      <c r="B217" s="4" t="s">
        <v>962</v>
      </c>
      <c r="C217" s="4" t="s">
        <v>963</v>
      </c>
      <c r="D217" s="8">
        <v>2768785.9513872201</v>
      </c>
      <c r="E217" s="8">
        <v>2750006.00640018</v>
      </c>
      <c r="F217" s="8">
        <v>2660305.1830937499</v>
      </c>
      <c r="G217" s="8">
        <v>2691223.2803778499</v>
      </c>
      <c r="H217" s="8">
        <v>2609628.0934029198</v>
      </c>
      <c r="I217" s="8">
        <v>2558888.7559487298</v>
      </c>
      <c r="J217" s="8">
        <v>2578287.7282910701</v>
      </c>
      <c r="K217" s="8">
        <v>2555563.6309239101</v>
      </c>
      <c r="L217" s="8">
        <v>2579053.7427306301</v>
      </c>
      <c r="M217" s="7">
        <f t="shared" si="6"/>
        <v>3.1093787838907365E-2</v>
      </c>
      <c r="N217" s="7"/>
      <c r="O217" s="7"/>
      <c r="P217" s="10">
        <v>452171.88011260901</v>
      </c>
      <c r="Q217" s="10">
        <v>464890.31225422001</v>
      </c>
      <c r="R217" s="10">
        <v>437942.78616532602</v>
      </c>
      <c r="S217" s="10">
        <v>429888.90681109502</v>
      </c>
      <c r="T217" s="10">
        <v>433701.54618309299</v>
      </c>
      <c r="U217" s="10">
        <v>423156.18221744301</v>
      </c>
      <c r="V217" s="10">
        <v>414404.51476631698</v>
      </c>
      <c r="W217" s="10">
        <v>434312.687680203</v>
      </c>
      <c r="X217" s="10">
        <v>406058.61433272902</v>
      </c>
      <c r="Y217" s="37">
        <f t="shared" si="7"/>
        <v>4.15544999255281E-2</v>
      </c>
      <c r="Z217" s="37"/>
      <c r="AA217" s="37"/>
    </row>
    <row r="218" spans="1:27" x14ac:dyDescent="0.2">
      <c r="A218" s="1" t="s">
        <v>1850</v>
      </c>
      <c r="B218" s="4" t="s">
        <v>966</v>
      </c>
      <c r="C218" s="4" t="s">
        <v>967</v>
      </c>
      <c r="D218" s="8">
        <v>72186.031514057293</v>
      </c>
      <c r="E218" s="8">
        <v>71584.369184554904</v>
      </c>
      <c r="F218" s="8">
        <v>68711.745193342605</v>
      </c>
      <c r="G218" s="8">
        <v>69628.144288961004</v>
      </c>
      <c r="H218" s="8">
        <v>76153.029751397204</v>
      </c>
      <c r="I218" s="8">
        <v>61265.378959540998</v>
      </c>
      <c r="J218" s="8">
        <v>64250.762334236002</v>
      </c>
      <c r="K218" s="8">
        <v>67038.596243479595</v>
      </c>
      <c r="L218" s="8">
        <v>59160.057912986602</v>
      </c>
      <c r="M218" s="7">
        <f t="shared" si="6"/>
        <v>8.0481463772615849E-2</v>
      </c>
      <c r="N218" s="7"/>
      <c r="O218" s="7"/>
      <c r="P218" s="10">
        <v>82137.983751314197</v>
      </c>
      <c r="Q218" s="10">
        <v>80533.163981032994</v>
      </c>
      <c r="R218" s="10">
        <v>83466.1881581466</v>
      </c>
      <c r="S218" s="10">
        <v>77191.420896050302</v>
      </c>
      <c r="T218" s="10">
        <v>82546.780557415899</v>
      </c>
      <c r="U218" s="10">
        <v>87268.589002991503</v>
      </c>
      <c r="V218" s="10">
        <v>75746.191825179994</v>
      </c>
      <c r="W218" s="10">
        <v>78637.041841874001</v>
      </c>
      <c r="X218" s="10">
        <v>77777.822220403104</v>
      </c>
      <c r="Y218" s="37">
        <f t="shared" si="7"/>
        <v>4.5133707592420025E-2</v>
      </c>
      <c r="Z218" s="37"/>
      <c r="AA218" s="37"/>
    </row>
    <row r="219" spans="1:27" x14ac:dyDescent="0.2">
      <c r="A219" s="1" t="s">
        <v>1851</v>
      </c>
      <c r="B219" s="4" t="s">
        <v>971</v>
      </c>
      <c r="C219" s="4" t="s">
        <v>972</v>
      </c>
      <c r="D219" s="8" t="s">
        <v>0</v>
      </c>
      <c r="E219" s="8" t="s">
        <v>0</v>
      </c>
      <c r="F219" s="8" t="s">
        <v>0</v>
      </c>
      <c r="G219" s="8" t="s">
        <v>0</v>
      </c>
      <c r="H219" s="8" t="s">
        <v>0</v>
      </c>
      <c r="I219" s="8" t="s">
        <v>0</v>
      </c>
      <c r="J219" s="8" t="s">
        <v>0</v>
      </c>
      <c r="K219" s="8" t="s">
        <v>0</v>
      </c>
      <c r="L219" s="8" t="s">
        <v>0</v>
      </c>
      <c r="M219" s="7" t="e">
        <f t="shared" si="6"/>
        <v>#DIV/0!</v>
      </c>
      <c r="N219" s="7"/>
      <c r="O219" s="7"/>
      <c r="P219" s="10" t="s">
        <v>0</v>
      </c>
      <c r="Q219" s="10" t="s">
        <v>0</v>
      </c>
      <c r="R219" s="10" t="s">
        <v>0</v>
      </c>
      <c r="S219" s="10" t="s">
        <v>0</v>
      </c>
      <c r="T219" s="10" t="s">
        <v>0</v>
      </c>
      <c r="U219" s="10" t="s">
        <v>0</v>
      </c>
      <c r="V219" s="10" t="s">
        <v>0</v>
      </c>
      <c r="W219" s="10" t="s">
        <v>0</v>
      </c>
      <c r="X219" s="10" t="s">
        <v>0</v>
      </c>
      <c r="Y219" s="37" t="e">
        <f t="shared" si="7"/>
        <v>#DIV/0!</v>
      </c>
      <c r="Z219" s="37"/>
      <c r="AA219" s="37"/>
    </row>
    <row r="220" spans="1:27" x14ac:dyDescent="0.2">
      <c r="A220" s="1" t="s">
        <v>1852</v>
      </c>
      <c r="B220" s="4" t="s">
        <v>974</v>
      </c>
      <c r="C220" s="4" t="s">
        <v>975</v>
      </c>
      <c r="D220" s="8">
        <v>193544.97608112101</v>
      </c>
      <c r="E220" s="8">
        <v>187912.18472418399</v>
      </c>
      <c r="F220" s="8">
        <v>187009.81903346599</v>
      </c>
      <c r="G220" s="8">
        <v>176562.771484856</v>
      </c>
      <c r="H220" s="8">
        <v>195252.44759975001</v>
      </c>
      <c r="I220" s="8">
        <v>186309.9436121</v>
      </c>
      <c r="J220" s="8">
        <v>185595.026192088</v>
      </c>
      <c r="K220" s="8">
        <v>173948.25093985299</v>
      </c>
      <c r="L220" s="8">
        <v>170588.86530785801</v>
      </c>
      <c r="M220" s="7">
        <f t="shared" si="6"/>
        <v>4.6498614971587832E-2</v>
      </c>
      <c r="N220" s="7"/>
      <c r="O220" s="7"/>
      <c r="P220" s="10">
        <v>108534.080134915</v>
      </c>
      <c r="Q220" s="10">
        <v>104058.44333978499</v>
      </c>
      <c r="R220" s="10">
        <v>98434.909191946907</v>
      </c>
      <c r="S220" s="10">
        <v>113134.973097586</v>
      </c>
      <c r="T220" s="10">
        <v>103121.101970356</v>
      </c>
      <c r="U220" s="10">
        <v>105995.597924036</v>
      </c>
      <c r="V220" s="10">
        <v>109631.845739039</v>
      </c>
      <c r="W220" s="10">
        <v>98032.4936444021</v>
      </c>
      <c r="X220" s="10">
        <v>104344.76546436999</v>
      </c>
      <c r="Y220" s="37">
        <f t="shared" si="7"/>
        <v>4.7317581345917355E-2</v>
      </c>
      <c r="Z220" s="37"/>
      <c r="AA220" s="37"/>
    </row>
    <row r="221" spans="1:27" x14ac:dyDescent="0.2">
      <c r="A221" s="1" t="s">
        <v>1853</v>
      </c>
      <c r="B221" s="4" t="s">
        <v>979</v>
      </c>
      <c r="C221" s="4" t="s">
        <v>980</v>
      </c>
      <c r="D221" s="8" t="s">
        <v>0</v>
      </c>
      <c r="E221" s="8" t="s">
        <v>0</v>
      </c>
      <c r="F221" s="8" t="s">
        <v>0</v>
      </c>
      <c r="G221" s="8" t="s">
        <v>0</v>
      </c>
      <c r="H221" s="8" t="s">
        <v>0</v>
      </c>
      <c r="I221" s="8" t="s">
        <v>0</v>
      </c>
      <c r="J221" s="8" t="s">
        <v>0</v>
      </c>
      <c r="K221" s="8" t="s">
        <v>0</v>
      </c>
      <c r="L221" s="8" t="s">
        <v>0</v>
      </c>
      <c r="M221" s="7" t="e">
        <f t="shared" si="6"/>
        <v>#DIV/0!</v>
      </c>
      <c r="N221" s="7"/>
      <c r="O221" s="7"/>
      <c r="P221" s="10" t="s">
        <v>0</v>
      </c>
      <c r="Q221" s="10" t="s">
        <v>0</v>
      </c>
      <c r="R221" s="10" t="s">
        <v>0</v>
      </c>
      <c r="S221" s="10" t="s">
        <v>0</v>
      </c>
      <c r="T221" s="10" t="s">
        <v>0</v>
      </c>
      <c r="U221" s="10" t="s">
        <v>0</v>
      </c>
      <c r="V221" s="10" t="s">
        <v>0</v>
      </c>
      <c r="W221" s="10" t="s">
        <v>0</v>
      </c>
      <c r="X221" s="10" t="s">
        <v>0</v>
      </c>
      <c r="Y221" s="37" t="e">
        <f t="shared" si="7"/>
        <v>#DIV/0!</v>
      </c>
      <c r="Z221" s="37"/>
      <c r="AA221" s="37"/>
    </row>
    <row r="222" spans="1:27" x14ac:dyDescent="0.2">
      <c r="A222" s="1" t="s">
        <v>1854</v>
      </c>
      <c r="B222" s="4" t="s">
        <v>983</v>
      </c>
      <c r="C222" s="4" t="s">
        <v>984</v>
      </c>
      <c r="D222" s="8" t="s">
        <v>0</v>
      </c>
      <c r="E222" s="8" t="s">
        <v>0</v>
      </c>
      <c r="F222" s="8" t="s">
        <v>0</v>
      </c>
      <c r="G222" s="8" t="s">
        <v>0</v>
      </c>
      <c r="H222" s="8" t="s">
        <v>0</v>
      </c>
      <c r="I222" s="8" t="s">
        <v>0</v>
      </c>
      <c r="J222" s="8" t="s">
        <v>0</v>
      </c>
      <c r="K222" s="8" t="s">
        <v>0</v>
      </c>
      <c r="L222" s="8" t="s">
        <v>0</v>
      </c>
      <c r="M222" s="7" t="e">
        <f t="shared" si="6"/>
        <v>#DIV/0!</v>
      </c>
      <c r="N222" s="7"/>
      <c r="O222" s="7"/>
      <c r="P222" s="10" t="s">
        <v>0</v>
      </c>
      <c r="Q222" s="10" t="s">
        <v>0</v>
      </c>
      <c r="R222" s="10" t="s">
        <v>0</v>
      </c>
      <c r="S222" s="10" t="s">
        <v>0</v>
      </c>
      <c r="T222" s="10" t="s">
        <v>0</v>
      </c>
      <c r="U222" s="10" t="s">
        <v>0</v>
      </c>
      <c r="V222" s="10" t="s">
        <v>0</v>
      </c>
      <c r="W222" s="10" t="s">
        <v>0</v>
      </c>
      <c r="X222" s="10" t="s">
        <v>0</v>
      </c>
      <c r="Y222" s="37" t="e">
        <f t="shared" si="7"/>
        <v>#DIV/0!</v>
      </c>
      <c r="Z222" s="37"/>
      <c r="AA222" s="37"/>
    </row>
    <row r="223" spans="1:27" x14ac:dyDescent="0.2">
      <c r="A223" s="1" t="s">
        <v>1855</v>
      </c>
      <c r="B223" s="4" t="s">
        <v>988</v>
      </c>
      <c r="C223" s="4" t="s">
        <v>989</v>
      </c>
      <c r="D223" s="8" t="s">
        <v>0</v>
      </c>
      <c r="E223" s="8" t="s">
        <v>0</v>
      </c>
      <c r="F223" s="8" t="s">
        <v>0</v>
      </c>
      <c r="G223" s="8" t="s">
        <v>0</v>
      </c>
      <c r="H223" s="8" t="s">
        <v>0</v>
      </c>
      <c r="I223" s="8" t="s">
        <v>0</v>
      </c>
      <c r="J223" s="8" t="s">
        <v>0</v>
      </c>
      <c r="K223" s="8" t="s">
        <v>0</v>
      </c>
      <c r="L223" s="8" t="s">
        <v>0</v>
      </c>
      <c r="M223" s="7" t="e">
        <f t="shared" si="6"/>
        <v>#DIV/0!</v>
      </c>
      <c r="N223" s="7"/>
      <c r="O223" s="7"/>
      <c r="P223" s="10" t="s">
        <v>0</v>
      </c>
      <c r="Q223" s="10" t="s">
        <v>0</v>
      </c>
      <c r="R223" s="10" t="s">
        <v>0</v>
      </c>
      <c r="S223" s="10" t="s">
        <v>0</v>
      </c>
      <c r="T223" s="10" t="s">
        <v>0</v>
      </c>
      <c r="U223" s="10" t="s">
        <v>0</v>
      </c>
      <c r="V223" s="10" t="s">
        <v>0</v>
      </c>
      <c r="W223" s="10" t="s">
        <v>0</v>
      </c>
      <c r="X223" s="10" t="s">
        <v>0</v>
      </c>
      <c r="Y223" s="37" t="e">
        <f t="shared" si="7"/>
        <v>#DIV/0!</v>
      </c>
      <c r="Z223" s="37"/>
      <c r="AA223" s="37"/>
    </row>
    <row r="224" spans="1:27" x14ac:dyDescent="0.2">
      <c r="A224" s="1" t="s">
        <v>1857</v>
      </c>
      <c r="B224" s="4" t="s">
        <v>992</v>
      </c>
      <c r="C224" s="4" t="s">
        <v>993</v>
      </c>
      <c r="D224" s="8" t="s">
        <v>0</v>
      </c>
      <c r="E224" s="8" t="s">
        <v>0</v>
      </c>
      <c r="F224" s="8" t="s">
        <v>0</v>
      </c>
      <c r="G224" s="8" t="s">
        <v>0</v>
      </c>
      <c r="H224" s="8" t="s">
        <v>0</v>
      </c>
      <c r="I224" s="8" t="s">
        <v>0</v>
      </c>
      <c r="J224" s="8" t="s">
        <v>0</v>
      </c>
      <c r="K224" s="8" t="s">
        <v>0</v>
      </c>
      <c r="L224" s="8" t="s">
        <v>0</v>
      </c>
      <c r="M224" s="7" t="e">
        <f t="shared" si="6"/>
        <v>#DIV/0!</v>
      </c>
      <c r="N224" s="7"/>
      <c r="O224" s="7"/>
      <c r="P224" s="10" t="s">
        <v>0</v>
      </c>
      <c r="Q224" s="10" t="s">
        <v>0</v>
      </c>
      <c r="R224" s="10" t="s">
        <v>0</v>
      </c>
      <c r="S224" s="10" t="s">
        <v>0</v>
      </c>
      <c r="T224" s="10" t="s">
        <v>0</v>
      </c>
      <c r="U224" s="10" t="s">
        <v>0</v>
      </c>
      <c r="V224" s="10" t="s">
        <v>0</v>
      </c>
      <c r="W224" s="10" t="s">
        <v>0</v>
      </c>
      <c r="X224" s="10" t="s">
        <v>0</v>
      </c>
      <c r="Y224" s="37" t="e">
        <f t="shared" si="7"/>
        <v>#DIV/0!</v>
      </c>
      <c r="Z224" s="37"/>
      <c r="AA224" s="37"/>
    </row>
    <row r="225" spans="1:27" x14ac:dyDescent="0.2">
      <c r="A225" s="1" t="s">
        <v>1858</v>
      </c>
      <c r="B225" s="4" t="s">
        <v>997</v>
      </c>
      <c r="C225" s="4" t="s">
        <v>998</v>
      </c>
      <c r="D225" s="8" t="s">
        <v>0</v>
      </c>
      <c r="E225" s="8" t="s">
        <v>0</v>
      </c>
      <c r="F225" s="8" t="s">
        <v>0</v>
      </c>
      <c r="G225" s="8" t="s">
        <v>0</v>
      </c>
      <c r="H225" s="8" t="s">
        <v>0</v>
      </c>
      <c r="I225" s="8" t="s">
        <v>0</v>
      </c>
      <c r="J225" s="8" t="s">
        <v>0</v>
      </c>
      <c r="K225" s="8" t="s">
        <v>0</v>
      </c>
      <c r="L225" s="8" t="s">
        <v>0</v>
      </c>
      <c r="M225" s="7" t="e">
        <f t="shared" si="6"/>
        <v>#DIV/0!</v>
      </c>
      <c r="N225" s="7"/>
      <c r="O225" s="7"/>
      <c r="P225" s="10" t="s">
        <v>0</v>
      </c>
      <c r="Q225" s="10" t="s">
        <v>0</v>
      </c>
      <c r="R225" s="10" t="s">
        <v>0</v>
      </c>
      <c r="S225" s="10" t="s">
        <v>0</v>
      </c>
      <c r="T225" s="10" t="s">
        <v>0</v>
      </c>
      <c r="U225" s="10" t="s">
        <v>0</v>
      </c>
      <c r="V225" s="10" t="s">
        <v>0</v>
      </c>
      <c r="W225" s="10" t="s">
        <v>0</v>
      </c>
      <c r="X225" s="10" t="s">
        <v>0</v>
      </c>
      <c r="Y225" s="37" t="e">
        <f t="shared" si="7"/>
        <v>#DIV/0!</v>
      </c>
      <c r="Z225" s="37"/>
      <c r="AA225" s="37"/>
    </row>
    <row r="226" spans="1:27" x14ac:dyDescent="0.2">
      <c r="A226" s="1" t="s">
        <v>1859</v>
      </c>
      <c r="B226" s="4" t="s">
        <v>1002</v>
      </c>
      <c r="C226" s="4" t="s">
        <v>1003</v>
      </c>
      <c r="D226" s="8" t="s">
        <v>0</v>
      </c>
      <c r="E226" s="8" t="s">
        <v>0</v>
      </c>
      <c r="F226" s="8" t="s">
        <v>0</v>
      </c>
      <c r="G226" s="8" t="s">
        <v>0</v>
      </c>
      <c r="H226" s="8" t="s">
        <v>0</v>
      </c>
      <c r="I226" s="8" t="s">
        <v>0</v>
      </c>
      <c r="J226" s="8" t="s">
        <v>0</v>
      </c>
      <c r="K226" s="8" t="s">
        <v>0</v>
      </c>
      <c r="L226" s="8" t="s">
        <v>0</v>
      </c>
      <c r="M226" s="7" t="e">
        <f t="shared" si="6"/>
        <v>#DIV/0!</v>
      </c>
      <c r="N226" s="7"/>
      <c r="O226" s="7"/>
      <c r="P226" s="10" t="s">
        <v>0</v>
      </c>
      <c r="Q226" s="10" t="s">
        <v>0</v>
      </c>
      <c r="R226" s="10" t="s">
        <v>0</v>
      </c>
      <c r="S226" s="10" t="s">
        <v>0</v>
      </c>
      <c r="T226" s="10" t="s">
        <v>0</v>
      </c>
      <c r="U226" s="10" t="s">
        <v>0</v>
      </c>
      <c r="V226" s="10" t="s">
        <v>0</v>
      </c>
      <c r="W226" s="10" t="s">
        <v>0</v>
      </c>
      <c r="X226" s="10" t="s">
        <v>0</v>
      </c>
      <c r="Y226" s="37" t="e">
        <f t="shared" si="7"/>
        <v>#DIV/0!</v>
      </c>
      <c r="Z226" s="37"/>
      <c r="AA226" s="37"/>
    </row>
    <row r="227" spans="1:27" x14ac:dyDescent="0.2">
      <c r="A227" s="1" t="s">
        <v>1860</v>
      </c>
      <c r="B227" s="4" t="s">
        <v>1006</v>
      </c>
      <c r="C227" s="4" t="s">
        <v>1007</v>
      </c>
      <c r="D227" s="8">
        <v>64681.558001140402</v>
      </c>
      <c r="E227" s="8">
        <v>60027.884065851104</v>
      </c>
      <c r="F227" s="8">
        <v>67235.992366987004</v>
      </c>
      <c r="G227" s="8">
        <v>55990.746558213097</v>
      </c>
      <c r="H227" s="8">
        <v>58405.944238593896</v>
      </c>
      <c r="I227" s="8">
        <v>53633.515284835397</v>
      </c>
      <c r="J227" s="8">
        <v>65612.511864512795</v>
      </c>
      <c r="K227" s="8">
        <v>63902.982305745201</v>
      </c>
      <c r="L227" s="8">
        <v>67289.327705409596</v>
      </c>
      <c r="M227" s="7">
        <f t="shared" si="6"/>
        <v>8.1225982792216364E-2</v>
      </c>
      <c r="N227" s="7"/>
      <c r="O227" s="7"/>
      <c r="P227" s="10">
        <v>65219.577956575398</v>
      </c>
      <c r="Q227" s="10">
        <v>68303.052512648996</v>
      </c>
      <c r="R227" s="10">
        <v>63804.047414337903</v>
      </c>
      <c r="S227" s="10">
        <v>76095.636699136798</v>
      </c>
      <c r="T227" s="10">
        <v>66762.752860376902</v>
      </c>
      <c r="U227" s="10">
        <v>85613.651028310895</v>
      </c>
      <c r="V227" s="10">
        <v>75625.946216412602</v>
      </c>
      <c r="W227" s="10">
        <v>86396.600625068502</v>
      </c>
      <c r="X227" s="10">
        <v>69154.386304846703</v>
      </c>
      <c r="Y227" s="37">
        <f t="shared" si="7"/>
        <v>0.11623149499754754</v>
      </c>
      <c r="Z227" s="37"/>
      <c r="AA227" s="37"/>
    </row>
    <row r="228" spans="1:27" x14ac:dyDescent="0.2">
      <c r="A228" s="1" t="s">
        <v>1861</v>
      </c>
      <c r="B228" s="4" t="s">
        <v>1010</v>
      </c>
      <c r="C228" s="4" t="s">
        <v>1011</v>
      </c>
      <c r="D228" s="8">
        <v>632918.72165190603</v>
      </c>
      <c r="E228" s="8">
        <v>612102.39050813601</v>
      </c>
      <c r="F228" s="8">
        <v>600542.23412728601</v>
      </c>
      <c r="G228" s="8">
        <v>585640.20934955205</v>
      </c>
      <c r="H228" s="8">
        <v>592107.55339015904</v>
      </c>
      <c r="I228" s="8">
        <v>568201.00011190295</v>
      </c>
      <c r="J228" s="8">
        <v>584267.49741450697</v>
      </c>
      <c r="K228" s="8">
        <v>582390.141231986</v>
      </c>
      <c r="L228" s="8">
        <v>554905.23660124105</v>
      </c>
      <c r="M228" s="7">
        <f t="shared" si="6"/>
        <v>3.9096871380493378E-2</v>
      </c>
      <c r="N228" s="7"/>
      <c r="O228" s="7"/>
      <c r="P228" s="10">
        <v>6310847.1423952701</v>
      </c>
      <c r="Q228" s="10">
        <v>6188835.5248250598</v>
      </c>
      <c r="R228" s="10">
        <v>6098324.1280910298</v>
      </c>
      <c r="S228" s="10">
        <v>5956048.1209157296</v>
      </c>
      <c r="T228" s="10">
        <v>5727189.1328000901</v>
      </c>
      <c r="U228" s="10">
        <v>5765677.5032226704</v>
      </c>
      <c r="V228" s="10">
        <v>5590797.3847935498</v>
      </c>
      <c r="W228" s="10">
        <v>5684616.5325954603</v>
      </c>
      <c r="X228" s="10">
        <v>5790008.3461091397</v>
      </c>
      <c r="Y228" s="37">
        <f t="shared" si="7"/>
        <v>4.222210486563218E-2</v>
      </c>
      <c r="Z228" s="37"/>
      <c r="AA228" s="37"/>
    </row>
    <row r="229" spans="1:27" x14ac:dyDescent="0.2">
      <c r="A229" s="1" t="s">
        <v>1862</v>
      </c>
      <c r="B229" s="4" t="s">
        <v>1014</v>
      </c>
      <c r="C229" s="4" t="s">
        <v>0</v>
      </c>
      <c r="D229" s="8">
        <v>39266.360523044699</v>
      </c>
      <c r="E229" s="8">
        <v>40952.1905557832</v>
      </c>
      <c r="F229" s="8">
        <v>39195.027226387698</v>
      </c>
      <c r="G229" s="8">
        <v>35545.223238874401</v>
      </c>
      <c r="H229" s="8">
        <v>37906.245744758802</v>
      </c>
      <c r="I229" s="8">
        <v>31416.6291670348</v>
      </c>
      <c r="J229" s="8">
        <v>33422.156135901503</v>
      </c>
      <c r="K229" s="8">
        <v>32197.3540855602</v>
      </c>
      <c r="L229" s="8">
        <v>37738.429110818601</v>
      </c>
      <c r="M229" s="7">
        <f t="shared" si="6"/>
        <v>9.3609680713851298E-2</v>
      </c>
      <c r="N229" s="7"/>
      <c r="O229" s="7"/>
      <c r="P229" s="10" t="s">
        <v>0</v>
      </c>
      <c r="Q229" s="10" t="s">
        <v>0</v>
      </c>
      <c r="R229" s="10" t="s">
        <v>0</v>
      </c>
      <c r="S229" s="10" t="s">
        <v>0</v>
      </c>
      <c r="T229" s="10" t="s">
        <v>0</v>
      </c>
      <c r="U229" s="10" t="s">
        <v>0</v>
      </c>
      <c r="V229" s="10" t="s">
        <v>0</v>
      </c>
      <c r="W229" s="10" t="s">
        <v>0</v>
      </c>
      <c r="X229" s="10" t="s">
        <v>0</v>
      </c>
      <c r="Y229" s="37" t="e">
        <f t="shared" si="7"/>
        <v>#DIV/0!</v>
      </c>
      <c r="Z229" s="37"/>
      <c r="AA229" s="37"/>
    </row>
    <row r="230" spans="1:27" x14ac:dyDescent="0.2">
      <c r="A230" s="1" t="s">
        <v>1863</v>
      </c>
      <c r="B230" s="4" t="s">
        <v>1017</v>
      </c>
      <c r="C230" s="4" t="s">
        <v>1018</v>
      </c>
      <c r="D230" s="8">
        <v>76439.979703684396</v>
      </c>
      <c r="E230" s="8">
        <v>76747.786233138206</v>
      </c>
      <c r="F230" s="8">
        <v>74525.316155208595</v>
      </c>
      <c r="G230" s="8">
        <v>77988.9900583524</v>
      </c>
      <c r="H230" s="8">
        <v>74332.925059591493</v>
      </c>
      <c r="I230" s="8">
        <v>71598.571984055699</v>
      </c>
      <c r="J230" s="8">
        <v>70513.633627241099</v>
      </c>
      <c r="K230" s="8">
        <v>63883.6522506439</v>
      </c>
      <c r="L230" s="8">
        <v>65522.1055303908</v>
      </c>
      <c r="M230" s="7">
        <f t="shared" si="6"/>
        <v>6.8849363596880597E-2</v>
      </c>
      <c r="N230" s="7"/>
      <c r="O230" s="7"/>
      <c r="P230" s="10">
        <v>41210.938722143699</v>
      </c>
      <c r="Q230" s="10">
        <v>48028.341707892003</v>
      </c>
      <c r="R230" s="10">
        <v>47771.385397048703</v>
      </c>
      <c r="S230" s="10">
        <v>44716.672027496701</v>
      </c>
      <c r="T230" s="10">
        <v>42475.317334175998</v>
      </c>
      <c r="U230" s="10">
        <v>41100.279531113301</v>
      </c>
      <c r="V230" s="10">
        <v>46355.691564337598</v>
      </c>
      <c r="W230" s="10">
        <v>38196.363474446698</v>
      </c>
      <c r="X230" s="10">
        <v>42686.518505761698</v>
      </c>
      <c r="Y230" s="37">
        <f t="shared" si="7"/>
        <v>7.6517499006606898E-2</v>
      </c>
      <c r="Z230" s="37"/>
      <c r="AA230" s="37"/>
    </row>
    <row r="231" spans="1:27" x14ac:dyDescent="0.2">
      <c r="A231" s="1" t="s">
        <v>1864</v>
      </c>
      <c r="B231" s="4" t="s">
        <v>1021</v>
      </c>
      <c r="C231" s="4" t="s">
        <v>1022</v>
      </c>
      <c r="D231" s="8" t="s">
        <v>0</v>
      </c>
      <c r="E231" s="8" t="s">
        <v>0</v>
      </c>
      <c r="F231" s="8" t="s">
        <v>0</v>
      </c>
      <c r="G231" s="8" t="s">
        <v>0</v>
      </c>
      <c r="H231" s="8" t="s">
        <v>0</v>
      </c>
      <c r="I231" s="8" t="s">
        <v>0</v>
      </c>
      <c r="J231" s="8" t="s">
        <v>0</v>
      </c>
      <c r="K231" s="8" t="s">
        <v>0</v>
      </c>
      <c r="L231" s="8" t="s">
        <v>0</v>
      </c>
      <c r="M231" s="7" t="e">
        <f t="shared" si="6"/>
        <v>#DIV/0!</v>
      </c>
      <c r="N231" s="7"/>
      <c r="O231" s="7"/>
      <c r="P231" s="10" t="s">
        <v>0</v>
      </c>
      <c r="Q231" s="10" t="s">
        <v>0</v>
      </c>
      <c r="R231" s="10" t="s">
        <v>0</v>
      </c>
      <c r="S231" s="10" t="s">
        <v>0</v>
      </c>
      <c r="T231" s="10" t="s">
        <v>0</v>
      </c>
      <c r="U231" s="10" t="s">
        <v>0</v>
      </c>
      <c r="V231" s="10" t="s">
        <v>0</v>
      </c>
      <c r="W231" s="10" t="s">
        <v>0</v>
      </c>
      <c r="X231" s="10" t="s">
        <v>0</v>
      </c>
      <c r="Y231" s="37" t="e">
        <f t="shared" si="7"/>
        <v>#DIV/0!</v>
      </c>
      <c r="Z231" s="37"/>
      <c r="AA231" s="37"/>
    </row>
    <row r="232" spans="1:27" x14ac:dyDescent="0.2">
      <c r="A232" s="1" t="s">
        <v>1865</v>
      </c>
      <c r="B232" s="4" t="s">
        <v>1025</v>
      </c>
      <c r="C232" s="4" t="s">
        <v>0</v>
      </c>
      <c r="D232" s="8" t="s">
        <v>0</v>
      </c>
      <c r="E232" s="8" t="s">
        <v>0</v>
      </c>
      <c r="F232" s="8" t="s">
        <v>0</v>
      </c>
      <c r="G232" s="8" t="s">
        <v>0</v>
      </c>
      <c r="H232" s="8" t="s">
        <v>0</v>
      </c>
      <c r="I232" s="8" t="s">
        <v>0</v>
      </c>
      <c r="J232" s="8" t="s">
        <v>0</v>
      </c>
      <c r="K232" s="8" t="s">
        <v>0</v>
      </c>
      <c r="L232" s="8" t="s">
        <v>0</v>
      </c>
      <c r="M232" s="7" t="e">
        <f t="shared" si="6"/>
        <v>#DIV/0!</v>
      </c>
      <c r="N232" s="7"/>
      <c r="O232" s="7"/>
      <c r="P232" s="10" t="s">
        <v>0</v>
      </c>
      <c r="Q232" s="10" t="s">
        <v>0</v>
      </c>
      <c r="R232" s="10" t="s">
        <v>0</v>
      </c>
      <c r="S232" s="10" t="s">
        <v>0</v>
      </c>
      <c r="T232" s="10" t="s">
        <v>0</v>
      </c>
      <c r="U232" s="10" t="s">
        <v>0</v>
      </c>
      <c r="V232" s="10" t="s">
        <v>0</v>
      </c>
      <c r="W232" s="10" t="s">
        <v>0</v>
      </c>
      <c r="X232" s="10" t="s">
        <v>0</v>
      </c>
      <c r="Y232" s="37" t="e">
        <f t="shared" si="7"/>
        <v>#DIV/0!</v>
      </c>
      <c r="Z232" s="37"/>
      <c r="AA232" s="37"/>
    </row>
    <row r="233" spans="1:27" x14ac:dyDescent="0.2">
      <c r="A233" s="1" t="s">
        <v>1866</v>
      </c>
      <c r="B233" s="4" t="s">
        <v>1027</v>
      </c>
      <c r="C233" s="4" t="s">
        <v>1028</v>
      </c>
      <c r="D233" s="8">
        <v>21289.6741144101</v>
      </c>
      <c r="E233" s="8">
        <v>20113.153505976101</v>
      </c>
      <c r="F233" s="8">
        <v>22312.004013851201</v>
      </c>
      <c r="G233" s="8">
        <v>22949.445958261</v>
      </c>
      <c r="H233" s="8">
        <v>20286.560183618902</v>
      </c>
      <c r="I233" s="8">
        <v>16061.253919344799</v>
      </c>
      <c r="J233" s="8">
        <v>15892.615966992</v>
      </c>
      <c r="K233" s="8">
        <v>20900.814855887998</v>
      </c>
      <c r="L233" s="8">
        <v>21428.720806986599</v>
      </c>
      <c r="M233" s="7">
        <f t="shared" si="6"/>
        <v>0.12522483262252149</v>
      </c>
      <c r="N233" s="7"/>
      <c r="O233" s="7"/>
      <c r="P233" s="10">
        <v>27081.465929247301</v>
      </c>
      <c r="Q233" s="10">
        <v>30136.729228390901</v>
      </c>
      <c r="R233" s="10">
        <v>29488.5146870975</v>
      </c>
      <c r="S233" s="10">
        <v>28935.963569252199</v>
      </c>
      <c r="T233" s="10">
        <v>27673.607715700098</v>
      </c>
      <c r="U233" s="10">
        <v>26652.2583132613</v>
      </c>
      <c r="V233" s="10">
        <v>28910.2681437264</v>
      </c>
      <c r="W233" s="10">
        <v>26008.4519940274</v>
      </c>
      <c r="X233" s="10">
        <v>28644.509315080599</v>
      </c>
      <c r="Y233" s="37">
        <f t="shared" si="7"/>
        <v>4.9209792543173266E-2</v>
      </c>
      <c r="Z233" s="37"/>
      <c r="AA233" s="37"/>
    </row>
    <row r="234" spans="1:27" x14ac:dyDescent="0.2">
      <c r="A234" s="1" t="s">
        <v>1867</v>
      </c>
      <c r="B234" s="4" t="s">
        <v>1031</v>
      </c>
      <c r="C234" s="4" t="s">
        <v>1032</v>
      </c>
      <c r="D234" s="8" t="s">
        <v>0</v>
      </c>
      <c r="E234" s="8" t="s">
        <v>0</v>
      </c>
      <c r="F234" s="8" t="s">
        <v>0</v>
      </c>
      <c r="G234" s="8" t="s">
        <v>0</v>
      </c>
      <c r="H234" s="8" t="s">
        <v>0</v>
      </c>
      <c r="I234" s="8" t="s">
        <v>0</v>
      </c>
      <c r="J234" s="8" t="s">
        <v>0</v>
      </c>
      <c r="K234" s="8" t="s">
        <v>0</v>
      </c>
      <c r="L234" s="8" t="s">
        <v>0</v>
      </c>
      <c r="M234" s="7" t="e">
        <f t="shared" si="6"/>
        <v>#DIV/0!</v>
      </c>
      <c r="N234" s="7"/>
      <c r="O234" s="7"/>
      <c r="P234" s="10">
        <v>8944.6189540130708</v>
      </c>
      <c r="Q234" s="10">
        <v>9769.1744789642107</v>
      </c>
      <c r="R234" s="10">
        <v>9140.8829669857005</v>
      </c>
      <c r="S234" s="10">
        <v>10321.849908447401</v>
      </c>
      <c r="T234" s="10">
        <v>8269.4987709879606</v>
      </c>
      <c r="U234" s="10">
        <v>9220.2666961386694</v>
      </c>
      <c r="V234" s="10">
        <v>9857.7117968924504</v>
      </c>
      <c r="W234" s="10">
        <v>6096.0341996602901</v>
      </c>
      <c r="X234" s="10">
        <v>10017.000076549801</v>
      </c>
      <c r="Y234" s="37">
        <f t="shared" si="7"/>
        <v>0.14108370627664907</v>
      </c>
      <c r="Z234" s="37"/>
      <c r="AA234" s="37"/>
    </row>
    <row r="235" spans="1:27" x14ac:dyDescent="0.2">
      <c r="A235" s="1" t="s">
        <v>1868</v>
      </c>
      <c r="B235" s="4" t="s">
        <v>1036</v>
      </c>
      <c r="C235" s="4" t="s">
        <v>1037</v>
      </c>
      <c r="D235" s="8" t="s">
        <v>0</v>
      </c>
      <c r="E235" s="8" t="s">
        <v>0</v>
      </c>
      <c r="F235" s="8" t="s">
        <v>0</v>
      </c>
      <c r="G235" s="8" t="s">
        <v>0</v>
      </c>
      <c r="H235" s="8" t="s">
        <v>0</v>
      </c>
      <c r="I235" s="8" t="s">
        <v>0</v>
      </c>
      <c r="J235" s="8" t="s">
        <v>0</v>
      </c>
      <c r="K235" s="8" t="s">
        <v>0</v>
      </c>
      <c r="L235" s="8" t="s">
        <v>0</v>
      </c>
      <c r="M235" s="7" t="e">
        <f t="shared" si="6"/>
        <v>#DIV/0!</v>
      </c>
      <c r="N235" s="7"/>
      <c r="O235" s="7"/>
      <c r="P235" s="10" t="s">
        <v>0</v>
      </c>
      <c r="Q235" s="10" t="s">
        <v>0</v>
      </c>
      <c r="R235" s="10" t="s">
        <v>0</v>
      </c>
      <c r="S235" s="10" t="s">
        <v>0</v>
      </c>
      <c r="T235" s="10" t="s">
        <v>0</v>
      </c>
      <c r="U235" s="10" t="s">
        <v>0</v>
      </c>
      <c r="V235" s="10" t="s">
        <v>0</v>
      </c>
      <c r="W235" s="10" t="s">
        <v>0</v>
      </c>
      <c r="X235" s="10" t="s">
        <v>0</v>
      </c>
      <c r="Y235" s="37" t="e">
        <f t="shared" si="7"/>
        <v>#DIV/0!</v>
      </c>
      <c r="Z235" s="37"/>
      <c r="AA235" s="37"/>
    </row>
    <row r="236" spans="1:27" x14ac:dyDescent="0.2">
      <c r="A236" s="1" t="s">
        <v>1869</v>
      </c>
      <c r="B236" s="4" t="s">
        <v>1040</v>
      </c>
      <c r="C236" s="4" t="s">
        <v>1041</v>
      </c>
      <c r="D236" s="8" t="s">
        <v>0</v>
      </c>
      <c r="E236" s="8" t="s">
        <v>0</v>
      </c>
      <c r="F236" s="8" t="s">
        <v>0</v>
      </c>
      <c r="G236" s="8" t="s">
        <v>0</v>
      </c>
      <c r="H236" s="8" t="s">
        <v>0</v>
      </c>
      <c r="I236" s="8" t="s">
        <v>0</v>
      </c>
      <c r="J236" s="8" t="s">
        <v>0</v>
      </c>
      <c r="K236" s="8" t="s">
        <v>0</v>
      </c>
      <c r="L236" s="8" t="s">
        <v>0</v>
      </c>
      <c r="M236" s="7" t="e">
        <f t="shared" si="6"/>
        <v>#DIV/0!</v>
      </c>
      <c r="N236" s="7"/>
      <c r="O236" s="7"/>
      <c r="P236" s="10" t="s">
        <v>0</v>
      </c>
      <c r="Q236" s="10" t="s">
        <v>0</v>
      </c>
      <c r="R236" s="10" t="s">
        <v>0</v>
      </c>
      <c r="S236" s="10" t="s">
        <v>0</v>
      </c>
      <c r="T236" s="10" t="s">
        <v>0</v>
      </c>
      <c r="U236" s="10" t="s">
        <v>0</v>
      </c>
      <c r="V236" s="10" t="s">
        <v>0</v>
      </c>
      <c r="W236" s="10" t="s">
        <v>0</v>
      </c>
      <c r="X236" s="10" t="s">
        <v>0</v>
      </c>
      <c r="Y236" s="37" t="e">
        <f t="shared" si="7"/>
        <v>#DIV/0!</v>
      </c>
      <c r="Z236" s="37"/>
      <c r="AA236" s="37"/>
    </row>
    <row r="237" spans="1:27" x14ac:dyDescent="0.2">
      <c r="A237" s="1" t="s">
        <v>1870</v>
      </c>
      <c r="B237" s="4" t="s">
        <v>1044</v>
      </c>
      <c r="C237" s="4" t="s">
        <v>1045</v>
      </c>
      <c r="D237" s="8" t="s">
        <v>0</v>
      </c>
      <c r="E237" s="8" t="s">
        <v>0</v>
      </c>
      <c r="F237" s="8" t="s">
        <v>0</v>
      </c>
      <c r="G237" s="8" t="s">
        <v>0</v>
      </c>
      <c r="H237" s="8" t="s">
        <v>0</v>
      </c>
      <c r="I237" s="8" t="s">
        <v>0</v>
      </c>
      <c r="J237" s="8" t="s">
        <v>0</v>
      </c>
      <c r="K237" s="8" t="s">
        <v>0</v>
      </c>
      <c r="L237" s="8" t="s">
        <v>0</v>
      </c>
      <c r="M237" s="7" t="e">
        <f t="shared" si="6"/>
        <v>#DIV/0!</v>
      </c>
      <c r="N237" s="7"/>
      <c r="O237" s="7"/>
      <c r="P237" s="10" t="s">
        <v>0</v>
      </c>
      <c r="Q237" s="10" t="s">
        <v>0</v>
      </c>
      <c r="R237" s="10" t="s">
        <v>0</v>
      </c>
      <c r="S237" s="10" t="s">
        <v>0</v>
      </c>
      <c r="T237" s="10" t="s">
        <v>0</v>
      </c>
      <c r="U237" s="10" t="s">
        <v>0</v>
      </c>
      <c r="V237" s="10" t="s">
        <v>0</v>
      </c>
      <c r="W237" s="10" t="s">
        <v>0</v>
      </c>
      <c r="X237" s="10" t="s">
        <v>0</v>
      </c>
      <c r="Y237" s="37" t="e">
        <f t="shared" si="7"/>
        <v>#DIV/0!</v>
      </c>
      <c r="Z237" s="37"/>
      <c r="AA237" s="37"/>
    </row>
    <row r="238" spans="1:27" x14ac:dyDescent="0.2">
      <c r="A238" s="1" t="s">
        <v>1871</v>
      </c>
      <c r="B238" s="4" t="s">
        <v>1049</v>
      </c>
      <c r="C238" s="4" t="s">
        <v>1050</v>
      </c>
      <c r="D238" s="8">
        <v>356687.539712428</v>
      </c>
      <c r="E238" s="8">
        <v>334838.95007413201</v>
      </c>
      <c r="F238" s="8">
        <v>322372.88337414002</v>
      </c>
      <c r="G238" s="8">
        <v>345072.803238847</v>
      </c>
      <c r="H238" s="8">
        <v>351865.42315490899</v>
      </c>
      <c r="I238" s="8">
        <v>296648.48030914</v>
      </c>
      <c r="J238" s="8">
        <v>335868.51625677501</v>
      </c>
      <c r="K238" s="8">
        <v>306059.36866165698</v>
      </c>
      <c r="L238" s="8">
        <v>298645.44715491898</v>
      </c>
      <c r="M238" s="7">
        <f t="shared" si="6"/>
        <v>6.9520676058721143E-2</v>
      </c>
      <c r="N238" s="7"/>
      <c r="O238" s="7"/>
      <c r="P238" s="10">
        <v>408699.561551711</v>
      </c>
      <c r="Q238" s="10">
        <v>524732.64365568804</v>
      </c>
      <c r="R238" s="10">
        <v>452809.67809288698</v>
      </c>
      <c r="S238" s="10">
        <v>486713.43950935802</v>
      </c>
      <c r="T238" s="10">
        <v>420361.362850865</v>
      </c>
      <c r="U238" s="10">
        <v>349105.96829775599</v>
      </c>
      <c r="V238" s="10">
        <v>426102.62728919002</v>
      </c>
      <c r="W238" s="10">
        <v>360374.74677730602</v>
      </c>
      <c r="X238" s="10">
        <v>367544.86171074898</v>
      </c>
      <c r="Y238" s="37">
        <f t="shared" si="7"/>
        <v>0.14015816188343075</v>
      </c>
      <c r="Z238" s="37"/>
      <c r="AA238" s="37"/>
    </row>
    <row r="239" spans="1:27" x14ac:dyDescent="0.2">
      <c r="A239" s="1" t="s">
        <v>1872</v>
      </c>
      <c r="B239" s="4" t="s">
        <v>1053</v>
      </c>
      <c r="C239" s="4" t="s">
        <v>1054</v>
      </c>
      <c r="D239" s="8" t="s">
        <v>0</v>
      </c>
      <c r="E239" s="8" t="s">
        <v>0</v>
      </c>
      <c r="F239" s="8" t="s">
        <v>0</v>
      </c>
      <c r="G239" s="8" t="s">
        <v>0</v>
      </c>
      <c r="H239" s="8" t="s">
        <v>0</v>
      </c>
      <c r="I239" s="8" t="s">
        <v>0</v>
      </c>
      <c r="J239" s="8" t="s">
        <v>0</v>
      </c>
      <c r="K239" s="8" t="s">
        <v>0</v>
      </c>
      <c r="L239" s="8" t="s">
        <v>0</v>
      </c>
      <c r="M239" s="7" t="e">
        <f t="shared" si="6"/>
        <v>#DIV/0!</v>
      </c>
      <c r="N239" s="7"/>
      <c r="O239" s="7"/>
      <c r="P239" s="10" t="s">
        <v>0</v>
      </c>
      <c r="Q239" s="10" t="s">
        <v>0</v>
      </c>
      <c r="R239" s="10" t="s">
        <v>0</v>
      </c>
      <c r="S239" s="10" t="s">
        <v>0</v>
      </c>
      <c r="T239" s="10" t="s">
        <v>0</v>
      </c>
      <c r="U239" s="10" t="s">
        <v>0</v>
      </c>
      <c r="V239" s="10" t="s">
        <v>0</v>
      </c>
      <c r="W239" s="10" t="s">
        <v>0</v>
      </c>
      <c r="X239" s="10" t="s">
        <v>0</v>
      </c>
      <c r="Y239" s="37" t="e">
        <f t="shared" si="7"/>
        <v>#DIV/0!</v>
      </c>
      <c r="Z239" s="37"/>
      <c r="AA239" s="37"/>
    </row>
    <row r="240" spans="1:27" x14ac:dyDescent="0.2">
      <c r="A240" s="1" t="s">
        <v>1873</v>
      </c>
      <c r="B240" s="4" t="s">
        <v>1057</v>
      </c>
      <c r="C240" s="4" t="s">
        <v>1058</v>
      </c>
      <c r="D240" s="8" t="s">
        <v>0</v>
      </c>
      <c r="E240" s="8" t="s">
        <v>0</v>
      </c>
      <c r="F240" s="8" t="s">
        <v>0</v>
      </c>
      <c r="G240" s="8" t="s">
        <v>0</v>
      </c>
      <c r="H240" s="8" t="s">
        <v>0</v>
      </c>
      <c r="I240" s="8" t="s">
        <v>0</v>
      </c>
      <c r="J240" s="8" t="s">
        <v>0</v>
      </c>
      <c r="K240" s="8" t="s">
        <v>0</v>
      </c>
      <c r="L240" s="8" t="s">
        <v>0</v>
      </c>
      <c r="M240" s="7" t="e">
        <f t="shared" si="6"/>
        <v>#DIV/0!</v>
      </c>
      <c r="N240" s="7"/>
      <c r="O240" s="7"/>
      <c r="P240" s="10" t="s">
        <v>0</v>
      </c>
      <c r="Q240" s="10" t="s">
        <v>0</v>
      </c>
      <c r="R240" s="10" t="s">
        <v>0</v>
      </c>
      <c r="S240" s="10" t="s">
        <v>0</v>
      </c>
      <c r="T240" s="10" t="s">
        <v>0</v>
      </c>
      <c r="U240" s="10" t="s">
        <v>0</v>
      </c>
      <c r="V240" s="10" t="s">
        <v>0</v>
      </c>
      <c r="W240" s="10" t="s">
        <v>0</v>
      </c>
      <c r="X240" s="10" t="s">
        <v>0</v>
      </c>
      <c r="Y240" s="37" t="e">
        <f t="shared" si="7"/>
        <v>#DIV/0!</v>
      </c>
      <c r="Z240" s="37"/>
      <c r="AA240" s="37"/>
    </row>
    <row r="241" spans="1:27" x14ac:dyDescent="0.2">
      <c r="A241" s="1" t="s">
        <v>1874</v>
      </c>
      <c r="B241" s="4" t="s">
        <v>1062</v>
      </c>
      <c r="C241" s="4" t="s">
        <v>1063</v>
      </c>
      <c r="D241" s="8" t="s">
        <v>0</v>
      </c>
      <c r="E241" s="8" t="s">
        <v>0</v>
      </c>
      <c r="F241" s="8" t="s">
        <v>0</v>
      </c>
      <c r="G241" s="8" t="s">
        <v>0</v>
      </c>
      <c r="H241" s="8" t="s">
        <v>0</v>
      </c>
      <c r="I241" s="8" t="s">
        <v>0</v>
      </c>
      <c r="J241" s="8" t="s">
        <v>0</v>
      </c>
      <c r="K241" s="8" t="s">
        <v>0</v>
      </c>
      <c r="L241" s="8" t="s">
        <v>0</v>
      </c>
      <c r="M241" s="7" t="e">
        <f t="shared" si="6"/>
        <v>#DIV/0!</v>
      </c>
      <c r="N241" s="7"/>
      <c r="O241" s="7"/>
      <c r="P241" s="10" t="s">
        <v>0</v>
      </c>
      <c r="Q241" s="10" t="s">
        <v>0</v>
      </c>
      <c r="R241" s="10" t="s">
        <v>0</v>
      </c>
      <c r="S241" s="10" t="s">
        <v>0</v>
      </c>
      <c r="T241" s="10" t="s">
        <v>0</v>
      </c>
      <c r="U241" s="10" t="s">
        <v>0</v>
      </c>
      <c r="V241" s="10" t="s">
        <v>0</v>
      </c>
      <c r="W241" s="10" t="s">
        <v>0</v>
      </c>
      <c r="X241" s="10" t="s">
        <v>0</v>
      </c>
      <c r="Y241" s="37" t="e">
        <f t="shared" si="7"/>
        <v>#DIV/0!</v>
      </c>
      <c r="Z241" s="37"/>
      <c r="AA241" s="37"/>
    </row>
    <row r="242" spans="1:27" x14ac:dyDescent="0.2">
      <c r="A242" s="1" t="s">
        <v>1875</v>
      </c>
      <c r="B242" s="4" t="s">
        <v>1067</v>
      </c>
      <c r="C242" s="4" t="s">
        <v>1068</v>
      </c>
      <c r="D242" s="8" t="s">
        <v>0</v>
      </c>
      <c r="E242" s="8" t="s">
        <v>0</v>
      </c>
      <c r="F242" s="8" t="s">
        <v>0</v>
      </c>
      <c r="G242" s="8" t="s">
        <v>0</v>
      </c>
      <c r="H242" s="8" t="s">
        <v>0</v>
      </c>
      <c r="I242" s="8" t="s">
        <v>0</v>
      </c>
      <c r="J242" s="8" t="s">
        <v>0</v>
      </c>
      <c r="K242" s="8" t="s">
        <v>0</v>
      </c>
      <c r="L242" s="8" t="s">
        <v>0</v>
      </c>
      <c r="M242" s="7" t="e">
        <f t="shared" si="6"/>
        <v>#DIV/0!</v>
      </c>
      <c r="N242" s="7"/>
      <c r="O242" s="7"/>
      <c r="P242" s="10" t="s">
        <v>0</v>
      </c>
      <c r="Q242" s="10" t="s">
        <v>0</v>
      </c>
      <c r="R242" s="10" t="s">
        <v>0</v>
      </c>
      <c r="S242" s="10" t="s">
        <v>0</v>
      </c>
      <c r="T242" s="10" t="s">
        <v>0</v>
      </c>
      <c r="U242" s="10" t="s">
        <v>0</v>
      </c>
      <c r="V242" s="10" t="s">
        <v>0</v>
      </c>
      <c r="W242" s="10" t="s">
        <v>0</v>
      </c>
      <c r="X242" s="10" t="s">
        <v>0</v>
      </c>
      <c r="Y242" s="37" t="e">
        <f t="shared" si="7"/>
        <v>#DIV/0!</v>
      </c>
      <c r="Z242" s="37"/>
      <c r="AA242" s="37"/>
    </row>
    <row r="243" spans="1:27" x14ac:dyDescent="0.2">
      <c r="A243" s="1" t="s">
        <v>1876</v>
      </c>
      <c r="B243" s="4" t="s">
        <v>1072</v>
      </c>
      <c r="C243" s="4" t="s">
        <v>1073</v>
      </c>
      <c r="D243" s="8">
        <v>28509994.279386401</v>
      </c>
      <c r="E243" s="8">
        <v>27496371.7862125</v>
      </c>
      <c r="F243" s="8">
        <v>27706826.945461702</v>
      </c>
      <c r="G243" s="8">
        <v>27089999.069261301</v>
      </c>
      <c r="H243" s="8">
        <v>26265423.386512</v>
      </c>
      <c r="I243" s="8">
        <v>26466442.276854198</v>
      </c>
      <c r="J243" s="8">
        <v>25660272.827039398</v>
      </c>
      <c r="K243" s="8">
        <v>25179467.647147398</v>
      </c>
      <c r="L243" s="8">
        <v>25231293.003277101</v>
      </c>
      <c r="M243" s="7">
        <f t="shared" si="6"/>
        <v>4.3675298608045053E-2</v>
      </c>
      <c r="N243" s="7"/>
      <c r="O243" s="7"/>
      <c r="P243" s="10">
        <v>2147773.7775157099</v>
      </c>
      <c r="Q243" s="10">
        <v>2187624.9686205001</v>
      </c>
      <c r="R243" s="10">
        <v>2077315.55948711</v>
      </c>
      <c r="S243" s="10">
        <v>2024797.77507523</v>
      </c>
      <c r="T243" s="10">
        <v>1980853.48330357</v>
      </c>
      <c r="U243" s="10">
        <v>1988512.84479595</v>
      </c>
      <c r="V243" s="10">
        <v>1969572.4442952301</v>
      </c>
      <c r="W243" s="10">
        <v>1929111.6030824799</v>
      </c>
      <c r="X243" s="10">
        <v>1851844.73215973</v>
      </c>
      <c r="Y243" s="37">
        <f t="shared" si="7"/>
        <v>5.2362363297245702E-2</v>
      </c>
      <c r="Z243" s="37"/>
      <c r="AA243" s="37"/>
    </row>
    <row r="244" spans="1:27" x14ac:dyDescent="0.2">
      <c r="A244" s="1" t="s">
        <v>1877</v>
      </c>
      <c r="B244" s="4" t="s">
        <v>1077</v>
      </c>
      <c r="C244" s="4" t="s">
        <v>1078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  <c r="J244" s="8" t="s">
        <v>0</v>
      </c>
      <c r="K244" s="8" t="s">
        <v>0</v>
      </c>
      <c r="L244" s="8" t="s">
        <v>0</v>
      </c>
      <c r="M244" s="7" t="e">
        <f t="shared" si="6"/>
        <v>#DIV/0!</v>
      </c>
      <c r="N244" s="7"/>
      <c r="O244" s="7"/>
      <c r="P244" s="10" t="s">
        <v>0</v>
      </c>
      <c r="Q244" s="10" t="s">
        <v>0</v>
      </c>
      <c r="R244" s="10" t="s">
        <v>0</v>
      </c>
      <c r="S244" s="10" t="s">
        <v>0</v>
      </c>
      <c r="T244" s="10" t="s">
        <v>0</v>
      </c>
      <c r="U244" s="10" t="s">
        <v>0</v>
      </c>
      <c r="V244" s="10" t="s">
        <v>0</v>
      </c>
      <c r="W244" s="10" t="s">
        <v>0</v>
      </c>
      <c r="X244" s="10" t="s">
        <v>0</v>
      </c>
      <c r="Y244" s="37" t="e">
        <f t="shared" si="7"/>
        <v>#DIV/0!</v>
      </c>
      <c r="Z244" s="37"/>
      <c r="AA244" s="37"/>
    </row>
    <row r="245" spans="1:27" x14ac:dyDescent="0.2">
      <c r="A245" s="1" t="s">
        <v>1879</v>
      </c>
      <c r="B245" s="4" t="s">
        <v>1082</v>
      </c>
      <c r="C245" s="4" t="s">
        <v>1083</v>
      </c>
      <c r="D245" s="8">
        <v>435908.03235399799</v>
      </c>
      <c r="E245" s="8">
        <v>411509.53060243902</v>
      </c>
      <c r="F245" s="8">
        <v>363788.46065330098</v>
      </c>
      <c r="G245" s="8">
        <v>366828.50357699802</v>
      </c>
      <c r="H245" s="8">
        <v>367673.06490317697</v>
      </c>
      <c r="I245" s="8">
        <v>343767.02949375001</v>
      </c>
      <c r="J245" s="8">
        <v>343259.56815425801</v>
      </c>
      <c r="K245" s="8">
        <v>354232.17107248399</v>
      </c>
      <c r="L245" s="8">
        <v>330665.79402736202</v>
      </c>
      <c r="M245" s="7">
        <f t="shared" si="6"/>
        <v>9.2508289185521328E-2</v>
      </c>
      <c r="N245" s="7"/>
      <c r="O245" s="7"/>
      <c r="P245" s="10">
        <v>228779.50146941</v>
      </c>
      <c r="Q245" s="10">
        <v>222984.24868556199</v>
      </c>
      <c r="R245" s="10">
        <v>202630.50649819701</v>
      </c>
      <c r="S245" s="10">
        <v>203632.58256542601</v>
      </c>
      <c r="T245" s="10">
        <v>197872.904370123</v>
      </c>
      <c r="U245" s="10">
        <v>170489.87292278901</v>
      </c>
      <c r="V245" s="10">
        <v>195387.793483758</v>
      </c>
      <c r="W245" s="10">
        <v>194709.87935452699</v>
      </c>
      <c r="X245" s="10">
        <v>177104.30725162901</v>
      </c>
      <c r="Y245" s="37">
        <f t="shared" si="7"/>
        <v>9.4225864235136E-2</v>
      </c>
      <c r="Z245" s="37"/>
      <c r="AA245" s="37"/>
    </row>
    <row r="246" spans="1:27" x14ac:dyDescent="0.2">
      <c r="A246" s="1" t="s">
        <v>1880</v>
      </c>
      <c r="B246" s="4" t="s">
        <v>1087</v>
      </c>
      <c r="C246" s="4" t="s">
        <v>1088</v>
      </c>
      <c r="D246" s="8">
        <v>44058.9730011836</v>
      </c>
      <c r="E246" s="8">
        <v>45162.797985556303</v>
      </c>
      <c r="F246" s="8">
        <v>45642.465599577103</v>
      </c>
      <c r="G246" s="8">
        <v>41312.158768016401</v>
      </c>
      <c r="H246" s="8">
        <v>37427.643145563197</v>
      </c>
      <c r="I246" s="8">
        <v>38462.913335809702</v>
      </c>
      <c r="J246" s="8">
        <v>41312.699646220797</v>
      </c>
      <c r="K246" s="8">
        <v>34188.384052783003</v>
      </c>
      <c r="L246" s="8">
        <v>40238.501767291702</v>
      </c>
      <c r="M246" s="7">
        <f t="shared" si="6"/>
        <v>9.2552918488008756E-2</v>
      </c>
      <c r="N246" s="7"/>
      <c r="O246" s="7"/>
      <c r="P246" s="10">
        <v>112827.236914391</v>
      </c>
      <c r="Q246" s="10">
        <v>123194.13806296801</v>
      </c>
      <c r="R246" s="10">
        <v>116396.518763342</v>
      </c>
      <c r="S246" s="10">
        <v>102934.91697759699</v>
      </c>
      <c r="T246" s="10">
        <v>103386.558842179</v>
      </c>
      <c r="U246" s="10">
        <v>107610.51117238399</v>
      </c>
      <c r="V246" s="10">
        <v>107892.291806508</v>
      </c>
      <c r="W246" s="10">
        <v>110046.74132569801</v>
      </c>
      <c r="X246" s="10">
        <v>111333.913487716</v>
      </c>
      <c r="Y246" s="37">
        <f t="shared" si="7"/>
        <v>5.7622165449017999E-2</v>
      </c>
      <c r="Z246" s="37"/>
      <c r="AA246" s="37"/>
    </row>
    <row r="247" spans="1:27" x14ac:dyDescent="0.2">
      <c r="A247" s="1" t="s">
        <v>1881</v>
      </c>
      <c r="B247" s="4" t="s">
        <v>1091</v>
      </c>
      <c r="C247" s="4" t="s">
        <v>1092</v>
      </c>
      <c r="D247" s="8" t="s">
        <v>0</v>
      </c>
      <c r="E247" s="8" t="s">
        <v>0</v>
      </c>
      <c r="F247" s="8" t="s">
        <v>0</v>
      </c>
      <c r="G247" s="8" t="s">
        <v>0</v>
      </c>
      <c r="H247" s="8" t="s">
        <v>0</v>
      </c>
      <c r="I247" s="8" t="s">
        <v>0</v>
      </c>
      <c r="J247" s="8" t="s">
        <v>0</v>
      </c>
      <c r="K247" s="8" t="s">
        <v>0</v>
      </c>
      <c r="L247" s="8" t="s">
        <v>0</v>
      </c>
      <c r="M247" s="7" t="e">
        <f t="shared" si="6"/>
        <v>#DIV/0!</v>
      </c>
      <c r="N247" s="7"/>
      <c r="O247" s="7"/>
      <c r="P247" s="10" t="s">
        <v>0</v>
      </c>
      <c r="Q247" s="10" t="s">
        <v>0</v>
      </c>
      <c r="R247" s="10" t="s">
        <v>0</v>
      </c>
      <c r="S247" s="10" t="s">
        <v>0</v>
      </c>
      <c r="T247" s="10" t="s">
        <v>0</v>
      </c>
      <c r="U247" s="10" t="s">
        <v>0</v>
      </c>
      <c r="V247" s="10" t="s">
        <v>0</v>
      </c>
      <c r="W247" s="10" t="s">
        <v>0</v>
      </c>
      <c r="X247" s="10" t="s">
        <v>0</v>
      </c>
      <c r="Y247" s="37" t="e">
        <f t="shared" si="7"/>
        <v>#DIV/0!</v>
      </c>
      <c r="Z247" s="37"/>
      <c r="AA247" s="37"/>
    </row>
    <row r="248" spans="1:27" x14ac:dyDescent="0.2">
      <c r="A248" s="1" t="s">
        <v>1882</v>
      </c>
      <c r="B248" s="4" t="s">
        <v>1096</v>
      </c>
      <c r="C248" s="4" t="s">
        <v>1097</v>
      </c>
      <c r="D248" s="8">
        <v>400198.96655112202</v>
      </c>
      <c r="E248" s="8">
        <v>399584.64610863198</v>
      </c>
      <c r="F248" s="8">
        <v>381413.60869966901</v>
      </c>
      <c r="G248" s="8">
        <v>316530.47121713503</v>
      </c>
      <c r="H248" s="8">
        <v>306849.680191149</v>
      </c>
      <c r="I248" s="8">
        <v>274212.37830538198</v>
      </c>
      <c r="J248" s="8">
        <v>310840.11463067803</v>
      </c>
      <c r="K248" s="8">
        <v>285328.52197908697</v>
      </c>
      <c r="L248" s="8">
        <v>282151.11302624299</v>
      </c>
      <c r="M248" s="7">
        <f t="shared" si="6"/>
        <v>0.15547478309007851</v>
      </c>
      <c r="N248" s="7"/>
      <c r="O248" s="7"/>
      <c r="P248" s="10">
        <v>791298.390718012</v>
      </c>
      <c r="Q248" s="10">
        <v>727842.87041258696</v>
      </c>
      <c r="R248" s="10">
        <v>758134.46923897299</v>
      </c>
      <c r="S248" s="10">
        <v>694529.59442990599</v>
      </c>
      <c r="T248" s="10">
        <v>681793.997979937</v>
      </c>
      <c r="U248" s="10">
        <v>627585.71604544704</v>
      </c>
      <c r="V248" s="10">
        <v>578644.68517343898</v>
      </c>
      <c r="W248" s="10">
        <v>601906.71243220405</v>
      </c>
      <c r="X248" s="10">
        <v>637505.61600019794</v>
      </c>
      <c r="Y248" s="37">
        <f t="shared" si="7"/>
        <v>0.10675410511056969</v>
      </c>
      <c r="Z248" s="37"/>
      <c r="AA248" s="37"/>
    </row>
    <row r="249" spans="1:27" x14ac:dyDescent="0.2">
      <c r="A249" s="1" t="s">
        <v>1883</v>
      </c>
      <c r="B249" s="4" t="s">
        <v>1100</v>
      </c>
      <c r="C249" s="4" t="s">
        <v>1101</v>
      </c>
      <c r="D249" s="8">
        <v>152765.88250807801</v>
      </c>
      <c r="E249" s="8">
        <v>143582.28967164899</v>
      </c>
      <c r="F249" s="8">
        <v>156241.230922688</v>
      </c>
      <c r="G249" s="8">
        <v>164501.81406796299</v>
      </c>
      <c r="H249" s="8">
        <v>123194.163075171</v>
      </c>
      <c r="I249" s="8">
        <v>151133.122600348</v>
      </c>
      <c r="J249" s="8">
        <v>111564.227987883</v>
      </c>
      <c r="K249" s="8">
        <v>120134.524988697</v>
      </c>
      <c r="L249" s="8">
        <v>130920.437611182</v>
      </c>
      <c r="M249" s="7">
        <f t="shared" si="6"/>
        <v>0.13252889341688923</v>
      </c>
      <c r="N249" s="7"/>
      <c r="O249" s="7"/>
      <c r="P249" s="10">
        <v>147944.944497244</v>
      </c>
      <c r="Q249" s="10">
        <v>155198.90153545499</v>
      </c>
      <c r="R249" s="10">
        <v>148577.80505825899</v>
      </c>
      <c r="S249" s="10">
        <v>148031.42197073399</v>
      </c>
      <c r="T249" s="10">
        <v>155266.60475676399</v>
      </c>
      <c r="U249" s="10">
        <v>131001.767827395</v>
      </c>
      <c r="V249" s="10">
        <v>118316.99378797101</v>
      </c>
      <c r="W249" s="10">
        <v>123014.92386117901</v>
      </c>
      <c r="X249" s="10">
        <v>159755.71330715399</v>
      </c>
      <c r="Y249" s="37">
        <f t="shared" si="7"/>
        <v>0.10527957703622573</v>
      </c>
      <c r="Z249" s="37"/>
      <c r="AA249" s="37"/>
    </row>
    <row r="250" spans="1:27" x14ac:dyDescent="0.2">
      <c r="A250" s="1" t="s">
        <v>1884</v>
      </c>
      <c r="B250" s="4" t="s">
        <v>1104</v>
      </c>
      <c r="C250" s="4" t="s">
        <v>1105</v>
      </c>
      <c r="D250" s="8">
        <v>150554.834585309</v>
      </c>
      <c r="E250" s="8">
        <v>139945.34364525901</v>
      </c>
      <c r="F250" s="8">
        <v>143685.3512343</v>
      </c>
      <c r="G250" s="8">
        <v>149675.01976555999</v>
      </c>
      <c r="H250" s="8">
        <v>140191.49878551901</v>
      </c>
      <c r="I250" s="8">
        <v>128131.78306209799</v>
      </c>
      <c r="J250" s="8">
        <v>128408.705373109</v>
      </c>
      <c r="K250" s="8">
        <v>133379.90225043599</v>
      </c>
      <c r="L250" s="8">
        <v>130065.725216652</v>
      </c>
      <c r="M250" s="7">
        <f t="shared" si="6"/>
        <v>6.3071610595552829E-2</v>
      </c>
      <c r="N250" s="7"/>
      <c r="O250" s="7"/>
      <c r="P250" s="10">
        <v>28990.870190427901</v>
      </c>
      <c r="Q250" s="10">
        <v>40922.273904611298</v>
      </c>
      <c r="R250" s="10">
        <v>28756.3783634992</v>
      </c>
      <c r="S250" s="10">
        <v>21555.935608813099</v>
      </c>
      <c r="T250" s="10">
        <v>19287.171170027701</v>
      </c>
      <c r="U250" s="10">
        <v>15521.768676707699</v>
      </c>
      <c r="V250" s="10">
        <v>29995.477398902702</v>
      </c>
      <c r="W250" s="10">
        <v>19233.2093027216</v>
      </c>
      <c r="X250" s="10">
        <v>20844.8298628374</v>
      </c>
      <c r="Y250" s="37">
        <f t="shared" si="7"/>
        <v>0.31397228849645886</v>
      </c>
      <c r="Z250" s="37"/>
      <c r="AA250" s="37"/>
    </row>
    <row r="251" spans="1:27" x14ac:dyDescent="0.2">
      <c r="A251" s="1" t="s">
        <v>1885</v>
      </c>
      <c r="B251" s="4" t="s">
        <v>1109</v>
      </c>
      <c r="C251" s="4" t="s">
        <v>1110</v>
      </c>
      <c r="D251" s="8">
        <v>7234028.1580958497</v>
      </c>
      <c r="E251" s="8">
        <v>7222071.8985909903</v>
      </c>
      <c r="F251" s="8">
        <v>7033532.5829839902</v>
      </c>
      <c r="G251" s="8">
        <v>7020628.8765299497</v>
      </c>
      <c r="H251" s="8">
        <v>6875579.7258210899</v>
      </c>
      <c r="I251" s="8">
        <v>6741681.0422443599</v>
      </c>
      <c r="J251" s="8">
        <v>6645746.3554191096</v>
      </c>
      <c r="K251" s="8">
        <v>6511879.6012284895</v>
      </c>
      <c r="L251" s="8">
        <v>6614713.6394239804</v>
      </c>
      <c r="M251" s="7">
        <f t="shared" si="6"/>
        <v>3.8658992049918572E-2</v>
      </c>
      <c r="N251" s="7"/>
      <c r="O251" s="7"/>
      <c r="P251" s="10">
        <v>18377739.4654858</v>
      </c>
      <c r="Q251" s="10">
        <v>18349720.843589298</v>
      </c>
      <c r="R251" s="10">
        <v>18060601.919989102</v>
      </c>
      <c r="S251" s="10">
        <v>18015650.105942499</v>
      </c>
      <c r="T251" s="10">
        <v>17523602.5053211</v>
      </c>
      <c r="U251" s="10">
        <v>17279207.000704002</v>
      </c>
      <c r="V251" s="10">
        <v>16885210.880629499</v>
      </c>
      <c r="W251" s="10">
        <v>16006180.7493248</v>
      </c>
      <c r="X251" s="10">
        <v>16794503.654228199</v>
      </c>
      <c r="Y251" s="37">
        <f t="shared" si="7"/>
        <v>4.623862494423675E-2</v>
      </c>
      <c r="Z251" s="37"/>
      <c r="AA251" s="37"/>
    </row>
    <row r="252" spans="1:27" x14ac:dyDescent="0.2">
      <c r="A252" s="1" t="s">
        <v>1886</v>
      </c>
      <c r="B252" s="4" t="s">
        <v>1114</v>
      </c>
      <c r="C252" s="4" t="s">
        <v>1115</v>
      </c>
      <c r="D252" s="8">
        <v>2315904.9799377602</v>
      </c>
      <c r="E252" s="8">
        <v>2256796.1930518202</v>
      </c>
      <c r="F252" s="8">
        <v>2186130.8345663198</v>
      </c>
      <c r="G252" s="8">
        <v>2088220.43919807</v>
      </c>
      <c r="H252" s="8">
        <v>1859291.63202943</v>
      </c>
      <c r="I252" s="8">
        <v>2039461.48588095</v>
      </c>
      <c r="J252" s="8">
        <v>1974618.6213348601</v>
      </c>
      <c r="K252" s="8">
        <v>1810803.74243869</v>
      </c>
      <c r="L252" s="8">
        <v>1837642.60589651</v>
      </c>
      <c r="M252" s="7">
        <f t="shared" si="6"/>
        <v>9.1204326184836676E-2</v>
      </c>
      <c r="N252" s="7"/>
      <c r="O252" s="7"/>
      <c r="P252" s="10">
        <v>2050516.6060814101</v>
      </c>
      <c r="Q252" s="10">
        <v>1957536.7646788999</v>
      </c>
      <c r="R252" s="10">
        <v>1927087.9831584401</v>
      </c>
      <c r="S252" s="10">
        <v>1824620.94297735</v>
      </c>
      <c r="T252" s="10">
        <v>1913074.5269021001</v>
      </c>
      <c r="U252" s="10">
        <v>1935059.6919045399</v>
      </c>
      <c r="V252" s="10">
        <v>1851295.3432394399</v>
      </c>
      <c r="W252" s="10">
        <v>1818197.6975</v>
      </c>
      <c r="X252" s="10">
        <v>1836461.9917430901</v>
      </c>
      <c r="Y252" s="37">
        <f t="shared" si="7"/>
        <v>4.0249098344418692E-2</v>
      </c>
      <c r="Z252" s="37"/>
      <c r="AA252" s="37"/>
    </row>
    <row r="253" spans="1:27" x14ac:dyDescent="0.2">
      <c r="A253" s="1" t="s">
        <v>1887</v>
      </c>
      <c r="B253" s="4" t="s">
        <v>1119</v>
      </c>
      <c r="C253" s="4" t="s">
        <v>1120</v>
      </c>
      <c r="D253" s="8" t="s">
        <v>0</v>
      </c>
      <c r="E253" s="8" t="s">
        <v>0</v>
      </c>
      <c r="F253" s="8" t="s">
        <v>0</v>
      </c>
      <c r="G253" s="8" t="s">
        <v>0</v>
      </c>
      <c r="H253" s="8" t="s">
        <v>0</v>
      </c>
      <c r="I253" s="8" t="s">
        <v>0</v>
      </c>
      <c r="J253" s="8" t="s">
        <v>0</v>
      </c>
      <c r="K253" s="8" t="s">
        <v>0</v>
      </c>
      <c r="L253" s="8" t="s">
        <v>0</v>
      </c>
      <c r="M253" s="7" t="e">
        <f t="shared" si="6"/>
        <v>#DIV/0!</v>
      </c>
      <c r="N253" s="7"/>
      <c r="O253" s="7"/>
      <c r="P253" s="10" t="s">
        <v>0</v>
      </c>
      <c r="Q253" s="10" t="s">
        <v>0</v>
      </c>
      <c r="R253" s="10" t="s">
        <v>0</v>
      </c>
      <c r="S253" s="10" t="s">
        <v>0</v>
      </c>
      <c r="T253" s="10" t="s">
        <v>0</v>
      </c>
      <c r="U253" s="10" t="s">
        <v>0</v>
      </c>
      <c r="V253" s="10" t="s">
        <v>0</v>
      </c>
      <c r="W253" s="10" t="s">
        <v>0</v>
      </c>
      <c r="X253" s="10" t="s">
        <v>0</v>
      </c>
      <c r="Y253" s="37" t="e">
        <f t="shared" si="7"/>
        <v>#DIV/0!</v>
      </c>
      <c r="Z253" s="37"/>
      <c r="AA253" s="37"/>
    </row>
    <row r="254" spans="1:27" x14ac:dyDescent="0.2">
      <c r="A254" s="1" t="s">
        <v>1888</v>
      </c>
      <c r="B254" s="4" t="s">
        <v>1124</v>
      </c>
      <c r="C254" s="4" t="s">
        <v>1125</v>
      </c>
      <c r="D254" s="8" t="s">
        <v>0</v>
      </c>
      <c r="E254" s="8" t="s">
        <v>0</v>
      </c>
      <c r="F254" s="8" t="s">
        <v>0</v>
      </c>
      <c r="G254" s="8" t="s">
        <v>0</v>
      </c>
      <c r="H254" s="8" t="s">
        <v>0</v>
      </c>
      <c r="I254" s="8" t="s">
        <v>0</v>
      </c>
      <c r="J254" s="8" t="s">
        <v>0</v>
      </c>
      <c r="K254" s="8" t="s">
        <v>0</v>
      </c>
      <c r="L254" s="8" t="s">
        <v>0</v>
      </c>
      <c r="M254" s="7" t="e">
        <f t="shared" si="6"/>
        <v>#DIV/0!</v>
      </c>
      <c r="N254" s="7"/>
      <c r="O254" s="7"/>
      <c r="P254" s="10" t="s">
        <v>0</v>
      </c>
      <c r="Q254" s="10" t="s">
        <v>0</v>
      </c>
      <c r="R254" s="10" t="s">
        <v>0</v>
      </c>
      <c r="S254" s="10" t="s">
        <v>0</v>
      </c>
      <c r="T254" s="10" t="s">
        <v>0</v>
      </c>
      <c r="U254" s="10" t="s">
        <v>0</v>
      </c>
      <c r="V254" s="10" t="s">
        <v>0</v>
      </c>
      <c r="W254" s="10" t="s">
        <v>0</v>
      </c>
      <c r="X254" s="10" t="s">
        <v>0</v>
      </c>
      <c r="Y254" s="37" t="e">
        <f t="shared" si="7"/>
        <v>#DIV/0!</v>
      </c>
      <c r="Z254" s="37"/>
      <c r="AA254" s="37"/>
    </row>
    <row r="255" spans="1:27" x14ac:dyDescent="0.2">
      <c r="A255" s="1" t="s">
        <v>1890</v>
      </c>
      <c r="B255" s="4" t="s">
        <v>1129</v>
      </c>
      <c r="C255" s="4" t="s">
        <v>1130</v>
      </c>
      <c r="D255" s="8" t="s">
        <v>0</v>
      </c>
      <c r="E255" s="8" t="s">
        <v>0</v>
      </c>
      <c r="F255" s="8" t="s">
        <v>0</v>
      </c>
      <c r="G255" s="8" t="s">
        <v>0</v>
      </c>
      <c r="H255" s="8" t="s">
        <v>0</v>
      </c>
      <c r="I255" s="8" t="s">
        <v>0</v>
      </c>
      <c r="J255" s="8" t="s">
        <v>0</v>
      </c>
      <c r="K255" s="8" t="s">
        <v>0</v>
      </c>
      <c r="L255" s="8" t="s">
        <v>0</v>
      </c>
      <c r="M255" s="7" t="e">
        <f t="shared" si="6"/>
        <v>#DIV/0!</v>
      </c>
      <c r="N255" s="7"/>
      <c r="O255" s="7"/>
      <c r="P255" s="10" t="s">
        <v>0</v>
      </c>
      <c r="Q255" s="10" t="s">
        <v>0</v>
      </c>
      <c r="R255" s="10" t="s">
        <v>0</v>
      </c>
      <c r="S255" s="10" t="s">
        <v>0</v>
      </c>
      <c r="T255" s="10" t="s">
        <v>0</v>
      </c>
      <c r="U255" s="10" t="s">
        <v>0</v>
      </c>
      <c r="V255" s="10" t="s">
        <v>0</v>
      </c>
      <c r="W255" s="10" t="s">
        <v>0</v>
      </c>
      <c r="X255" s="10" t="s">
        <v>0</v>
      </c>
      <c r="Y255" s="37" t="e">
        <f t="shared" si="7"/>
        <v>#DIV/0!</v>
      </c>
      <c r="Z255" s="37"/>
      <c r="AA255" s="37"/>
    </row>
    <row r="256" spans="1:27" x14ac:dyDescent="0.2">
      <c r="A256" s="1" t="s">
        <v>1891</v>
      </c>
      <c r="B256" s="4" t="s">
        <v>1133</v>
      </c>
      <c r="C256" s="4" t="s">
        <v>1134</v>
      </c>
      <c r="D256" s="8">
        <v>37351.827663442498</v>
      </c>
      <c r="E256" s="8">
        <v>41183.849420625898</v>
      </c>
      <c r="F256" s="8">
        <v>34797.0179960772</v>
      </c>
      <c r="G256" s="8">
        <v>38201.942350358899</v>
      </c>
      <c r="H256" s="8">
        <v>33343.311510849999</v>
      </c>
      <c r="I256" s="8">
        <v>39403.265450310901</v>
      </c>
      <c r="J256" s="8">
        <v>35308.715161276297</v>
      </c>
      <c r="K256" s="8">
        <v>35587.533009847903</v>
      </c>
      <c r="L256" s="8">
        <v>35018.105288501203</v>
      </c>
      <c r="M256" s="7">
        <f t="shared" si="6"/>
        <v>6.8807851950079602E-2</v>
      </c>
      <c r="N256" s="7"/>
      <c r="O256" s="7"/>
      <c r="P256" s="10">
        <v>151144.37670371399</v>
      </c>
      <c r="Q256" s="10">
        <v>147094.51859168999</v>
      </c>
      <c r="R256" s="10">
        <v>142019.450106654</v>
      </c>
      <c r="S256" s="10">
        <v>141302.54873112999</v>
      </c>
      <c r="T256" s="10">
        <v>137334.231841745</v>
      </c>
      <c r="U256" s="10">
        <v>136778.283493077</v>
      </c>
      <c r="V256" s="10">
        <v>137189.34712141001</v>
      </c>
      <c r="W256" s="10">
        <v>138564.096110385</v>
      </c>
      <c r="X256" s="10">
        <v>140569.71143422401</v>
      </c>
      <c r="Y256" s="37">
        <f t="shared" si="7"/>
        <v>3.4670377590689361E-2</v>
      </c>
      <c r="Z256" s="37"/>
      <c r="AA256" s="37"/>
    </row>
    <row r="257" spans="1:27" x14ac:dyDescent="0.2">
      <c r="A257" s="1" t="s">
        <v>1892</v>
      </c>
      <c r="B257" s="4" t="s">
        <v>1137</v>
      </c>
      <c r="C257" s="4" t="s">
        <v>1138</v>
      </c>
      <c r="D257" s="8">
        <v>1992771.07415836</v>
      </c>
      <c r="E257" s="8">
        <v>1939004.0660263901</v>
      </c>
      <c r="F257" s="8">
        <v>1900910.2374384501</v>
      </c>
      <c r="G257" s="8">
        <v>1906271.10999916</v>
      </c>
      <c r="H257" s="8">
        <v>1843974.1575155701</v>
      </c>
      <c r="I257" s="8">
        <v>1771495.0790530299</v>
      </c>
      <c r="J257" s="8">
        <v>1772816.5106198201</v>
      </c>
      <c r="K257" s="8">
        <v>1806432.73472628</v>
      </c>
      <c r="L257" s="8">
        <v>1805406.4751450201</v>
      </c>
      <c r="M257" s="7">
        <f t="shared" si="6"/>
        <v>4.2175434843866981E-2</v>
      </c>
      <c r="N257" s="7"/>
      <c r="O257" s="7"/>
      <c r="P257" s="10" t="s">
        <v>0</v>
      </c>
      <c r="Q257" s="10" t="s">
        <v>0</v>
      </c>
      <c r="R257" s="10" t="s">
        <v>0</v>
      </c>
      <c r="S257" s="10" t="s">
        <v>0</v>
      </c>
      <c r="T257" s="10" t="s">
        <v>0</v>
      </c>
      <c r="U257" s="10" t="s">
        <v>0</v>
      </c>
      <c r="V257" s="10" t="s">
        <v>0</v>
      </c>
      <c r="W257" s="10" t="s">
        <v>0</v>
      </c>
      <c r="X257" s="10" t="s">
        <v>0</v>
      </c>
      <c r="Y257" s="37" t="e">
        <f t="shared" si="7"/>
        <v>#DIV/0!</v>
      </c>
      <c r="Z257" s="37"/>
      <c r="AA257" s="37"/>
    </row>
    <row r="258" spans="1:27" x14ac:dyDescent="0.2">
      <c r="A258" s="1" t="s">
        <v>1893</v>
      </c>
      <c r="B258" s="4" t="s">
        <v>1142</v>
      </c>
      <c r="C258" s="4" t="s">
        <v>1143</v>
      </c>
      <c r="D258" s="8">
        <v>1340197.5000080699</v>
      </c>
      <c r="E258" s="8">
        <v>1326409.0672472699</v>
      </c>
      <c r="F258" s="8">
        <v>1281552.3030067801</v>
      </c>
      <c r="G258" s="8">
        <v>1268577.80273822</v>
      </c>
      <c r="H258" s="8">
        <v>1209144.6000670199</v>
      </c>
      <c r="I258" s="8">
        <v>1205780.7668906699</v>
      </c>
      <c r="J258" s="8">
        <v>1200782.10977081</v>
      </c>
      <c r="K258" s="8">
        <v>1194737.9885491801</v>
      </c>
      <c r="L258" s="8">
        <v>1176571.1291743401</v>
      </c>
      <c r="M258" s="7">
        <f t="shared" si="6"/>
        <v>4.8837845027206728E-2</v>
      </c>
      <c r="N258" s="7"/>
      <c r="O258" s="7"/>
      <c r="P258" s="10">
        <v>675696.97416833602</v>
      </c>
      <c r="Q258" s="10">
        <v>676431.43514878</v>
      </c>
      <c r="R258" s="10">
        <v>664360.26786351402</v>
      </c>
      <c r="S258" s="10">
        <v>641726.82654326502</v>
      </c>
      <c r="T258" s="10">
        <v>623234.09224082297</v>
      </c>
      <c r="U258" s="10">
        <v>654038.44018681103</v>
      </c>
      <c r="V258" s="10">
        <v>619181.07019027299</v>
      </c>
      <c r="W258" s="10">
        <v>608326.71368939697</v>
      </c>
      <c r="X258" s="10">
        <v>618310.26248286897</v>
      </c>
      <c r="Y258" s="37">
        <f t="shared" si="7"/>
        <v>4.0939391349800985E-2</v>
      </c>
      <c r="Z258" s="37"/>
      <c r="AA258" s="37"/>
    </row>
    <row r="259" spans="1:27" x14ac:dyDescent="0.2">
      <c r="A259" s="1" t="s">
        <v>1894</v>
      </c>
      <c r="B259" s="4" t="s">
        <v>1147</v>
      </c>
      <c r="C259" s="4" t="s">
        <v>1148</v>
      </c>
      <c r="D259" s="8">
        <v>8464620.1384574901</v>
      </c>
      <c r="E259" s="8">
        <v>8554145.3841956798</v>
      </c>
      <c r="F259" s="8">
        <v>8802190.4750446901</v>
      </c>
      <c r="G259" s="8">
        <v>8297834.2652284699</v>
      </c>
      <c r="H259" s="8">
        <v>7877311.2310367199</v>
      </c>
      <c r="I259" s="8">
        <v>7910632.8667367296</v>
      </c>
      <c r="J259" s="8">
        <v>7980184.05615055</v>
      </c>
      <c r="K259" s="8">
        <v>7262204.7333596498</v>
      </c>
      <c r="L259" s="8">
        <v>7615114.4619262796</v>
      </c>
      <c r="M259" s="7">
        <f t="shared" ref="M259:M322" si="8">STDEV(D259:L259)/AVERAGE(D259:L259)</f>
        <v>6.0375584007616716E-2</v>
      </c>
      <c r="N259" s="7"/>
      <c r="O259" s="7"/>
      <c r="P259" s="10">
        <v>22486247.376954298</v>
      </c>
      <c r="Q259" s="10">
        <v>23423270.610798299</v>
      </c>
      <c r="R259" s="10">
        <v>21256840.440735798</v>
      </c>
      <c r="S259" s="10">
        <v>21518868.240177002</v>
      </c>
      <c r="T259" s="10">
        <v>19830013.780657802</v>
      </c>
      <c r="U259" s="10">
        <v>20245662.107699301</v>
      </c>
      <c r="V259" s="10">
        <v>19362449.683368102</v>
      </c>
      <c r="W259" s="10">
        <v>18338384.8875282</v>
      </c>
      <c r="X259" s="10">
        <v>19684409.371201999</v>
      </c>
      <c r="Y259" s="37">
        <f t="shared" ref="Y259:Y322" si="9">STDEV(P259:X259)/AVERAGE(P259:X259)</f>
        <v>7.8233462703914902E-2</v>
      </c>
      <c r="Z259" s="37"/>
      <c r="AA259" s="37"/>
    </row>
    <row r="260" spans="1:27" x14ac:dyDescent="0.2">
      <c r="A260" s="1" t="s">
        <v>1895</v>
      </c>
      <c r="B260" s="4" t="s">
        <v>1151</v>
      </c>
      <c r="C260" s="4" t="s">
        <v>1152</v>
      </c>
      <c r="D260" s="8" t="s">
        <v>0</v>
      </c>
      <c r="E260" s="8" t="s">
        <v>0</v>
      </c>
      <c r="F260" s="8" t="s">
        <v>0</v>
      </c>
      <c r="G260" s="8" t="s">
        <v>0</v>
      </c>
      <c r="H260" s="8" t="s">
        <v>0</v>
      </c>
      <c r="I260" s="8" t="s">
        <v>0</v>
      </c>
      <c r="J260" s="8" t="s">
        <v>0</v>
      </c>
      <c r="K260" s="8" t="s">
        <v>0</v>
      </c>
      <c r="L260" s="8" t="s">
        <v>0</v>
      </c>
      <c r="M260" s="7" t="e">
        <f t="shared" si="8"/>
        <v>#DIV/0!</v>
      </c>
      <c r="N260" s="7"/>
      <c r="O260" s="7"/>
      <c r="P260" s="10" t="s">
        <v>0</v>
      </c>
      <c r="Q260" s="10" t="s">
        <v>0</v>
      </c>
      <c r="R260" s="10" t="s">
        <v>0</v>
      </c>
      <c r="S260" s="10" t="s">
        <v>0</v>
      </c>
      <c r="T260" s="10" t="s">
        <v>0</v>
      </c>
      <c r="U260" s="10" t="s">
        <v>0</v>
      </c>
      <c r="V260" s="10" t="s">
        <v>0</v>
      </c>
      <c r="W260" s="10" t="s">
        <v>0</v>
      </c>
      <c r="X260" s="10" t="s">
        <v>0</v>
      </c>
      <c r="Y260" s="37" t="e">
        <f t="shared" si="9"/>
        <v>#DIV/0!</v>
      </c>
      <c r="Z260" s="37"/>
      <c r="AA260" s="37"/>
    </row>
    <row r="261" spans="1:27" x14ac:dyDescent="0.2">
      <c r="A261" s="1" t="s">
        <v>1896</v>
      </c>
      <c r="B261" s="4" t="s">
        <v>1154</v>
      </c>
      <c r="C261" s="4" t="s">
        <v>1155</v>
      </c>
      <c r="D261" s="8" t="s">
        <v>0</v>
      </c>
      <c r="E261" s="8" t="s">
        <v>0</v>
      </c>
      <c r="F261" s="8" t="s">
        <v>0</v>
      </c>
      <c r="G261" s="8" t="s">
        <v>0</v>
      </c>
      <c r="H261" s="8" t="s">
        <v>0</v>
      </c>
      <c r="I261" s="8" t="s">
        <v>0</v>
      </c>
      <c r="J261" s="8" t="s">
        <v>0</v>
      </c>
      <c r="K261" s="8" t="s">
        <v>0</v>
      </c>
      <c r="L261" s="8" t="s">
        <v>0</v>
      </c>
      <c r="M261" s="7" t="e">
        <f t="shared" si="8"/>
        <v>#DIV/0!</v>
      </c>
      <c r="N261" s="7"/>
      <c r="O261" s="7"/>
      <c r="P261" s="10" t="s">
        <v>0</v>
      </c>
      <c r="Q261" s="10" t="s">
        <v>0</v>
      </c>
      <c r="R261" s="10" t="s">
        <v>0</v>
      </c>
      <c r="S261" s="10" t="s">
        <v>0</v>
      </c>
      <c r="T261" s="10" t="s">
        <v>0</v>
      </c>
      <c r="U261" s="10" t="s">
        <v>0</v>
      </c>
      <c r="V261" s="10" t="s">
        <v>0</v>
      </c>
      <c r="W261" s="10" t="s">
        <v>0</v>
      </c>
      <c r="X261" s="10" t="s">
        <v>0</v>
      </c>
      <c r="Y261" s="37" t="e">
        <f t="shared" si="9"/>
        <v>#DIV/0!</v>
      </c>
      <c r="Z261" s="37"/>
      <c r="AA261" s="37"/>
    </row>
    <row r="262" spans="1:27" x14ac:dyDescent="0.2">
      <c r="A262" s="1" t="s">
        <v>1897</v>
      </c>
      <c r="B262" s="4" t="s">
        <v>1158</v>
      </c>
      <c r="C262" s="4" t="s">
        <v>1159</v>
      </c>
      <c r="D262" s="8" t="s">
        <v>0</v>
      </c>
      <c r="E262" s="8" t="s">
        <v>0</v>
      </c>
      <c r="F262" s="8" t="s">
        <v>0</v>
      </c>
      <c r="G262" s="8" t="s">
        <v>0</v>
      </c>
      <c r="H262" s="8" t="s">
        <v>0</v>
      </c>
      <c r="I262" s="8" t="s">
        <v>0</v>
      </c>
      <c r="J262" s="8" t="s">
        <v>0</v>
      </c>
      <c r="K262" s="8" t="s">
        <v>0</v>
      </c>
      <c r="L262" s="8" t="s">
        <v>0</v>
      </c>
      <c r="M262" s="7" t="e">
        <f t="shared" si="8"/>
        <v>#DIV/0!</v>
      </c>
      <c r="N262" s="7"/>
      <c r="O262" s="7"/>
      <c r="P262" s="10" t="s">
        <v>0</v>
      </c>
      <c r="Q262" s="10" t="s">
        <v>0</v>
      </c>
      <c r="R262" s="10" t="s">
        <v>0</v>
      </c>
      <c r="S262" s="10" t="s">
        <v>0</v>
      </c>
      <c r="T262" s="10" t="s">
        <v>0</v>
      </c>
      <c r="U262" s="10" t="s">
        <v>0</v>
      </c>
      <c r="V262" s="10" t="s">
        <v>0</v>
      </c>
      <c r="W262" s="10" t="s">
        <v>0</v>
      </c>
      <c r="X262" s="10" t="s">
        <v>0</v>
      </c>
      <c r="Y262" s="37" t="e">
        <f t="shared" si="9"/>
        <v>#DIV/0!</v>
      </c>
      <c r="Z262" s="37"/>
      <c r="AA262" s="37"/>
    </row>
    <row r="263" spans="1:27" x14ac:dyDescent="0.2">
      <c r="A263" s="1" t="s">
        <v>1898</v>
      </c>
      <c r="B263" s="4" t="s">
        <v>1163</v>
      </c>
      <c r="C263" s="4" t="s">
        <v>1164</v>
      </c>
      <c r="D263" s="8">
        <v>1133751.6059945701</v>
      </c>
      <c r="E263" s="8">
        <v>1188032.6177302999</v>
      </c>
      <c r="F263" s="8">
        <v>1106355.2773228199</v>
      </c>
      <c r="G263" s="8">
        <v>1112553.1454557299</v>
      </c>
      <c r="H263" s="8">
        <v>1122034.7031389901</v>
      </c>
      <c r="I263" s="8">
        <v>1088638.39957588</v>
      </c>
      <c r="J263" s="8">
        <v>1001949.1412204501</v>
      </c>
      <c r="K263" s="8">
        <v>1035374.09583274</v>
      </c>
      <c r="L263" s="8">
        <v>985772.16771062999</v>
      </c>
      <c r="M263" s="7">
        <f t="shared" si="8"/>
        <v>6.0719027304631482E-2</v>
      </c>
      <c r="N263" s="7"/>
      <c r="O263" s="7"/>
      <c r="P263" s="10" t="s">
        <v>0</v>
      </c>
      <c r="Q263" s="10" t="s">
        <v>0</v>
      </c>
      <c r="R263" s="10" t="s">
        <v>0</v>
      </c>
      <c r="S263" s="10" t="s">
        <v>0</v>
      </c>
      <c r="T263" s="10" t="s">
        <v>0</v>
      </c>
      <c r="U263" s="10" t="s">
        <v>0</v>
      </c>
      <c r="V263" s="10" t="s">
        <v>0</v>
      </c>
      <c r="W263" s="10" t="s">
        <v>0</v>
      </c>
      <c r="X263" s="10" t="s">
        <v>0</v>
      </c>
      <c r="Y263" s="37" t="e">
        <f t="shared" si="9"/>
        <v>#DIV/0!</v>
      </c>
      <c r="Z263" s="37"/>
      <c r="AA263" s="37"/>
    </row>
    <row r="264" spans="1:27" x14ac:dyDescent="0.2">
      <c r="A264" s="1" t="s">
        <v>1899</v>
      </c>
      <c r="B264" s="4" t="s">
        <v>1166</v>
      </c>
      <c r="C264" s="4" t="s">
        <v>1167</v>
      </c>
      <c r="D264" s="8">
        <v>304543.24532798101</v>
      </c>
      <c r="E264" s="8">
        <v>300108.615867252</v>
      </c>
      <c r="F264" s="8">
        <v>290739.33111171302</v>
      </c>
      <c r="G264" s="8">
        <v>294129.51376101997</v>
      </c>
      <c r="H264" s="8">
        <v>279718.30633584899</v>
      </c>
      <c r="I264" s="8">
        <v>274276.29379120999</v>
      </c>
      <c r="J264" s="8">
        <v>274929.09245031001</v>
      </c>
      <c r="K264" s="8">
        <v>235380.657400428</v>
      </c>
      <c r="L264" s="8">
        <v>264298.136018324</v>
      </c>
      <c r="M264" s="7">
        <f t="shared" si="8"/>
        <v>7.5999871759752591E-2</v>
      </c>
      <c r="N264" s="7"/>
      <c r="O264" s="7"/>
      <c r="P264" s="10">
        <v>35135.630953403903</v>
      </c>
      <c r="Q264" s="10">
        <v>32524.5241369385</v>
      </c>
      <c r="R264" s="10">
        <v>32629.4172161391</v>
      </c>
      <c r="S264" s="10">
        <v>34676.160706586401</v>
      </c>
      <c r="T264" s="10">
        <v>30337.940358571701</v>
      </c>
      <c r="U264" s="10">
        <v>28700.428746341</v>
      </c>
      <c r="V264" s="10">
        <v>31087.8113940904</v>
      </c>
      <c r="W264" s="10">
        <v>30345.335615616201</v>
      </c>
      <c r="X264" s="10">
        <v>28840.935711478902</v>
      </c>
      <c r="Y264" s="37">
        <f t="shared" si="9"/>
        <v>7.3675963896613503E-2</v>
      </c>
      <c r="Z264" s="37"/>
      <c r="AA264" s="37"/>
    </row>
    <row r="265" spans="1:27" x14ac:dyDescent="0.2">
      <c r="A265" s="1" t="s">
        <v>1900</v>
      </c>
      <c r="B265" s="4" t="s">
        <v>1171</v>
      </c>
      <c r="C265" s="4" t="s">
        <v>1172</v>
      </c>
      <c r="D265" s="8" t="s">
        <v>0</v>
      </c>
      <c r="E265" s="8" t="s">
        <v>0</v>
      </c>
      <c r="F265" s="8" t="s">
        <v>0</v>
      </c>
      <c r="G265" s="8" t="s">
        <v>0</v>
      </c>
      <c r="H265" s="8" t="s">
        <v>0</v>
      </c>
      <c r="I265" s="8" t="s">
        <v>0</v>
      </c>
      <c r="J265" s="8" t="s">
        <v>0</v>
      </c>
      <c r="K265" s="8" t="s">
        <v>0</v>
      </c>
      <c r="L265" s="8" t="s">
        <v>0</v>
      </c>
      <c r="M265" s="7" t="e">
        <f t="shared" si="8"/>
        <v>#DIV/0!</v>
      </c>
      <c r="N265" s="7"/>
      <c r="O265" s="7"/>
      <c r="P265" s="10" t="s">
        <v>0</v>
      </c>
      <c r="Q265" s="10" t="s">
        <v>0</v>
      </c>
      <c r="R265" s="10" t="s">
        <v>0</v>
      </c>
      <c r="S265" s="10" t="s">
        <v>0</v>
      </c>
      <c r="T265" s="10" t="s">
        <v>0</v>
      </c>
      <c r="U265" s="10" t="s">
        <v>0</v>
      </c>
      <c r="V265" s="10" t="s">
        <v>0</v>
      </c>
      <c r="W265" s="10" t="s">
        <v>0</v>
      </c>
      <c r="X265" s="10" t="s">
        <v>0</v>
      </c>
      <c r="Y265" s="37" t="e">
        <f t="shared" si="9"/>
        <v>#DIV/0!</v>
      </c>
      <c r="Z265" s="37"/>
      <c r="AA265" s="37"/>
    </row>
    <row r="266" spans="1:27" x14ac:dyDescent="0.2">
      <c r="A266" s="1" t="s">
        <v>1901</v>
      </c>
      <c r="B266" s="4" t="s">
        <v>1176</v>
      </c>
      <c r="C266" s="4" t="s">
        <v>1177</v>
      </c>
      <c r="D266" s="8" t="s">
        <v>0</v>
      </c>
      <c r="E266" s="8" t="s">
        <v>0</v>
      </c>
      <c r="F266" s="8" t="s">
        <v>0</v>
      </c>
      <c r="G266" s="8" t="s">
        <v>0</v>
      </c>
      <c r="H266" s="8" t="s">
        <v>0</v>
      </c>
      <c r="I266" s="8" t="s">
        <v>0</v>
      </c>
      <c r="J266" s="8" t="s">
        <v>0</v>
      </c>
      <c r="K266" s="8" t="s">
        <v>0</v>
      </c>
      <c r="L266" s="8" t="s">
        <v>0</v>
      </c>
      <c r="M266" s="7" t="e">
        <f t="shared" si="8"/>
        <v>#DIV/0!</v>
      </c>
      <c r="N266" s="7"/>
      <c r="O266" s="7"/>
      <c r="P266" s="10" t="s">
        <v>0</v>
      </c>
      <c r="Q266" s="10" t="s">
        <v>0</v>
      </c>
      <c r="R266" s="10" t="s">
        <v>0</v>
      </c>
      <c r="S266" s="10" t="s">
        <v>0</v>
      </c>
      <c r="T266" s="10" t="s">
        <v>0</v>
      </c>
      <c r="U266" s="10" t="s">
        <v>0</v>
      </c>
      <c r="V266" s="10" t="s">
        <v>0</v>
      </c>
      <c r="W266" s="10" t="s">
        <v>0</v>
      </c>
      <c r="X266" s="10" t="s">
        <v>0</v>
      </c>
      <c r="Y266" s="37" t="e">
        <f t="shared" si="9"/>
        <v>#DIV/0!</v>
      </c>
      <c r="Z266" s="37"/>
      <c r="AA266" s="37"/>
    </row>
    <row r="267" spans="1:27" x14ac:dyDescent="0.2">
      <c r="A267" s="1" t="s">
        <v>1902</v>
      </c>
      <c r="B267" s="4" t="s">
        <v>1180</v>
      </c>
      <c r="C267" s="4" t="s">
        <v>1181</v>
      </c>
      <c r="D267" s="8">
        <v>546842.74436354602</v>
      </c>
      <c r="E267" s="8">
        <v>566237.79382390098</v>
      </c>
      <c r="F267" s="8">
        <v>570102.03710795694</v>
      </c>
      <c r="G267" s="8">
        <v>544337.42011273105</v>
      </c>
      <c r="H267" s="8">
        <v>512396.55468492699</v>
      </c>
      <c r="I267" s="8">
        <v>520502.52995026502</v>
      </c>
      <c r="J267" s="8">
        <v>491321.50293894601</v>
      </c>
      <c r="K267" s="8">
        <v>530968.65813941194</v>
      </c>
      <c r="L267" s="8">
        <v>501022.56916920899</v>
      </c>
      <c r="M267" s="7">
        <f t="shared" si="8"/>
        <v>5.2063409327774535E-2</v>
      </c>
      <c r="N267" s="7"/>
      <c r="O267" s="7"/>
      <c r="P267" s="10" t="s">
        <v>0</v>
      </c>
      <c r="Q267" s="10" t="s">
        <v>0</v>
      </c>
      <c r="R267" s="10" t="s">
        <v>0</v>
      </c>
      <c r="S267" s="10" t="s">
        <v>0</v>
      </c>
      <c r="T267" s="10" t="s">
        <v>0</v>
      </c>
      <c r="U267" s="10" t="s">
        <v>0</v>
      </c>
      <c r="V267" s="10" t="s">
        <v>0</v>
      </c>
      <c r="W267" s="10" t="s">
        <v>0</v>
      </c>
      <c r="X267" s="10" t="s">
        <v>0</v>
      </c>
      <c r="Y267" s="37" t="e">
        <f t="shared" si="9"/>
        <v>#DIV/0!</v>
      </c>
      <c r="Z267" s="37"/>
      <c r="AA267" s="37"/>
    </row>
    <row r="268" spans="1:27" x14ac:dyDescent="0.2">
      <c r="A268" s="1" t="s">
        <v>1903</v>
      </c>
      <c r="B268" s="4" t="s">
        <v>1185</v>
      </c>
      <c r="C268" s="4" t="s">
        <v>1186</v>
      </c>
      <c r="D268" s="8" t="s">
        <v>0</v>
      </c>
      <c r="E268" s="8" t="s">
        <v>0</v>
      </c>
      <c r="F268" s="8" t="s">
        <v>0</v>
      </c>
      <c r="G268" s="8" t="s">
        <v>0</v>
      </c>
      <c r="H268" s="8" t="s">
        <v>0</v>
      </c>
      <c r="I268" s="8" t="s">
        <v>0</v>
      </c>
      <c r="J268" s="8" t="s">
        <v>0</v>
      </c>
      <c r="K268" s="8" t="s">
        <v>0</v>
      </c>
      <c r="L268" s="8" t="s">
        <v>0</v>
      </c>
      <c r="M268" s="7" t="e">
        <f t="shared" si="8"/>
        <v>#DIV/0!</v>
      </c>
      <c r="N268" s="7"/>
      <c r="O268" s="7"/>
      <c r="P268" s="10" t="s">
        <v>0</v>
      </c>
      <c r="Q268" s="10" t="s">
        <v>0</v>
      </c>
      <c r="R268" s="10" t="s">
        <v>0</v>
      </c>
      <c r="S268" s="10" t="s">
        <v>0</v>
      </c>
      <c r="T268" s="10" t="s">
        <v>0</v>
      </c>
      <c r="U268" s="10" t="s">
        <v>0</v>
      </c>
      <c r="V268" s="10" t="s">
        <v>0</v>
      </c>
      <c r="W268" s="10" t="s">
        <v>0</v>
      </c>
      <c r="X268" s="10" t="s">
        <v>0</v>
      </c>
      <c r="Y268" s="37" t="e">
        <f t="shared" si="9"/>
        <v>#DIV/0!</v>
      </c>
      <c r="Z268" s="37"/>
      <c r="AA268" s="37"/>
    </row>
    <row r="269" spans="1:27" x14ac:dyDescent="0.2">
      <c r="A269" s="1" t="s">
        <v>1905</v>
      </c>
      <c r="B269" s="4" t="s">
        <v>1190</v>
      </c>
      <c r="C269" s="4" t="s">
        <v>1191</v>
      </c>
      <c r="D269" s="8" t="s">
        <v>0</v>
      </c>
      <c r="E269" s="8" t="s">
        <v>0</v>
      </c>
      <c r="F269" s="8" t="s">
        <v>0</v>
      </c>
      <c r="G269" s="8" t="s">
        <v>0</v>
      </c>
      <c r="H269" s="8" t="s">
        <v>0</v>
      </c>
      <c r="I269" s="8" t="s">
        <v>0</v>
      </c>
      <c r="J269" s="8" t="s">
        <v>0</v>
      </c>
      <c r="K269" s="8" t="s">
        <v>0</v>
      </c>
      <c r="L269" s="8" t="s">
        <v>0</v>
      </c>
      <c r="M269" s="7" t="e">
        <f t="shared" si="8"/>
        <v>#DIV/0!</v>
      </c>
      <c r="N269" s="7"/>
      <c r="O269" s="7"/>
      <c r="P269" s="10" t="s">
        <v>0</v>
      </c>
      <c r="Q269" s="10" t="s">
        <v>0</v>
      </c>
      <c r="R269" s="10" t="s">
        <v>0</v>
      </c>
      <c r="S269" s="10" t="s">
        <v>0</v>
      </c>
      <c r="T269" s="10" t="s">
        <v>0</v>
      </c>
      <c r="U269" s="10" t="s">
        <v>0</v>
      </c>
      <c r="V269" s="10" t="s">
        <v>0</v>
      </c>
      <c r="W269" s="10" t="s">
        <v>0</v>
      </c>
      <c r="X269" s="10" t="s">
        <v>0</v>
      </c>
      <c r="Y269" s="37" t="e">
        <f t="shared" si="9"/>
        <v>#DIV/0!</v>
      </c>
      <c r="Z269" s="37"/>
      <c r="AA269" s="37"/>
    </row>
    <row r="270" spans="1:27" x14ac:dyDescent="0.2">
      <c r="A270" s="1" t="s">
        <v>1906</v>
      </c>
      <c r="B270" s="4" t="s">
        <v>1195</v>
      </c>
      <c r="C270" s="4" t="s">
        <v>1196</v>
      </c>
      <c r="D270" s="8">
        <v>475293.18634420901</v>
      </c>
      <c r="E270" s="8">
        <v>480049.40695204202</v>
      </c>
      <c r="F270" s="8">
        <v>458992.30604657001</v>
      </c>
      <c r="G270" s="8">
        <v>463060.25620418199</v>
      </c>
      <c r="H270" s="8">
        <v>457582.28938498598</v>
      </c>
      <c r="I270" s="8">
        <v>443937.91186405602</v>
      </c>
      <c r="J270" s="8">
        <v>421916.83476376801</v>
      </c>
      <c r="K270" s="8">
        <v>403689.31042562099</v>
      </c>
      <c r="L270" s="8">
        <v>377212.833922936</v>
      </c>
      <c r="M270" s="7">
        <f t="shared" si="8"/>
        <v>7.8307582386857838E-2</v>
      </c>
      <c r="N270" s="7"/>
      <c r="O270" s="7"/>
      <c r="P270" s="10">
        <v>288026.70444217499</v>
      </c>
      <c r="Q270" s="10">
        <v>311305.884801067</v>
      </c>
      <c r="R270" s="10">
        <v>307803.497693574</v>
      </c>
      <c r="S270" s="10">
        <v>280940.64077085903</v>
      </c>
      <c r="T270" s="10">
        <v>282096.278941378</v>
      </c>
      <c r="U270" s="10">
        <v>271636.43706358701</v>
      </c>
      <c r="V270" s="10">
        <v>277183.74915600399</v>
      </c>
      <c r="W270" s="10">
        <v>261368.44783674099</v>
      </c>
      <c r="X270" s="10">
        <v>273920.28216678399</v>
      </c>
      <c r="Y270" s="37">
        <f t="shared" si="9"/>
        <v>5.7819080517729424E-2</v>
      </c>
      <c r="Z270" s="37"/>
      <c r="AA270" s="37"/>
    </row>
    <row r="271" spans="1:27" x14ac:dyDescent="0.2">
      <c r="A271" s="1" t="s">
        <v>1907</v>
      </c>
      <c r="B271" s="4" t="s">
        <v>1198</v>
      </c>
      <c r="C271" s="4" t="s">
        <v>0</v>
      </c>
      <c r="D271" s="8" t="s">
        <v>0</v>
      </c>
      <c r="E271" s="8" t="s">
        <v>0</v>
      </c>
      <c r="F271" s="8" t="s">
        <v>0</v>
      </c>
      <c r="G271" s="8" t="s">
        <v>0</v>
      </c>
      <c r="H271" s="8" t="s">
        <v>0</v>
      </c>
      <c r="I271" s="8" t="s">
        <v>0</v>
      </c>
      <c r="J271" s="8" t="s">
        <v>0</v>
      </c>
      <c r="K271" s="8" t="s">
        <v>0</v>
      </c>
      <c r="L271" s="8" t="s">
        <v>0</v>
      </c>
      <c r="M271" s="7" t="e">
        <f t="shared" si="8"/>
        <v>#DIV/0!</v>
      </c>
      <c r="N271" s="7"/>
      <c r="O271" s="7"/>
      <c r="P271" s="10">
        <v>79893.546711389296</v>
      </c>
      <c r="Q271" s="10">
        <v>80497.439280756196</v>
      </c>
      <c r="R271" s="10">
        <v>75073.886002482395</v>
      </c>
      <c r="S271" s="10">
        <v>81003.687416140601</v>
      </c>
      <c r="T271" s="10">
        <v>82314.007486918999</v>
      </c>
      <c r="U271" s="10">
        <v>79209.321006734099</v>
      </c>
      <c r="V271" s="10">
        <v>83279.354231144796</v>
      </c>
      <c r="W271" s="10">
        <v>76294.788595068705</v>
      </c>
      <c r="X271" s="10">
        <v>69724.247034904402</v>
      </c>
      <c r="Y271" s="37">
        <f t="shared" si="9"/>
        <v>5.3918064916032529E-2</v>
      </c>
      <c r="Z271" s="37"/>
      <c r="AA271" s="37"/>
    </row>
    <row r="272" spans="1:27" x14ac:dyDescent="0.2">
      <c r="A272" s="1" t="s">
        <v>1908</v>
      </c>
      <c r="B272" s="4" t="s">
        <v>1201</v>
      </c>
      <c r="C272" s="4" t="s">
        <v>1202</v>
      </c>
      <c r="D272" s="8">
        <v>2542742.1980284499</v>
      </c>
      <c r="E272" s="8">
        <v>2423609.2869130899</v>
      </c>
      <c r="F272" s="8">
        <v>2310201.7440516502</v>
      </c>
      <c r="G272" s="8">
        <v>2254557.3912088098</v>
      </c>
      <c r="H272" s="8">
        <v>2147950.80941854</v>
      </c>
      <c r="I272" s="8">
        <v>2152243.8771597301</v>
      </c>
      <c r="J272" s="8">
        <v>2167304.45406402</v>
      </c>
      <c r="K272" s="8">
        <v>2032299.85266748</v>
      </c>
      <c r="L272" s="8">
        <v>2101514.9243884101</v>
      </c>
      <c r="M272" s="7">
        <f t="shared" si="8"/>
        <v>7.3148993205318938E-2</v>
      </c>
      <c r="N272" s="7"/>
      <c r="O272" s="7"/>
      <c r="P272" s="10">
        <v>5103704.74140744</v>
      </c>
      <c r="Q272" s="10">
        <v>5064678.39124412</v>
      </c>
      <c r="R272" s="10">
        <v>5057216.6956493603</v>
      </c>
      <c r="S272" s="10">
        <v>4822637.6984847505</v>
      </c>
      <c r="T272" s="10">
        <v>4213017.3615456196</v>
      </c>
      <c r="U272" s="10">
        <v>4874922.87479652</v>
      </c>
      <c r="V272" s="10">
        <v>4662772.1239527902</v>
      </c>
      <c r="W272" s="10">
        <v>4988843.0117613897</v>
      </c>
      <c r="X272" s="10">
        <v>5527588.3064264497</v>
      </c>
      <c r="Y272" s="37">
        <f t="shared" si="9"/>
        <v>7.2687037822209005E-2</v>
      </c>
      <c r="Z272" s="37"/>
      <c r="AA272" s="37"/>
    </row>
    <row r="273" spans="1:27" x14ac:dyDescent="0.2">
      <c r="A273" s="1" t="s">
        <v>1909</v>
      </c>
      <c r="B273" s="4" t="s">
        <v>1205</v>
      </c>
      <c r="C273" s="4" t="s">
        <v>1206</v>
      </c>
      <c r="D273" s="8">
        <v>135964.883127557</v>
      </c>
      <c r="E273" s="8">
        <v>127450.296652889</v>
      </c>
      <c r="F273" s="8">
        <v>125951.761831287</v>
      </c>
      <c r="G273" s="8">
        <v>127948.115920376</v>
      </c>
      <c r="H273" s="8">
        <v>115550.445660596</v>
      </c>
      <c r="I273" s="8">
        <v>115871.184196535</v>
      </c>
      <c r="J273" s="8">
        <v>117404.55284886</v>
      </c>
      <c r="K273" s="8">
        <v>112596.908872364</v>
      </c>
      <c r="L273" s="8">
        <v>131022.355847</v>
      </c>
      <c r="M273" s="7">
        <f t="shared" si="8"/>
        <v>6.6037526157371879E-2</v>
      </c>
      <c r="N273" s="7"/>
      <c r="O273" s="7"/>
      <c r="P273" s="10">
        <v>99745.724627670905</v>
      </c>
      <c r="Q273" s="10">
        <v>100814.88813537901</v>
      </c>
      <c r="R273" s="10">
        <v>104124.742253346</v>
      </c>
      <c r="S273" s="10">
        <v>100155.221006648</v>
      </c>
      <c r="T273" s="10">
        <v>104000.396506802</v>
      </c>
      <c r="U273" s="10">
        <v>100776.490135343</v>
      </c>
      <c r="V273" s="10">
        <v>100404.902340031</v>
      </c>
      <c r="W273" s="10">
        <v>88689.065643446098</v>
      </c>
      <c r="X273" s="10">
        <v>95419.968474327005</v>
      </c>
      <c r="Y273" s="37">
        <f t="shared" si="9"/>
        <v>4.7695544237335692E-2</v>
      </c>
      <c r="Z273" s="37"/>
      <c r="AA273" s="37"/>
    </row>
    <row r="274" spans="1:27" x14ac:dyDescent="0.2">
      <c r="A274" s="1" t="s">
        <v>1910</v>
      </c>
      <c r="B274" s="4" t="s">
        <v>1210</v>
      </c>
      <c r="C274" s="4" t="s">
        <v>0</v>
      </c>
      <c r="D274" s="8">
        <v>213000.7502642</v>
      </c>
      <c r="E274" s="8">
        <v>220019.24595462199</v>
      </c>
      <c r="F274" s="8">
        <v>220497.92250467301</v>
      </c>
      <c r="G274" s="8">
        <v>222344.82040227999</v>
      </c>
      <c r="H274" s="8">
        <v>224594.51585020599</v>
      </c>
      <c r="I274" s="8">
        <v>213253.81717154299</v>
      </c>
      <c r="J274" s="8">
        <v>198236.62286674499</v>
      </c>
      <c r="K274" s="8">
        <v>206747.10720094299</v>
      </c>
      <c r="L274" s="8">
        <v>220512.910234735</v>
      </c>
      <c r="M274" s="7">
        <f t="shared" si="8"/>
        <v>3.9721616725631619E-2</v>
      </c>
      <c r="N274" s="7"/>
      <c r="O274" s="7"/>
      <c r="P274" s="10">
        <v>339038.08537359501</v>
      </c>
      <c r="Q274" s="10">
        <v>339028.59252232302</v>
      </c>
      <c r="R274" s="10">
        <v>320055.86386405298</v>
      </c>
      <c r="S274" s="10">
        <v>313730.55114549899</v>
      </c>
      <c r="T274" s="10">
        <v>310871.14537148899</v>
      </c>
      <c r="U274" s="10">
        <v>303663.15852440998</v>
      </c>
      <c r="V274" s="10">
        <v>285098.43673430901</v>
      </c>
      <c r="W274" s="10">
        <v>295553.318493395</v>
      </c>
      <c r="X274" s="10">
        <v>296718.872189852</v>
      </c>
      <c r="Y274" s="37">
        <f t="shared" si="9"/>
        <v>6.0331062637150136E-2</v>
      </c>
      <c r="Z274" s="37"/>
      <c r="AA274" s="37"/>
    </row>
    <row r="275" spans="1:27" x14ac:dyDescent="0.2">
      <c r="A275" s="1" t="s">
        <v>1911</v>
      </c>
      <c r="B275" s="4" t="s">
        <v>1213</v>
      </c>
      <c r="C275" s="4" t="s">
        <v>1214</v>
      </c>
      <c r="D275" s="8" t="s">
        <v>0</v>
      </c>
      <c r="E275" s="8" t="s">
        <v>0</v>
      </c>
      <c r="F275" s="8" t="s">
        <v>0</v>
      </c>
      <c r="G275" s="8" t="s">
        <v>0</v>
      </c>
      <c r="H275" s="8" t="s">
        <v>0</v>
      </c>
      <c r="I275" s="8" t="s">
        <v>0</v>
      </c>
      <c r="J275" s="8" t="s">
        <v>0</v>
      </c>
      <c r="K275" s="8" t="s">
        <v>0</v>
      </c>
      <c r="L275" s="8" t="s">
        <v>0</v>
      </c>
      <c r="M275" s="7" t="e">
        <f t="shared" si="8"/>
        <v>#DIV/0!</v>
      </c>
      <c r="N275" s="7"/>
      <c r="O275" s="7"/>
      <c r="P275" s="10" t="s">
        <v>0</v>
      </c>
      <c r="Q275" s="10" t="s">
        <v>0</v>
      </c>
      <c r="R275" s="10" t="s">
        <v>0</v>
      </c>
      <c r="S275" s="10" t="s">
        <v>0</v>
      </c>
      <c r="T275" s="10" t="s">
        <v>0</v>
      </c>
      <c r="U275" s="10" t="s">
        <v>0</v>
      </c>
      <c r="V275" s="10" t="s">
        <v>0</v>
      </c>
      <c r="W275" s="10" t="s">
        <v>0</v>
      </c>
      <c r="X275" s="10" t="s">
        <v>0</v>
      </c>
      <c r="Y275" s="37" t="e">
        <f t="shared" si="9"/>
        <v>#DIV/0!</v>
      </c>
      <c r="Z275" s="37"/>
      <c r="AA275" s="37"/>
    </row>
    <row r="276" spans="1:27" x14ac:dyDescent="0.2">
      <c r="A276" s="1" t="s">
        <v>1912</v>
      </c>
      <c r="B276" s="4" t="s">
        <v>1218</v>
      </c>
      <c r="C276" s="4" t="s">
        <v>1219</v>
      </c>
      <c r="D276" s="8" t="s">
        <v>0</v>
      </c>
      <c r="E276" s="8" t="s">
        <v>0</v>
      </c>
      <c r="F276" s="8" t="s">
        <v>0</v>
      </c>
      <c r="G276" s="8" t="s">
        <v>0</v>
      </c>
      <c r="H276" s="8" t="s">
        <v>0</v>
      </c>
      <c r="I276" s="8" t="s">
        <v>0</v>
      </c>
      <c r="J276" s="8" t="s">
        <v>0</v>
      </c>
      <c r="K276" s="8" t="s">
        <v>0</v>
      </c>
      <c r="L276" s="8" t="s">
        <v>0</v>
      </c>
      <c r="M276" s="7" t="e">
        <f t="shared" si="8"/>
        <v>#DIV/0!</v>
      </c>
      <c r="N276" s="7"/>
      <c r="O276" s="7"/>
      <c r="P276" s="10" t="s">
        <v>0</v>
      </c>
      <c r="Q276" s="10" t="s">
        <v>0</v>
      </c>
      <c r="R276" s="10" t="s">
        <v>0</v>
      </c>
      <c r="S276" s="10" t="s">
        <v>0</v>
      </c>
      <c r="T276" s="10" t="s">
        <v>0</v>
      </c>
      <c r="U276" s="10" t="s">
        <v>0</v>
      </c>
      <c r="V276" s="10" t="s">
        <v>0</v>
      </c>
      <c r="W276" s="10" t="s">
        <v>0</v>
      </c>
      <c r="X276" s="10" t="s">
        <v>0</v>
      </c>
      <c r="Y276" s="37" t="e">
        <f t="shared" si="9"/>
        <v>#DIV/0!</v>
      </c>
      <c r="Z276" s="37"/>
      <c r="AA276" s="37"/>
    </row>
    <row r="277" spans="1:27" x14ac:dyDescent="0.2">
      <c r="A277" s="1" t="s">
        <v>1913</v>
      </c>
      <c r="B277" s="4" t="s">
        <v>1222</v>
      </c>
      <c r="C277" s="4" t="s">
        <v>1223</v>
      </c>
      <c r="D277" s="8" t="s">
        <v>0</v>
      </c>
      <c r="E277" s="8" t="s">
        <v>0</v>
      </c>
      <c r="F277" s="8" t="s">
        <v>0</v>
      </c>
      <c r="G277" s="8" t="s">
        <v>0</v>
      </c>
      <c r="H277" s="8" t="s">
        <v>0</v>
      </c>
      <c r="I277" s="8" t="s">
        <v>0</v>
      </c>
      <c r="J277" s="8" t="s">
        <v>0</v>
      </c>
      <c r="K277" s="8" t="s">
        <v>0</v>
      </c>
      <c r="L277" s="8" t="s">
        <v>0</v>
      </c>
      <c r="M277" s="7" t="e">
        <f t="shared" si="8"/>
        <v>#DIV/0!</v>
      </c>
      <c r="N277" s="7"/>
      <c r="O277" s="7"/>
      <c r="P277" s="10" t="s">
        <v>0</v>
      </c>
      <c r="Q277" s="10" t="s">
        <v>0</v>
      </c>
      <c r="R277" s="10" t="s">
        <v>0</v>
      </c>
      <c r="S277" s="10" t="s">
        <v>0</v>
      </c>
      <c r="T277" s="10" t="s">
        <v>0</v>
      </c>
      <c r="U277" s="10" t="s">
        <v>0</v>
      </c>
      <c r="V277" s="10" t="s">
        <v>0</v>
      </c>
      <c r="W277" s="10" t="s">
        <v>0</v>
      </c>
      <c r="X277" s="10" t="s">
        <v>0</v>
      </c>
      <c r="Y277" s="37" t="e">
        <f t="shared" si="9"/>
        <v>#DIV/0!</v>
      </c>
      <c r="Z277" s="37"/>
      <c r="AA277" s="37"/>
    </row>
    <row r="278" spans="1:27" x14ac:dyDescent="0.2">
      <c r="A278" s="1" t="s">
        <v>1914</v>
      </c>
      <c r="B278" s="4" t="s">
        <v>1227</v>
      </c>
      <c r="C278" s="4" t="s">
        <v>1228</v>
      </c>
      <c r="D278" s="8">
        <v>331141.04125295999</v>
      </c>
      <c r="E278" s="8">
        <v>312534.56832825701</v>
      </c>
      <c r="F278" s="8">
        <v>313125.39385039598</v>
      </c>
      <c r="G278" s="8">
        <v>318631.973574306</v>
      </c>
      <c r="H278" s="8">
        <v>300663.30772830697</v>
      </c>
      <c r="I278" s="8">
        <v>300258.22205282201</v>
      </c>
      <c r="J278" s="8">
        <v>284009.11994487903</v>
      </c>
      <c r="K278" s="8">
        <v>297024.545972249</v>
      </c>
      <c r="L278" s="8">
        <v>288628.75158501801</v>
      </c>
      <c r="M278" s="7">
        <f t="shared" si="8"/>
        <v>4.923574339149709E-2</v>
      </c>
      <c r="N278" s="7"/>
      <c r="O278" s="7"/>
      <c r="P278" s="10">
        <v>265739.088478752</v>
      </c>
      <c r="Q278" s="10">
        <v>265144.989771494</v>
      </c>
      <c r="R278" s="10">
        <v>258308.56972576401</v>
      </c>
      <c r="S278" s="10">
        <v>252316.490817249</v>
      </c>
      <c r="T278" s="10">
        <v>242987.30750043201</v>
      </c>
      <c r="U278" s="10">
        <v>232315.44143624799</v>
      </c>
      <c r="V278" s="10">
        <v>232018.78347596299</v>
      </c>
      <c r="W278" s="10">
        <v>235443.38660856901</v>
      </c>
      <c r="X278" s="10">
        <v>225223.70023262801</v>
      </c>
      <c r="Y278" s="37">
        <f t="shared" si="9"/>
        <v>6.2446585093765751E-2</v>
      </c>
      <c r="Z278" s="37"/>
      <c r="AA278" s="37"/>
    </row>
    <row r="279" spans="1:27" x14ac:dyDescent="0.2">
      <c r="A279" s="1" t="s">
        <v>1915</v>
      </c>
      <c r="B279" s="4" t="s">
        <v>1232</v>
      </c>
      <c r="C279" s="4" t="s">
        <v>0</v>
      </c>
      <c r="D279" s="8" t="s">
        <v>0</v>
      </c>
      <c r="E279" s="8" t="s">
        <v>0</v>
      </c>
      <c r="F279" s="8" t="s">
        <v>0</v>
      </c>
      <c r="G279" s="8" t="s">
        <v>0</v>
      </c>
      <c r="H279" s="8" t="s">
        <v>0</v>
      </c>
      <c r="I279" s="8" t="s">
        <v>0</v>
      </c>
      <c r="J279" s="8" t="s">
        <v>0</v>
      </c>
      <c r="K279" s="8" t="s">
        <v>0</v>
      </c>
      <c r="L279" s="8" t="s">
        <v>0</v>
      </c>
      <c r="M279" s="7" t="e">
        <f t="shared" si="8"/>
        <v>#DIV/0!</v>
      </c>
      <c r="N279" s="7"/>
      <c r="O279" s="7"/>
      <c r="P279" s="10" t="s">
        <v>0</v>
      </c>
      <c r="Q279" s="10" t="s">
        <v>0</v>
      </c>
      <c r="R279" s="10" t="s">
        <v>0</v>
      </c>
      <c r="S279" s="10" t="s">
        <v>0</v>
      </c>
      <c r="T279" s="10" t="s">
        <v>0</v>
      </c>
      <c r="U279" s="10" t="s">
        <v>0</v>
      </c>
      <c r="V279" s="10" t="s">
        <v>0</v>
      </c>
      <c r="W279" s="10" t="s">
        <v>0</v>
      </c>
      <c r="X279" s="10" t="s">
        <v>0</v>
      </c>
      <c r="Y279" s="37" t="e">
        <f t="shared" si="9"/>
        <v>#DIV/0!</v>
      </c>
      <c r="Z279" s="37"/>
      <c r="AA279" s="37"/>
    </row>
    <row r="280" spans="1:27" x14ac:dyDescent="0.2">
      <c r="A280" s="1" t="s">
        <v>1916</v>
      </c>
      <c r="B280" s="4" t="s">
        <v>1234</v>
      </c>
      <c r="C280" s="4" t="s">
        <v>1235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J280" s="8" t="s">
        <v>0</v>
      </c>
      <c r="K280" s="8" t="s">
        <v>0</v>
      </c>
      <c r="L280" s="8" t="s">
        <v>0</v>
      </c>
      <c r="M280" s="7" t="e">
        <f t="shared" si="8"/>
        <v>#DIV/0!</v>
      </c>
      <c r="N280" s="7"/>
      <c r="O280" s="7"/>
      <c r="P280" s="10" t="s">
        <v>0</v>
      </c>
      <c r="Q280" s="10" t="s">
        <v>0</v>
      </c>
      <c r="R280" s="10" t="s">
        <v>0</v>
      </c>
      <c r="S280" s="10" t="s">
        <v>0</v>
      </c>
      <c r="T280" s="10" t="s">
        <v>0</v>
      </c>
      <c r="U280" s="10" t="s">
        <v>0</v>
      </c>
      <c r="V280" s="10" t="s">
        <v>0</v>
      </c>
      <c r="W280" s="10" t="s">
        <v>0</v>
      </c>
      <c r="X280" s="10" t="s">
        <v>0</v>
      </c>
      <c r="Y280" s="37" t="e">
        <f t="shared" si="9"/>
        <v>#DIV/0!</v>
      </c>
      <c r="Z280" s="37"/>
      <c r="AA280" s="37"/>
    </row>
    <row r="281" spans="1:27" x14ac:dyDescent="0.2">
      <c r="A281" s="1" t="s">
        <v>1917</v>
      </c>
      <c r="B281" s="4" t="s">
        <v>1238</v>
      </c>
      <c r="C281" s="4" t="s">
        <v>1239</v>
      </c>
      <c r="D281" s="8">
        <v>62083.786117971402</v>
      </c>
      <c r="E281" s="8">
        <v>59608.338943488503</v>
      </c>
      <c r="F281" s="8">
        <v>56617.067840117001</v>
      </c>
      <c r="G281" s="8">
        <v>59524.190698804203</v>
      </c>
      <c r="H281" s="8">
        <v>52093.628270214802</v>
      </c>
      <c r="I281" s="8">
        <v>58556.598819852697</v>
      </c>
      <c r="J281" s="8">
        <v>53279.367094709603</v>
      </c>
      <c r="K281" s="8">
        <v>58531.2189721084</v>
      </c>
      <c r="L281" s="8">
        <v>53814.595019549801</v>
      </c>
      <c r="M281" s="7">
        <f t="shared" si="8"/>
        <v>5.9320596185507994E-2</v>
      </c>
      <c r="N281" s="7"/>
      <c r="O281" s="7"/>
      <c r="P281" s="10">
        <v>42726.6975500271</v>
      </c>
      <c r="Q281" s="10">
        <v>32461.001490730701</v>
      </c>
      <c r="R281" s="10">
        <v>36984.837913472802</v>
      </c>
      <c r="S281" s="10">
        <v>39697.256117428602</v>
      </c>
      <c r="T281" s="10">
        <v>35116.509053943402</v>
      </c>
      <c r="U281" s="10">
        <v>39450.890531573001</v>
      </c>
      <c r="V281" s="10">
        <v>40942.422407676597</v>
      </c>
      <c r="W281" s="10">
        <v>35170.497072558202</v>
      </c>
      <c r="X281" s="10">
        <v>38189.553483796502</v>
      </c>
      <c r="Y281" s="37">
        <f t="shared" si="9"/>
        <v>8.5525312732940256E-2</v>
      </c>
      <c r="Z281" s="37"/>
      <c r="AA281" s="37"/>
    </row>
    <row r="282" spans="1:27" x14ac:dyDescent="0.2">
      <c r="A282" s="1" t="s">
        <v>1918</v>
      </c>
      <c r="B282" s="4" t="s">
        <v>1243</v>
      </c>
      <c r="C282" s="4" t="s">
        <v>1244</v>
      </c>
      <c r="D282" s="8">
        <v>104543.804556702</v>
      </c>
      <c r="E282" s="8">
        <v>107280.96870717101</v>
      </c>
      <c r="F282" s="8">
        <v>99901.790893629193</v>
      </c>
      <c r="G282" s="8">
        <v>97149.356973711896</v>
      </c>
      <c r="H282" s="8">
        <v>84863.906435494704</v>
      </c>
      <c r="I282" s="8">
        <v>87869.640185403507</v>
      </c>
      <c r="J282" s="8">
        <v>105566.517368602</v>
      </c>
      <c r="K282" s="8">
        <v>85591.147642918906</v>
      </c>
      <c r="L282" s="8">
        <v>83305.658583471901</v>
      </c>
      <c r="M282" s="7">
        <f t="shared" si="8"/>
        <v>0.10253285965674191</v>
      </c>
      <c r="N282" s="7"/>
      <c r="O282" s="7"/>
      <c r="P282" s="10">
        <v>511184.94701826299</v>
      </c>
      <c r="Q282" s="10">
        <v>489694.412686645</v>
      </c>
      <c r="R282" s="10">
        <v>485970.228643985</v>
      </c>
      <c r="S282" s="10">
        <v>447768.49557943101</v>
      </c>
      <c r="T282" s="10">
        <v>465835.12431043503</v>
      </c>
      <c r="U282" s="10">
        <v>511007.38775475899</v>
      </c>
      <c r="V282" s="10">
        <v>448820.44377092097</v>
      </c>
      <c r="W282" s="10">
        <v>391177.29487303202</v>
      </c>
      <c r="X282" s="10">
        <v>419854.61931793601</v>
      </c>
      <c r="Y282" s="37">
        <f t="shared" si="9"/>
        <v>8.8058441592584705E-2</v>
      </c>
      <c r="Z282" s="37"/>
      <c r="AA282" s="37"/>
    </row>
    <row r="283" spans="1:27" x14ac:dyDescent="0.2">
      <c r="A283" s="1" t="s">
        <v>1919</v>
      </c>
      <c r="B283" s="4" t="s">
        <v>1247</v>
      </c>
      <c r="C283" s="4" t="s">
        <v>1248</v>
      </c>
      <c r="D283" s="8" t="s">
        <v>0</v>
      </c>
      <c r="E283" s="8" t="s">
        <v>0</v>
      </c>
      <c r="F283" s="8" t="s">
        <v>0</v>
      </c>
      <c r="G283" s="8" t="s">
        <v>0</v>
      </c>
      <c r="H283" s="8" t="s">
        <v>0</v>
      </c>
      <c r="I283" s="8" t="s">
        <v>0</v>
      </c>
      <c r="J283" s="8" t="s">
        <v>0</v>
      </c>
      <c r="K283" s="8" t="s">
        <v>0</v>
      </c>
      <c r="L283" s="8" t="s">
        <v>0</v>
      </c>
      <c r="M283" s="7" t="e">
        <f t="shared" si="8"/>
        <v>#DIV/0!</v>
      </c>
      <c r="N283" s="7"/>
      <c r="O283" s="7"/>
      <c r="P283" s="10" t="s">
        <v>0</v>
      </c>
      <c r="Q283" s="10" t="s">
        <v>0</v>
      </c>
      <c r="R283" s="10" t="s">
        <v>0</v>
      </c>
      <c r="S283" s="10" t="s">
        <v>0</v>
      </c>
      <c r="T283" s="10" t="s">
        <v>0</v>
      </c>
      <c r="U283" s="10" t="s">
        <v>0</v>
      </c>
      <c r="V283" s="10" t="s">
        <v>0</v>
      </c>
      <c r="W283" s="10" t="s">
        <v>0</v>
      </c>
      <c r="X283" s="10" t="s">
        <v>0</v>
      </c>
      <c r="Y283" s="37" t="e">
        <f t="shared" si="9"/>
        <v>#DIV/0!</v>
      </c>
      <c r="Z283" s="37"/>
      <c r="AA283" s="37"/>
    </row>
    <row r="284" spans="1:27" x14ac:dyDescent="0.2">
      <c r="A284" s="1" t="s">
        <v>1920</v>
      </c>
      <c r="B284" s="4" t="s">
        <v>1251</v>
      </c>
      <c r="C284" s="4" t="s">
        <v>1252</v>
      </c>
      <c r="D284" s="8" t="s">
        <v>0</v>
      </c>
      <c r="E284" s="8" t="s">
        <v>0</v>
      </c>
      <c r="F284" s="8" t="s">
        <v>0</v>
      </c>
      <c r="G284" s="8" t="s">
        <v>0</v>
      </c>
      <c r="H284" s="8" t="s">
        <v>0</v>
      </c>
      <c r="I284" s="8" t="s">
        <v>0</v>
      </c>
      <c r="J284" s="8" t="s">
        <v>0</v>
      </c>
      <c r="K284" s="8" t="s">
        <v>0</v>
      </c>
      <c r="L284" s="8" t="s">
        <v>0</v>
      </c>
      <c r="M284" s="7" t="e">
        <f t="shared" si="8"/>
        <v>#DIV/0!</v>
      </c>
      <c r="N284" s="7"/>
      <c r="O284" s="7"/>
      <c r="P284" s="10" t="s">
        <v>0</v>
      </c>
      <c r="Q284" s="10" t="s">
        <v>0</v>
      </c>
      <c r="R284" s="10" t="s">
        <v>0</v>
      </c>
      <c r="S284" s="10" t="s">
        <v>0</v>
      </c>
      <c r="T284" s="10" t="s">
        <v>0</v>
      </c>
      <c r="U284" s="10" t="s">
        <v>0</v>
      </c>
      <c r="V284" s="10" t="s">
        <v>0</v>
      </c>
      <c r="W284" s="10" t="s">
        <v>0</v>
      </c>
      <c r="X284" s="10" t="s">
        <v>0</v>
      </c>
      <c r="Y284" s="37" t="e">
        <f t="shared" si="9"/>
        <v>#DIV/0!</v>
      </c>
      <c r="Z284" s="37"/>
      <c r="AA284" s="37"/>
    </row>
    <row r="285" spans="1:27" x14ac:dyDescent="0.2">
      <c r="A285" s="1" t="s">
        <v>1921</v>
      </c>
      <c r="B285" s="4" t="s">
        <v>1255</v>
      </c>
      <c r="C285" s="4" t="s">
        <v>1256</v>
      </c>
      <c r="D285" s="8">
        <v>338769.18490788102</v>
      </c>
      <c r="E285" s="8">
        <v>347589.777550322</v>
      </c>
      <c r="F285" s="8">
        <v>345542.40898710099</v>
      </c>
      <c r="G285" s="8">
        <v>334382.90522656898</v>
      </c>
      <c r="H285" s="8">
        <v>339050.547559186</v>
      </c>
      <c r="I285" s="8">
        <v>327725.94188814098</v>
      </c>
      <c r="J285" s="8">
        <v>315188.79687134799</v>
      </c>
      <c r="K285" s="8">
        <v>313222.04867904802</v>
      </c>
      <c r="L285" s="8">
        <v>311740.91565669997</v>
      </c>
      <c r="M285" s="7">
        <f t="shared" si="8"/>
        <v>4.2368643002822434E-2</v>
      </c>
      <c r="N285" s="7"/>
      <c r="O285" s="7"/>
      <c r="P285" s="10">
        <v>473062.43328983901</v>
      </c>
      <c r="Q285" s="10">
        <v>466814.66622022801</v>
      </c>
      <c r="R285" s="10">
        <v>448284.15911550203</v>
      </c>
      <c r="S285" s="10">
        <v>428789.49869670399</v>
      </c>
      <c r="T285" s="10">
        <v>397719.46479737503</v>
      </c>
      <c r="U285" s="10">
        <v>378335.59708491201</v>
      </c>
      <c r="V285" s="10">
        <v>381497.04985066998</v>
      </c>
      <c r="W285" s="10">
        <v>363243.72514180298</v>
      </c>
      <c r="X285" s="10">
        <v>412974.72006488201</v>
      </c>
      <c r="Y285" s="37">
        <f t="shared" si="9"/>
        <v>9.5886581236014595E-2</v>
      </c>
      <c r="Z285" s="37"/>
      <c r="AA285" s="37"/>
    </row>
    <row r="286" spans="1:27" x14ac:dyDescent="0.2">
      <c r="A286" s="1" t="s">
        <v>1922</v>
      </c>
      <c r="B286" s="4" t="s">
        <v>1259</v>
      </c>
      <c r="C286" s="4" t="s">
        <v>1260</v>
      </c>
      <c r="D286" s="8" t="s">
        <v>0</v>
      </c>
      <c r="E286" s="8" t="s">
        <v>0</v>
      </c>
      <c r="F286" s="8" t="s">
        <v>0</v>
      </c>
      <c r="G286" s="8" t="s">
        <v>0</v>
      </c>
      <c r="H286" s="8" t="s">
        <v>0</v>
      </c>
      <c r="I286" s="8" t="s">
        <v>0</v>
      </c>
      <c r="J286" s="8" t="s">
        <v>0</v>
      </c>
      <c r="K286" s="8" t="s">
        <v>0</v>
      </c>
      <c r="L286" s="8" t="s">
        <v>0</v>
      </c>
      <c r="M286" s="7" t="e">
        <f t="shared" si="8"/>
        <v>#DIV/0!</v>
      </c>
      <c r="N286" s="7"/>
      <c r="O286" s="7"/>
      <c r="P286" s="10">
        <v>168900.25622425499</v>
      </c>
      <c r="Q286" s="10">
        <v>186383.07924717799</v>
      </c>
      <c r="R286" s="10">
        <v>184073.82560940599</v>
      </c>
      <c r="S286" s="10">
        <v>186143.38801126601</v>
      </c>
      <c r="T286" s="10">
        <v>165266.313804159</v>
      </c>
      <c r="U286" s="10">
        <v>158195.441165995</v>
      </c>
      <c r="V286" s="10">
        <v>173067.08743551801</v>
      </c>
      <c r="W286" s="10">
        <v>168394.792092452</v>
      </c>
      <c r="X286" s="10">
        <v>156929.81494212101</v>
      </c>
      <c r="Y286" s="37">
        <f t="shared" si="9"/>
        <v>6.6297898998807794E-2</v>
      </c>
      <c r="Z286" s="37"/>
      <c r="AA286" s="37"/>
    </row>
    <row r="287" spans="1:27" x14ac:dyDescent="0.2">
      <c r="A287" s="1" t="s">
        <v>1923</v>
      </c>
      <c r="B287" s="4" t="s">
        <v>1263</v>
      </c>
      <c r="C287" s="4" t="s">
        <v>0</v>
      </c>
      <c r="D287" s="8">
        <v>4786031.0611027395</v>
      </c>
      <c r="E287" s="8">
        <v>4864416.1554816999</v>
      </c>
      <c r="F287" s="8">
        <v>4670505.4232708002</v>
      </c>
      <c r="G287" s="8">
        <v>4407555.24118602</v>
      </c>
      <c r="H287" s="8">
        <v>4480718.2085191999</v>
      </c>
      <c r="I287" s="8">
        <v>4406139.9542473201</v>
      </c>
      <c r="J287" s="8">
        <v>4390092.4284840096</v>
      </c>
      <c r="K287" s="8">
        <v>4297506.5672225803</v>
      </c>
      <c r="L287" s="8">
        <v>4243972.88251461</v>
      </c>
      <c r="M287" s="7">
        <f t="shared" si="8"/>
        <v>4.8363468444712024E-2</v>
      </c>
      <c r="N287" s="7"/>
      <c r="O287" s="7"/>
      <c r="P287" s="10">
        <v>11957916.2401483</v>
      </c>
      <c r="Q287" s="10">
        <v>11700564.0879077</v>
      </c>
      <c r="R287" s="10">
        <v>11582679.401430201</v>
      </c>
      <c r="S287" s="10">
        <v>11504225.7292803</v>
      </c>
      <c r="T287" s="10">
        <v>10856774.255718101</v>
      </c>
      <c r="U287" s="10">
        <v>10593006.905347399</v>
      </c>
      <c r="V287" s="10">
        <v>10429893.478697401</v>
      </c>
      <c r="W287" s="10">
        <v>10605508.1347374</v>
      </c>
      <c r="X287" s="10">
        <v>10968931.2426196</v>
      </c>
      <c r="Y287" s="37">
        <f t="shared" si="9"/>
        <v>5.0312215962703577E-2</v>
      </c>
      <c r="Z287" s="37"/>
      <c r="AA287" s="37"/>
    </row>
    <row r="288" spans="1:27" x14ac:dyDescent="0.2">
      <c r="A288" s="1" t="s">
        <v>2124</v>
      </c>
      <c r="B288" s="4" t="s">
        <v>1266</v>
      </c>
      <c r="C288" s="4" t="s">
        <v>1267</v>
      </c>
      <c r="D288" s="8">
        <v>342095.61505609902</v>
      </c>
      <c r="E288" s="8">
        <v>348213.68572224199</v>
      </c>
      <c r="F288" s="8">
        <v>343784.45827724598</v>
      </c>
      <c r="G288" s="8">
        <v>336746.22711421398</v>
      </c>
      <c r="H288" s="8">
        <v>305170.35206786101</v>
      </c>
      <c r="I288" s="8">
        <v>319475.67074826302</v>
      </c>
      <c r="J288" s="8">
        <v>313911.79099671001</v>
      </c>
      <c r="K288" s="8">
        <v>299871.207051059</v>
      </c>
      <c r="L288" s="8">
        <v>342229.47655278398</v>
      </c>
      <c r="M288" s="7">
        <f t="shared" si="8"/>
        <v>5.6215317079647005E-2</v>
      </c>
      <c r="N288" s="7"/>
      <c r="O288" s="7"/>
      <c r="P288" s="10">
        <v>296996.09892138798</v>
      </c>
      <c r="Q288" s="10">
        <v>291478.92367091897</v>
      </c>
      <c r="R288" s="10">
        <v>297710.21529983002</v>
      </c>
      <c r="S288" s="10">
        <v>308586.75525072101</v>
      </c>
      <c r="T288" s="10">
        <v>280548.583750883</v>
      </c>
      <c r="U288" s="10">
        <v>275088.95569508203</v>
      </c>
      <c r="V288" s="10">
        <v>284685.417361081</v>
      </c>
      <c r="W288" s="10">
        <v>279049.63482414599</v>
      </c>
      <c r="X288" s="10">
        <v>265417.75504837203</v>
      </c>
      <c r="Y288" s="37">
        <f t="shared" si="9"/>
        <v>4.6437622766770943E-2</v>
      </c>
      <c r="Z288" s="37"/>
      <c r="AA288" s="37"/>
    </row>
    <row r="289" spans="1:27" x14ac:dyDescent="0.2">
      <c r="A289" s="1" t="s">
        <v>1924</v>
      </c>
      <c r="B289" s="4" t="s">
        <v>1271</v>
      </c>
      <c r="C289" s="4" t="s">
        <v>1272</v>
      </c>
      <c r="D289" s="8" t="s">
        <v>0</v>
      </c>
      <c r="E289" s="8" t="s">
        <v>0</v>
      </c>
      <c r="F289" s="8" t="s">
        <v>0</v>
      </c>
      <c r="G289" s="8" t="s">
        <v>0</v>
      </c>
      <c r="H289" s="8" t="s">
        <v>0</v>
      </c>
      <c r="I289" s="8" t="s">
        <v>0</v>
      </c>
      <c r="J289" s="8" t="s">
        <v>0</v>
      </c>
      <c r="K289" s="8" t="s">
        <v>0</v>
      </c>
      <c r="L289" s="8" t="s">
        <v>0</v>
      </c>
      <c r="M289" s="7" t="e">
        <f t="shared" si="8"/>
        <v>#DIV/0!</v>
      </c>
      <c r="N289" s="7"/>
      <c r="O289" s="7"/>
      <c r="P289" s="10">
        <v>660518.578729067</v>
      </c>
      <c r="Q289" s="10">
        <v>667944.11280304496</v>
      </c>
      <c r="R289" s="10">
        <v>651366.66613493406</v>
      </c>
      <c r="S289" s="10">
        <v>633210.54556702694</v>
      </c>
      <c r="T289" s="10">
        <v>620401.68355147203</v>
      </c>
      <c r="U289" s="10">
        <v>609694.68221750599</v>
      </c>
      <c r="V289" s="10">
        <v>584198.25200268498</v>
      </c>
      <c r="W289" s="10">
        <v>569425.03495151701</v>
      </c>
      <c r="X289" s="10">
        <v>570327.01233819802</v>
      </c>
      <c r="Y289" s="37">
        <f t="shared" si="9"/>
        <v>6.1277038181305872E-2</v>
      </c>
      <c r="Z289" s="37"/>
      <c r="AA289" s="37"/>
    </row>
    <row r="290" spans="1:27" x14ac:dyDescent="0.2">
      <c r="A290" s="1" t="s">
        <v>1925</v>
      </c>
      <c r="B290" s="4" t="s">
        <v>1276</v>
      </c>
      <c r="C290" s="4" t="s">
        <v>1277</v>
      </c>
      <c r="D290" s="8" t="s">
        <v>0</v>
      </c>
      <c r="E290" s="8" t="s">
        <v>0</v>
      </c>
      <c r="F290" s="8" t="s">
        <v>0</v>
      </c>
      <c r="G290" s="8" t="s">
        <v>0</v>
      </c>
      <c r="H290" s="8" t="s">
        <v>0</v>
      </c>
      <c r="I290" s="8" t="s">
        <v>0</v>
      </c>
      <c r="J290" s="8" t="s">
        <v>0</v>
      </c>
      <c r="K290" s="8" t="s">
        <v>0</v>
      </c>
      <c r="L290" s="8" t="s">
        <v>0</v>
      </c>
      <c r="M290" s="7" t="e">
        <f t="shared" si="8"/>
        <v>#DIV/0!</v>
      </c>
      <c r="N290" s="7"/>
      <c r="O290" s="7"/>
      <c r="P290" s="10">
        <v>65003.834119179497</v>
      </c>
      <c r="Q290" s="10">
        <v>61734.135655859303</v>
      </c>
      <c r="R290" s="10">
        <v>64783.9310954455</v>
      </c>
      <c r="S290" s="10">
        <v>63254.863555124</v>
      </c>
      <c r="T290" s="10">
        <v>55518.911089550602</v>
      </c>
      <c r="U290" s="10">
        <v>59068.1142572018</v>
      </c>
      <c r="V290" s="10">
        <v>58740.654859094597</v>
      </c>
      <c r="W290" s="10">
        <v>62817.1974800065</v>
      </c>
      <c r="X290" s="10">
        <v>59070.981738369599</v>
      </c>
      <c r="Y290" s="37">
        <f t="shared" si="9"/>
        <v>5.2314835585335603E-2</v>
      </c>
      <c r="Z290" s="37"/>
      <c r="AA290" s="37"/>
    </row>
    <row r="291" spans="1:27" x14ac:dyDescent="0.2">
      <c r="A291" s="1" t="s">
        <v>1927</v>
      </c>
      <c r="B291" s="4" t="s">
        <v>1280</v>
      </c>
      <c r="C291" s="4" t="s">
        <v>1281</v>
      </c>
      <c r="D291" s="8" t="s">
        <v>0</v>
      </c>
      <c r="E291" s="8" t="s">
        <v>0</v>
      </c>
      <c r="F291" s="8" t="s">
        <v>0</v>
      </c>
      <c r="G291" s="8" t="s">
        <v>0</v>
      </c>
      <c r="H291" s="8" t="s">
        <v>0</v>
      </c>
      <c r="I291" s="8" t="s">
        <v>0</v>
      </c>
      <c r="J291" s="8" t="s">
        <v>0</v>
      </c>
      <c r="K291" s="8" t="s">
        <v>0</v>
      </c>
      <c r="L291" s="8" t="s">
        <v>0</v>
      </c>
      <c r="M291" s="7" t="e">
        <f t="shared" si="8"/>
        <v>#DIV/0!</v>
      </c>
      <c r="N291" s="7"/>
      <c r="O291" s="7"/>
      <c r="P291" s="10" t="s">
        <v>0</v>
      </c>
      <c r="Q291" s="10" t="s">
        <v>0</v>
      </c>
      <c r="R291" s="10" t="s">
        <v>0</v>
      </c>
      <c r="S291" s="10" t="s">
        <v>0</v>
      </c>
      <c r="T291" s="10" t="s">
        <v>0</v>
      </c>
      <c r="U291" s="10" t="s">
        <v>0</v>
      </c>
      <c r="V291" s="10" t="s">
        <v>0</v>
      </c>
      <c r="W291" s="10" t="s">
        <v>0</v>
      </c>
      <c r="X291" s="10" t="s">
        <v>0</v>
      </c>
      <c r="Y291" s="37" t="e">
        <f t="shared" si="9"/>
        <v>#DIV/0!</v>
      </c>
      <c r="Z291" s="37"/>
      <c r="AA291" s="37"/>
    </row>
    <row r="292" spans="1:27" x14ac:dyDescent="0.2">
      <c r="A292" s="1" t="s">
        <v>1928</v>
      </c>
      <c r="B292" s="4" t="s">
        <v>1285</v>
      </c>
      <c r="C292" s="4" t="s">
        <v>1286</v>
      </c>
      <c r="D292" s="8" t="s">
        <v>0</v>
      </c>
      <c r="E292" s="8" t="s">
        <v>0</v>
      </c>
      <c r="F292" s="8" t="s">
        <v>0</v>
      </c>
      <c r="G292" s="8" t="s">
        <v>0</v>
      </c>
      <c r="H292" s="8" t="s">
        <v>0</v>
      </c>
      <c r="I292" s="8" t="s">
        <v>0</v>
      </c>
      <c r="J292" s="8" t="s">
        <v>0</v>
      </c>
      <c r="K292" s="8" t="s">
        <v>0</v>
      </c>
      <c r="L292" s="8" t="s">
        <v>0</v>
      </c>
      <c r="M292" s="7" t="e">
        <f t="shared" si="8"/>
        <v>#DIV/0!</v>
      </c>
      <c r="N292" s="7"/>
      <c r="O292" s="7"/>
      <c r="P292" s="10">
        <v>35971.234965718497</v>
      </c>
      <c r="Q292" s="10">
        <v>34583.981729981599</v>
      </c>
      <c r="R292" s="10">
        <v>31430.735424686802</v>
      </c>
      <c r="S292" s="10">
        <v>32698.581304074702</v>
      </c>
      <c r="T292" s="10">
        <v>28772.648369390201</v>
      </c>
      <c r="U292" s="10">
        <v>32414.388453433799</v>
      </c>
      <c r="V292" s="10">
        <v>27983.256907038001</v>
      </c>
      <c r="W292" s="10">
        <v>27736.072749278101</v>
      </c>
      <c r="X292" s="10">
        <v>28238.214988246498</v>
      </c>
      <c r="Y292" s="37">
        <f t="shared" si="9"/>
        <v>9.8408429672180359E-2</v>
      </c>
      <c r="Z292" s="37"/>
      <c r="AA292" s="37"/>
    </row>
    <row r="293" spans="1:27" x14ac:dyDescent="0.2">
      <c r="A293" s="1" t="s">
        <v>1929</v>
      </c>
      <c r="B293" s="4" t="s">
        <v>1290</v>
      </c>
      <c r="C293" s="4" t="s">
        <v>1291</v>
      </c>
      <c r="D293" s="8" t="s">
        <v>0</v>
      </c>
      <c r="E293" s="8" t="s">
        <v>0</v>
      </c>
      <c r="F293" s="8" t="s">
        <v>0</v>
      </c>
      <c r="G293" s="8" t="s">
        <v>0</v>
      </c>
      <c r="H293" s="8" t="s">
        <v>0</v>
      </c>
      <c r="I293" s="8" t="s">
        <v>0</v>
      </c>
      <c r="J293" s="8" t="s">
        <v>0</v>
      </c>
      <c r="K293" s="8" t="s">
        <v>0</v>
      </c>
      <c r="L293" s="8" t="s">
        <v>0</v>
      </c>
      <c r="M293" s="7" t="e">
        <f t="shared" si="8"/>
        <v>#DIV/0!</v>
      </c>
      <c r="N293" s="7"/>
      <c r="O293" s="7"/>
      <c r="P293" s="10" t="s">
        <v>0</v>
      </c>
      <c r="Q293" s="10" t="s">
        <v>0</v>
      </c>
      <c r="R293" s="10" t="s">
        <v>0</v>
      </c>
      <c r="S293" s="10" t="s">
        <v>0</v>
      </c>
      <c r="T293" s="10" t="s">
        <v>0</v>
      </c>
      <c r="U293" s="10" t="s">
        <v>0</v>
      </c>
      <c r="V293" s="10" t="s">
        <v>0</v>
      </c>
      <c r="W293" s="10" t="s">
        <v>0</v>
      </c>
      <c r="X293" s="10" t="s">
        <v>0</v>
      </c>
      <c r="Y293" s="37" t="e">
        <f t="shared" si="9"/>
        <v>#DIV/0!</v>
      </c>
      <c r="Z293" s="37"/>
      <c r="AA293" s="37"/>
    </row>
    <row r="294" spans="1:27" x14ac:dyDescent="0.2">
      <c r="A294" s="1" t="s">
        <v>1930</v>
      </c>
      <c r="B294" s="4" t="s">
        <v>1294</v>
      </c>
      <c r="C294" s="4" t="s">
        <v>1295</v>
      </c>
      <c r="D294" s="8">
        <v>22388.366092988399</v>
      </c>
      <c r="E294" s="8">
        <v>24632.2586625484</v>
      </c>
      <c r="F294" s="8">
        <v>21843.186265041499</v>
      </c>
      <c r="G294" s="8">
        <v>21851.380521413699</v>
      </c>
      <c r="H294" s="8">
        <v>24392.332796485702</v>
      </c>
      <c r="I294" s="8">
        <v>22629.421149087899</v>
      </c>
      <c r="J294" s="8">
        <v>18493.507205198599</v>
      </c>
      <c r="K294" s="8">
        <v>19930.981561286801</v>
      </c>
      <c r="L294" s="8">
        <v>18530.175015215998</v>
      </c>
      <c r="M294" s="7">
        <f t="shared" si="8"/>
        <v>0.10419740548267911</v>
      </c>
      <c r="N294" s="7"/>
      <c r="O294" s="7"/>
      <c r="P294" s="10">
        <v>9690.8923808112704</v>
      </c>
      <c r="Q294" s="10">
        <v>7054.96482662778</v>
      </c>
      <c r="R294" s="10">
        <v>7158.2989450823297</v>
      </c>
      <c r="S294" s="10">
        <v>8014.85187324243</v>
      </c>
      <c r="T294" s="10">
        <v>8432.3045843678701</v>
      </c>
      <c r="U294" s="10">
        <v>8627.5540651718493</v>
      </c>
      <c r="V294" s="10">
        <v>7018.6139042669502</v>
      </c>
      <c r="W294" s="10">
        <v>6110.6632651452201</v>
      </c>
      <c r="X294" s="10">
        <v>6845.6293686765603</v>
      </c>
      <c r="Y294" s="37">
        <f t="shared" si="9"/>
        <v>0.14501945488122711</v>
      </c>
      <c r="Z294" s="37"/>
      <c r="AA294" s="37"/>
    </row>
    <row r="295" spans="1:27" x14ac:dyDescent="0.2">
      <c r="A295" s="1" t="s">
        <v>1931</v>
      </c>
      <c r="B295" s="4" t="s">
        <v>1299</v>
      </c>
      <c r="C295" s="4" t="s">
        <v>1300</v>
      </c>
      <c r="D295" s="8" t="s">
        <v>0</v>
      </c>
      <c r="E295" s="8" t="s">
        <v>0</v>
      </c>
      <c r="F295" s="8" t="s">
        <v>0</v>
      </c>
      <c r="G295" s="8" t="s">
        <v>0</v>
      </c>
      <c r="H295" s="8" t="s">
        <v>0</v>
      </c>
      <c r="I295" s="8" t="s">
        <v>0</v>
      </c>
      <c r="J295" s="8" t="s">
        <v>0</v>
      </c>
      <c r="K295" s="8" t="s">
        <v>0</v>
      </c>
      <c r="L295" s="8" t="s">
        <v>0</v>
      </c>
      <c r="M295" s="7" t="e">
        <f t="shared" si="8"/>
        <v>#DIV/0!</v>
      </c>
      <c r="N295" s="7"/>
      <c r="O295" s="7"/>
      <c r="P295" s="10" t="s">
        <v>0</v>
      </c>
      <c r="Q295" s="10" t="s">
        <v>0</v>
      </c>
      <c r="R295" s="10" t="s">
        <v>0</v>
      </c>
      <c r="S295" s="10" t="s">
        <v>0</v>
      </c>
      <c r="T295" s="10" t="s">
        <v>0</v>
      </c>
      <c r="U295" s="10" t="s">
        <v>0</v>
      </c>
      <c r="V295" s="10" t="s">
        <v>0</v>
      </c>
      <c r="W295" s="10" t="s">
        <v>0</v>
      </c>
      <c r="X295" s="10" t="s">
        <v>0</v>
      </c>
      <c r="Y295" s="37" t="e">
        <f t="shared" si="9"/>
        <v>#DIV/0!</v>
      </c>
      <c r="Z295" s="37"/>
      <c r="AA295" s="37"/>
    </row>
    <row r="296" spans="1:27" x14ac:dyDescent="0.2">
      <c r="A296" s="1" t="s">
        <v>1932</v>
      </c>
      <c r="B296" s="4" t="s">
        <v>1304</v>
      </c>
      <c r="C296" s="4" t="s">
        <v>1305</v>
      </c>
      <c r="D296" s="8" t="s">
        <v>0</v>
      </c>
      <c r="E296" s="8" t="s">
        <v>0</v>
      </c>
      <c r="F296" s="8" t="s">
        <v>0</v>
      </c>
      <c r="G296" s="8" t="s">
        <v>0</v>
      </c>
      <c r="H296" s="8" t="s">
        <v>0</v>
      </c>
      <c r="I296" s="8" t="s">
        <v>0</v>
      </c>
      <c r="J296" s="8" t="s">
        <v>0</v>
      </c>
      <c r="K296" s="8" t="s">
        <v>0</v>
      </c>
      <c r="L296" s="8" t="s">
        <v>0</v>
      </c>
      <c r="M296" s="7" t="e">
        <f t="shared" si="8"/>
        <v>#DIV/0!</v>
      </c>
      <c r="N296" s="7"/>
      <c r="O296" s="7"/>
      <c r="P296" s="10" t="s">
        <v>0</v>
      </c>
      <c r="Q296" s="10" t="s">
        <v>0</v>
      </c>
      <c r="R296" s="10" t="s">
        <v>0</v>
      </c>
      <c r="S296" s="10" t="s">
        <v>0</v>
      </c>
      <c r="T296" s="10" t="s">
        <v>0</v>
      </c>
      <c r="U296" s="10" t="s">
        <v>0</v>
      </c>
      <c r="V296" s="10" t="s">
        <v>0</v>
      </c>
      <c r="W296" s="10" t="s">
        <v>0</v>
      </c>
      <c r="X296" s="10" t="s">
        <v>0</v>
      </c>
      <c r="Y296" s="37" t="e">
        <f t="shared" si="9"/>
        <v>#DIV/0!</v>
      </c>
      <c r="Z296" s="37"/>
      <c r="AA296" s="37"/>
    </row>
    <row r="297" spans="1:27" x14ac:dyDescent="0.2">
      <c r="A297" s="1" t="s">
        <v>1933</v>
      </c>
      <c r="B297" s="4" t="s">
        <v>1308</v>
      </c>
      <c r="C297" s="4" t="s">
        <v>1309</v>
      </c>
      <c r="D297" s="8">
        <v>2315540.4760140302</v>
      </c>
      <c r="E297" s="8">
        <v>2131315.53553158</v>
      </c>
      <c r="F297" s="8">
        <v>2199320.38224759</v>
      </c>
      <c r="G297" s="8">
        <v>2149007.5503698699</v>
      </c>
      <c r="H297" s="8">
        <v>2219969.0867260098</v>
      </c>
      <c r="I297" s="8">
        <v>1999123.9163049101</v>
      </c>
      <c r="J297" s="8">
        <v>2142113.93842339</v>
      </c>
      <c r="K297" s="8">
        <v>2203902.0294870501</v>
      </c>
      <c r="L297" s="8">
        <v>2144849.5603550598</v>
      </c>
      <c r="M297" s="7">
        <f t="shared" si="8"/>
        <v>3.9344169113664014E-2</v>
      </c>
      <c r="N297" s="7"/>
      <c r="O297" s="7"/>
      <c r="P297" s="10">
        <v>2441227.5018163598</v>
      </c>
      <c r="Q297" s="10">
        <v>2590091.3588276901</v>
      </c>
      <c r="R297" s="10">
        <v>2465750.3168011098</v>
      </c>
      <c r="S297" s="10">
        <v>2563202.4726380398</v>
      </c>
      <c r="T297" s="10">
        <v>2592598.3048624001</v>
      </c>
      <c r="U297" s="10">
        <v>2350352.8155398201</v>
      </c>
      <c r="V297" s="10">
        <v>2307847.5352909402</v>
      </c>
      <c r="W297" s="10">
        <v>2637454.82187348</v>
      </c>
      <c r="X297" s="10">
        <v>2346580.9286644398</v>
      </c>
      <c r="Y297" s="37">
        <f t="shared" si="9"/>
        <v>4.9931187389072033E-2</v>
      </c>
      <c r="Z297" s="37"/>
      <c r="AA297" s="37"/>
    </row>
    <row r="298" spans="1:27" x14ac:dyDescent="0.2">
      <c r="A298" s="1" t="s">
        <v>1934</v>
      </c>
      <c r="B298" s="4" t="s">
        <v>1311</v>
      </c>
      <c r="C298" s="4" t="s">
        <v>1312</v>
      </c>
      <c r="D298" s="8" t="s">
        <v>0</v>
      </c>
      <c r="E298" s="8" t="s">
        <v>0</v>
      </c>
      <c r="F298" s="8" t="s">
        <v>0</v>
      </c>
      <c r="G298" s="8" t="s">
        <v>0</v>
      </c>
      <c r="H298" s="8" t="s">
        <v>0</v>
      </c>
      <c r="I298" s="8" t="s">
        <v>0</v>
      </c>
      <c r="J298" s="8" t="s">
        <v>0</v>
      </c>
      <c r="K298" s="8" t="s">
        <v>0</v>
      </c>
      <c r="L298" s="8" t="s">
        <v>0</v>
      </c>
      <c r="M298" s="7" t="e">
        <f t="shared" si="8"/>
        <v>#DIV/0!</v>
      </c>
      <c r="N298" s="7"/>
      <c r="O298" s="7"/>
      <c r="P298" s="10" t="s">
        <v>0</v>
      </c>
      <c r="Q298" s="10" t="s">
        <v>0</v>
      </c>
      <c r="R298" s="10" t="s">
        <v>0</v>
      </c>
      <c r="S298" s="10" t="s">
        <v>0</v>
      </c>
      <c r="T298" s="10" t="s">
        <v>0</v>
      </c>
      <c r="U298" s="10" t="s">
        <v>0</v>
      </c>
      <c r="V298" s="10" t="s">
        <v>0</v>
      </c>
      <c r="W298" s="10" t="s">
        <v>0</v>
      </c>
      <c r="X298" s="10" t="s">
        <v>0</v>
      </c>
      <c r="Y298" s="37" t="e">
        <f t="shared" si="9"/>
        <v>#DIV/0!</v>
      </c>
      <c r="Z298" s="37"/>
      <c r="AA298" s="37"/>
    </row>
    <row r="299" spans="1:27" x14ac:dyDescent="0.2">
      <c r="A299" s="1" t="s">
        <v>1935</v>
      </c>
      <c r="B299" s="4" t="s">
        <v>1316</v>
      </c>
      <c r="C299" s="4" t="s">
        <v>0</v>
      </c>
      <c r="D299" s="8" t="s">
        <v>0</v>
      </c>
      <c r="E299" s="8" t="s">
        <v>0</v>
      </c>
      <c r="F299" s="8" t="s">
        <v>0</v>
      </c>
      <c r="G299" s="8" t="s">
        <v>0</v>
      </c>
      <c r="H299" s="8" t="s">
        <v>0</v>
      </c>
      <c r="I299" s="8" t="s">
        <v>0</v>
      </c>
      <c r="J299" s="8" t="s">
        <v>0</v>
      </c>
      <c r="K299" s="8" t="s">
        <v>0</v>
      </c>
      <c r="L299" s="8" t="s">
        <v>0</v>
      </c>
      <c r="M299" s="7" t="e">
        <f t="shared" si="8"/>
        <v>#DIV/0!</v>
      </c>
      <c r="N299" s="7"/>
      <c r="O299" s="7"/>
      <c r="P299" s="10">
        <v>171997.363360936</v>
      </c>
      <c r="Q299" s="10">
        <v>172864.64134227301</v>
      </c>
      <c r="R299" s="10">
        <v>176790.840181065</v>
      </c>
      <c r="S299" s="10">
        <v>171034.86789466301</v>
      </c>
      <c r="T299" s="10">
        <v>158751.40427279801</v>
      </c>
      <c r="U299" s="10">
        <v>162437.94690349</v>
      </c>
      <c r="V299" s="10">
        <v>150004.572739305</v>
      </c>
      <c r="W299" s="10">
        <v>167832.156051764</v>
      </c>
      <c r="X299" s="10">
        <v>161257.46731411901</v>
      </c>
      <c r="Y299" s="37">
        <f t="shared" si="9"/>
        <v>5.0960028277435877E-2</v>
      </c>
      <c r="Z299" s="37"/>
      <c r="AA299" s="37"/>
    </row>
    <row r="300" spans="1:27" x14ac:dyDescent="0.2">
      <c r="A300" s="1" t="s">
        <v>1936</v>
      </c>
      <c r="B300" s="4" t="s">
        <v>1319</v>
      </c>
      <c r="C300" s="4" t="s">
        <v>1320</v>
      </c>
      <c r="D300" s="8" t="s">
        <v>0</v>
      </c>
      <c r="E300" s="8" t="s">
        <v>0</v>
      </c>
      <c r="F300" s="8" t="s">
        <v>0</v>
      </c>
      <c r="G300" s="8" t="s">
        <v>0</v>
      </c>
      <c r="H300" s="8" t="s">
        <v>0</v>
      </c>
      <c r="I300" s="8" t="s">
        <v>0</v>
      </c>
      <c r="J300" s="8" t="s">
        <v>0</v>
      </c>
      <c r="K300" s="8" t="s">
        <v>0</v>
      </c>
      <c r="L300" s="8" t="s">
        <v>0</v>
      </c>
      <c r="M300" s="7" t="e">
        <f t="shared" si="8"/>
        <v>#DIV/0!</v>
      </c>
      <c r="N300" s="7"/>
      <c r="O300" s="7"/>
      <c r="P300" s="10" t="s">
        <v>0</v>
      </c>
      <c r="Q300" s="10" t="s">
        <v>0</v>
      </c>
      <c r="R300" s="10" t="s">
        <v>0</v>
      </c>
      <c r="S300" s="10" t="s">
        <v>0</v>
      </c>
      <c r="T300" s="10" t="s">
        <v>0</v>
      </c>
      <c r="U300" s="10" t="s">
        <v>0</v>
      </c>
      <c r="V300" s="10" t="s">
        <v>0</v>
      </c>
      <c r="W300" s="10" t="s">
        <v>0</v>
      </c>
      <c r="X300" s="10" t="s">
        <v>0</v>
      </c>
      <c r="Y300" s="37" t="e">
        <f t="shared" si="9"/>
        <v>#DIV/0!</v>
      </c>
      <c r="Z300" s="37"/>
      <c r="AA300" s="37"/>
    </row>
    <row r="301" spans="1:27" x14ac:dyDescent="0.2">
      <c r="A301" s="1" t="s">
        <v>1937</v>
      </c>
      <c r="B301" s="4" t="s">
        <v>1324</v>
      </c>
      <c r="C301" s="4" t="s">
        <v>1325</v>
      </c>
      <c r="D301" s="8">
        <v>361517.425661257</v>
      </c>
      <c r="E301" s="8">
        <v>326201.99471277802</v>
      </c>
      <c r="F301" s="8">
        <v>358087.55029402103</v>
      </c>
      <c r="G301" s="8">
        <v>353326.97549261898</v>
      </c>
      <c r="H301" s="8">
        <v>316850.47750277497</v>
      </c>
      <c r="I301" s="8">
        <v>296286.46656947501</v>
      </c>
      <c r="J301" s="8">
        <v>319603.98339386098</v>
      </c>
      <c r="K301" s="8">
        <v>340254.17531974497</v>
      </c>
      <c r="L301" s="8">
        <v>306140.49335042998</v>
      </c>
      <c r="M301" s="7">
        <f t="shared" si="8"/>
        <v>7.1072607321967532E-2</v>
      </c>
      <c r="N301" s="7"/>
      <c r="O301" s="7"/>
      <c r="P301" s="10">
        <v>209077.43220814099</v>
      </c>
      <c r="Q301" s="10">
        <v>222663.07619000299</v>
      </c>
      <c r="R301" s="10">
        <v>203395.46245177</v>
      </c>
      <c r="S301" s="10">
        <v>203482.43421719701</v>
      </c>
      <c r="T301" s="10">
        <v>204973.39818911799</v>
      </c>
      <c r="U301" s="10">
        <v>205544.219017914</v>
      </c>
      <c r="V301" s="10">
        <v>206213.91856478801</v>
      </c>
      <c r="W301" s="10">
        <v>183970.472932184</v>
      </c>
      <c r="X301" s="10">
        <v>179732.08083636401</v>
      </c>
      <c r="Y301" s="37">
        <f t="shared" si="9"/>
        <v>6.4060793883675596E-2</v>
      </c>
      <c r="Z301" s="37"/>
      <c r="AA301" s="37"/>
    </row>
    <row r="302" spans="1:27" x14ac:dyDescent="0.2">
      <c r="A302" s="1" t="s">
        <v>1938</v>
      </c>
      <c r="B302" s="4" t="s">
        <v>1329</v>
      </c>
      <c r="C302" s="4" t="s">
        <v>0</v>
      </c>
      <c r="D302" s="8">
        <v>123745.12023887099</v>
      </c>
      <c r="E302" s="8">
        <v>139851.80914218799</v>
      </c>
      <c r="F302" s="8">
        <v>129744.74848819801</v>
      </c>
      <c r="G302" s="8">
        <v>129649.30137437599</v>
      </c>
      <c r="H302" s="8">
        <v>136231.51311696001</v>
      </c>
      <c r="I302" s="8">
        <v>128076.431441041</v>
      </c>
      <c r="J302" s="8">
        <v>127121.076006014</v>
      </c>
      <c r="K302" s="8">
        <v>122260.867875756</v>
      </c>
      <c r="L302" s="8">
        <v>127765.121766089</v>
      </c>
      <c r="M302" s="7">
        <f t="shared" si="8"/>
        <v>4.308970459872697E-2</v>
      </c>
      <c r="N302" s="7"/>
      <c r="O302" s="7"/>
      <c r="P302" s="10" t="s">
        <v>0</v>
      </c>
      <c r="Q302" s="10" t="s">
        <v>0</v>
      </c>
      <c r="R302" s="10" t="s">
        <v>0</v>
      </c>
      <c r="S302" s="10" t="s">
        <v>0</v>
      </c>
      <c r="T302" s="10" t="s">
        <v>0</v>
      </c>
      <c r="U302" s="10" t="s">
        <v>0</v>
      </c>
      <c r="V302" s="10" t="s">
        <v>0</v>
      </c>
      <c r="W302" s="10" t="s">
        <v>0</v>
      </c>
      <c r="X302" s="10" t="s">
        <v>0</v>
      </c>
      <c r="Y302" s="37" t="e">
        <f t="shared" si="9"/>
        <v>#DIV/0!</v>
      </c>
      <c r="Z302" s="37"/>
      <c r="AA302" s="37"/>
    </row>
    <row r="303" spans="1:27" x14ac:dyDescent="0.2">
      <c r="A303" s="1" t="s">
        <v>1939</v>
      </c>
      <c r="B303" s="4" t="s">
        <v>0</v>
      </c>
      <c r="C303" s="4" t="s">
        <v>0</v>
      </c>
      <c r="D303" s="8" t="s">
        <v>0</v>
      </c>
      <c r="E303" s="8" t="s">
        <v>0</v>
      </c>
      <c r="F303" s="8" t="s">
        <v>0</v>
      </c>
      <c r="G303" s="8" t="s">
        <v>0</v>
      </c>
      <c r="H303" s="8" t="s">
        <v>0</v>
      </c>
      <c r="I303" s="8" t="s">
        <v>0</v>
      </c>
      <c r="J303" s="8" t="s">
        <v>0</v>
      </c>
      <c r="K303" s="8" t="s">
        <v>0</v>
      </c>
      <c r="L303" s="8" t="s">
        <v>0</v>
      </c>
      <c r="M303" s="7" t="e">
        <f t="shared" si="8"/>
        <v>#DIV/0!</v>
      </c>
      <c r="N303" s="7"/>
      <c r="O303" s="7"/>
      <c r="P303" s="10" t="s">
        <v>0</v>
      </c>
      <c r="Q303" s="10" t="s">
        <v>0</v>
      </c>
      <c r="R303" s="10" t="s">
        <v>0</v>
      </c>
      <c r="S303" s="10" t="s">
        <v>0</v>
      </c>
      <c r="T303" s="10" t="s">
        <v>0</v>
      </c>
      <c r="U303" s="10" t="s">
        <v>0</v>
      </c>
      <c r="V303" s="10" t="s">
        <v>0</v>
      </c>
      <c r="W303" s="10" t="s">
        <v>0</v>
      </c>
      <c r="X303" s="10" t="s">
        <v>0</v>
      </c>
      <c r="Y303" s="37" t="e">
        <f t="shared" si="9"/>
        <v>#DIV/0!</v>
      </c>
      <c r="Z303" s="37"/>
      <c r="AA303" s="37"/>
    </row>
    <row r="304" spans="1:27" x14ac:dyDescent="0.2">
      <c r="A304" s="1" t="s">
        <v>1940</v>
      </c>
      <c r="B304" s="4" t="s">
        <v>1333</v>
      </c>
      <c r="C304" s="4" t="s">
        <v>1334</v>
      </c>
      <c r="D304" s="8" t="s">
        <v>0</v>
      </c>
      <c r="E304" s="8" t="s">
        <v>0</v>
      </c>
      <c r="F304" s="8" t="s">
        <v>0</v>
      </c>
      <c r="G304" s="8" t="s">
        <v>0</v>
      </c>
      <c r="H304" s="8" t="s">
        <v>0</v>
      </c>
      <c r="I304" s="8" t="s">
        <v>0</v>
      </c>
      <c r="J304" s="8" t="s">
        <v>0</v>
      </c>
      <c r="K304" s="8" t="s">
        <v>0</v>
      </c>
      <c r="L304" s="8" t="s">
        <v>0</v>
      </c>
      <c r="M304" s="7" t="e">
        <f t="shared" si="8"/>
        <v>#DIV/0!</v>
      </c>
      <c r="N304" s="7"/>
      <c r="O304" s="7"/>
      <c r="P304" s="10" t="s">
        <v>0</v>
      </c>
      <c r="Q304" s="10" t="s">
        <v>0</v>
      </c>
      <c r="R304" s="10" t="s">
        <v>0</v>
      </c>
      <c r="S304" s="10" t="s">
        <v>0</v>
      </c>
      <c r="T304" s="10" t="s">
        <v>0</v>
      </c>
      <c r="U304" s="10" t="s">
        <v>0</v>
      </c>
      <c r="V304" s="10" t="s">
        <v>0</v>
      </c>
      <c r="W304" s="10" t="s">
        <v>0</v>
      </c>
      <c r="X304" s="10" t="s">
        <v>0</v>
      </c>
      <c r="Y304" s="37" t="e">
        <f t="shared" si="9"/>
        <v>#DIV/0!</v>
      </c>
      <c r="Z304" s="37"/>
      <c r="AA304" s="37"/>
    </row>
    <row r="305" spans="1:27" x14ac:dyDescent="0.2">
      <c r="A305" s="1" t="s">
        <v>1941</v>
      </c>
      <c r="B305" s="4" t="s">
        <v>1338</v>
      </c>
      <c r="C305" s="4" t="s">
        <v>1339</v>
      </c>
      <c r="D305" s="8" t="s">
        <v>0</v>
      </c>
      <c r="E305" s="8" t="s">
        <v>0</v>
      </c>
      <c r="F305" s="8" t="s">
        <v>0</v>
      </c>
      <c r="G305" s="8" t="s">
        <v>0</v>
      </c>
      <c r="H305" s="8" t="s">
        <v>0</v>
      </c>
      <c r="I305" s="8" t="s">
        <v>0</v>
      </c>
      <c r="J305" s="8" t="s">
        <v>0</v>
      </c>
      <c r="K305" s="8" t="s">
        <v>0</v>
      </c>
      <c r="L305" s="8" t="s">
        <v>0</v>
      </c>
      <c r="M305" s="7" t="e">
        <f t="shared" si="8"/>
        <v>#DIV/0!</v>
      </c>
      <c r="N305" s="7"/>
      <c r="O305" s="7"/>
      <c r="P305" s="10">
        <v>76048.694427582304</v>
      </c>
      <c r="Q305" s="10">
        <v>65966.914402247901</v>
      </c>
      <c r="R305" s="10">
        <v>59269.961042019</v>
      </c>
      <c r="S305" s="10">
        <v>45735.404081105298</v>
      </c>
      <c r="T305" s="10">
        <v>53291.541597878197</v>
      </c>
      <c r="U305" s="10">
        <v>43128.929812313698</v>
      </c>
      <c r="V305" s="10">
        <v>43243.628262888597</v>
      </c>
      <c r="W305" s="10">
        <v>38905.369086725499</v>
      </c>
      <c r="X305" s="10">
        <v>45797.994071453999</v>
      </c>
      <c r="Y305" s="37">
        <f t="shared" si="9"/>
        <v>0.23685599409518429</v>
      </c>
      <c r="Z305" s="37"/>
      <c r="AA305" s="37"/>
    </row>
    <row r="306" spans="1:27" x14ac:dyDescent="0.2">
      <c r="A306" s="1" t="s">
        <v>1942</v>
      </c>
      <c r="B306" s="4" t="s">
        <v>1343</v>
      </c>
      <c r="C306" s="4" t="s">
        <v>1344</v>
      </c>
      <c r="D306" s="8" t="s">
        <v>0</v>
      </c>
      <c r="E306" s="8" t="s">
        <v>0</v>
      </c>
      <c r="F306" s="8" t="s">
        <v>0</v>
      </c>
      <c r="G306" s="8" t="s">
        <v>0</v>
      </c>
      <c r="H306" s="8" t="s">
        <v>0</v>
      </c>
      <c r="I306" s="8" t="s">
        <v>0</v>
      </c>
      <c r="J306" s="8" t="s">
        <v>0</v>
      </c>
      <c r="K306" s="8" t="s">
        <v>0</v>
      </c>
      <c r="L306" s="8" t="s">
        <v>0</v>
      </c>
      <c r="M306" s="7" t="e">
        <f t="shared" si="8"/>
        <v>#DIV/0!</v>
      </c>
      <c r="N306" s="7"/>
      <c r="O306" s="7"/>
      <c r="P306" s="10" t="s">
        <v>0</v>
      </c>
      <c r="Q306" s="10" t="s">
        <v>0</v>
      </c>
      <c r="R306" s="10" t="s">
        <v>0</v>
      </c>
      <c r="S306" s="10" t="s">
        <v>0</v>
      </c>
      <c r="T306" s="10" t="s">
        <v>0</v>
      </c>
      <c r="U306" s="10" t="s">
        <v>0</v>
      </c>
      <c r="V306" s="10" t="s">
        <v>0</v>
      </c>
      <c r="W306" s="10" t="s">
        <v>0</v>
      </c>
      <c r="X306" s="10" t="s">
        <v>0</v>
      </c>
      <c r="Y306" s="37" t="e">
        <f t="shared" si="9"/>
        <v>#DIV/0!</v>
      </c>
      <c r="Z306" s="37"/>
      <c r="AA306" s="37"/>
    </row>
    <row r="307" spans="1:27" x14ac:dyDescent="0.2">
      <c r="A307" s="1" t="s">
        <v>1943</v>
      </c>
      <c r="B307" s="4" t="s">
        <v>1347</v>
      </c>
      <c r="C307" s="4" t="s">
        <v>1348</v>
      </c>
      <c r="D307" s="8">
        <v>1981874.2546942499</v>
      </c>
      <c r="E307" s="8">
        <v>1910284.26153297</v>
      </c>
      <c r="F307" s="8">
        <v>1928815.88754118</v>
      </c>
      <c r="G307" s="8">
        <v>1905545.3619168</v>
      </c>
      <c r="H307" s="8">
        <v>1815761.54803146</v>
      </c>
      <c r="I307" s="8">
        <v>1772860.2317059401</v>
      </c>
      <c r="J307" s="8">
        <v>1802181.6417191999</v>
      </c>
      <c r="K307" s="8">
        <v>1746602.88338061</v>
      </c>
      <c r="L307" s="8">
        <v>1761840.8647423999</v>
      </c>
      <c r="M307" s="7">
        <f t="shared" si="8"/>
        <v>4.6143842098151353E-2</v>
      </c>
      <c r="N307" s="7"/>
      <c r="O307" s="7"/>
      <c r="P307" s="10">
        <v>135905.79281737699</v>
      </c>
      <c r="Q307" s="10">
        <v>141616.264661975</v>
      </c>
      <c r="R307" s="10">
        <v>133743.08832038601</v>
      </c>
      <c r="S307" s="10">
        <v>129371.358684629</v>
      </c>
      <c r="T307" s="10">
        <v>134429.44861453399</v>
      </c>
      <c r="U307" s="10">
        <v>121418.451988962</v>
      </c>
      <c r="V307" s="10">
        <v>120417.800352046</v>
      </c>
      <c r="W307" s="10">
        <v>126359.452554605</v>
      </c>
      <c r="X307" s="10">
        <v>129949.879526947</v>
      </c>
      <c r="Y307" s="37">
        <f t="shared" si="9"/>
        <v>5.2968690415058244E-2</v>
      </c>
      <c r="Z307" s="37"/>
      <c r="AA307" s="37"/>
    </row>
    <row r="308" spans="1:27" x14ac:dyDescent="0.2">
      <c r="A308" s="1" t="s">
        <v>1944</v>
      </c>
      <c r="B308" s="4" t="s">
        <v>1351</v>
      </c>
      <c r="C308" s="4" t="s">
        <v>0</v>
      </c>
      <c r="D308" s="8" t="s">
        <v>0</v>
      </c>
      <c r="E308" s="8" t="s">
        <v>0</v>
      </c>
      <c r="F308" s="8" t="s">
        <v>0</v>
      </c>
      <c r="G308" s="8" t="s">
        <v>0</v>
      </c>
      <c r="H308" s="8" t="s">
        <v>0</v>
      </c>
      <c r="I308" s="8" t="s">
        <v>0</v>
      </c>
      <c r="J308" s="8" t="s">
        <v>0</v>
      </c>
      <c r="K308" s="8" t="s">
        <v>0</v>
      </c>
      <c r="L308" s="8" t="s">
        <v>0</v>
      </c>
      <c r="M308" s="7" t="e">
        <f t="shared" si="8"/>
        <v>#DIV/0!</v>
      </c>
      <c r="N308" s="7"/>
      <c r="O308" s="7"/>
      <c r="P308" s="10" t="s">
        <v>0</v>
      </c>
      <c r="Q308" s="10" t="s">
        <v>0</v>
      </c>
      <c r="R308" s="10" t="s">
        <v>0</v>
      </c>
      <c r="S308" s="10" t="s">
        <v>0</v>
      </c>
      <c r="T308" s="10" t="s">
        <v>0</v>
      </c>
      <c r="U308" s="10" t="s">
        <v>0</v>
      </c>
      <c r="V308" s="10" t="s">
        <v>0</v>
      </c>
      <c r="W308" s="10" t="s">
        <v>0</v>
      </c>
      <c r="X308" s="10" t="s">
        <v>0</v>
      </c>
      <c r="Y308" s="37" t="e">
        <f t="shared" si="9"/>
        <v>#DIV/0!</v>
      </c>
      <c r="Z308" s="37"/>
      <c r="AA308" s="37"/>
    </row>
    <row r="309" spans="1:27" x14ac:dyDescent="0.2">
      <c r="A309" s="1" t="s">
        <v>1945</v>
      </c>
      <c r="B309" s="4" t="s">
        <v>1354</v>
      </c>
      <c r="C309" s="4" t="s">
        <v>0</v>
      </c>
      <c r="D309" s="8" t="s">
        <v>0</v>
      </c>
      <c r="E309" s="8" t="s">
        <v>0</v>
      </c>
      <c r="F309" s="8" t="s">
        <v>0</v>
      </c>
      <c r="G309" s="8" t="s">
        <v>0</v>
      </c>
      <c r="H309" s="8" t="s">
        <v>0</v>
      </c>
      <c r="I309" s="8" t="s">
        <v>0</v>
      </c>
      <c r="J309" s="8" t="s">
        <v>0</v>
      </c>
      <c r="K309" s="8" t="s">
        <v>0</v>
      </c>
      <c r="L309" s="8" t="s">
        <v>0</v>
      </c>
      <c r="M309" s="7" t="e">
        <f t="shared" si="8"/>
        <v>#DIV/0!</v>
      </c>
      <c r="N309" s="7"/>
      <c r="O309" s="7"/>
      <c r="P309" s="10" t="s">
        <v>0</v>
      </c>
      <c r="Q309" s="10" t="s">
        <v>0</v>
      </c>
      <c r="R309" s="10" t="s">
        <v>0</v>
      </c>
      <c r="S309" s="10" t="s">
        <v>0</v>
      </c>
      <c r="T309" s="10" t="s">
        <v>0</v>
      </c>
      <c r="U309" s="10" t="s">
        <v>0</v>
      </c>
      <c r="V309" s="10" t="s">
        <v>0</v>
      </c>
      <c r="W309" s="10" t="s">
        <v>0</v>
      </c>
      <c r="X309" s="10" t="s">
        <v>0</v>
      </c>
      <c r="Y309" s="37" t="e">
        <f t="shared" si="9"/>
        <v>#DIV/0!</v>
      </c>
      <c r="Z309" s="37"/>
      <c r="AA309" s="37"/>
    </row>
    <row r="310" spans="1:27" x14ac:dyDescent="0.2">
      <c r="A310" s="1" t="s">
        <v>1946</v>
      </c>
      <c r="B310" s="4" t="s">
        <v>1357</v>
      </c>
      <c r="C310" s="4" t="s">
        <v>1358</v>
      </c>
      <c r="D310" s="8" t="s">
        <v>0</v>
      </c>
      <c r="E310" s="8" t="s">
        <v>0</v>
      </c>
      <c r="F310" s="8" t="s">
        <v>0</v>
      </c>
      <c r="G310" s="8" t="s">
        <v>0</v>
      </c>
      <c r="H310" s="8" t="s">
        <v>0</v>
      </c>
      <c r="I310" s="8" t="s">
        <v>0</v>
      </c>
      <c r="J310" s="8" t="s">
        <v>0</v>
      </c>
      <c r="K310" s="8" t="s">
        <v>0</v>
      </c>
      <c r="L310" s="8" t="s">
        <v>0</v>
      </c>
      <c r="M310" s="7" t="e">
        <f t="shared" si="8"/>
        <v>#DIV/0!</v>
      </c>
      <c r="N310" s="7"/>
      <c r="O310" s="7"/>
      <c r="P310" s="10" t="s">
        <v>0</v>
      </c>
      <c r="Q310" s="10" t="s">
        <v>0</v>
      </c>
      <c r="R310" s="10" t="s">
        <v>0</v>
      </c>
      <c r="S310" s="10" t="s">
        <v>0</v>
      </c>
      <c r="T310" s="10" t="s">
        <v>0</v>
      </c>
      <c r="U310" s="10" t="s">
        <v>0</v>
      </c>
      <c r="V310" s="10" t="s">
        <v>0</v>
      </c>
      <c r="W310" s="10" t="s">
        <v>0</v>
      </c>
      <c r="X310" s="10" t="s">
        <v>0</v>
      </c>
      <c r="Y310" s="37" t="e">
        <f t="shared" si="9"/>
        <v>#DIV/0!</v>
      </c>
      <c r="Z310" s="37"/>
      <c r="AA310" s="37"/>
    </row>
    <row r="311" spans="1:27" x14ac:dyDescent="0.2">
      <c r="A311" s="1" t="s">
        <v>1947</v>
      </c>
      <c r="B311" s="4" t="s">
        <v>1361</v>
      </c>
      <c r="C311" s="4" t="s">
        <v>1362</v>
      </c>
      <c r="D311" s="8">
        <v>110676.389367504</v>
      </c>
      <c r="E311" s="8">
        <v>107500.548701436</v>
      </c>
      <c r="F311" s="8">
        <v>124002.856724495</v>
      </c>
      <c r="G311" s="8">
        <v>113080.47031609699</v>
      </c>
      <c r="H311" s="8">
        <v>101581.66151013201</v>
      </c>
      <c r="I311" s="8">
        <v>97774.014125000802</v>
      </c>
      <c r="J311" s="8">
        <v>99583.515233810002</v>
      </c>
      <c r="K311" s="8">
        <v>104757.644633199</v>
      </c>
      <c r="L311" s="8">
        <v>95523.056363868396</v>
      </c>
      <c r="M311" s="7">
        <f t="shared" si="8"/>
        <v>8.4205607807663771E-2</v>
      </c>
      <c r="N311" s="7"/>
      <c r="O311" s="7"/>
      <c r="P311" s="10">
        <v>88740.459967078306</v>
      </c>
      <c r="Q311" s="10">
        <v>78625.546758181998</v>
      </c>
      <c r="R311" s="10">
        <v>78160.617474844097</v>
      </c>
      <c r="S311" s="10">
        <v>77620.001004010803</v>
      </c>
      <c r="T311" s="10">
        <v>64040.811545120399</v>
      </c>
      <c r="U311" s="10">
        <v>64469.992824091401</v>
      </c>
      <c r="V311" s="10">
        <v>74182.244831388904</v>
      </c>
      <c r="W311" s="10">
        <v>62733.377418075797</v>
      </c>
      <c r="X311" s="10">
        <v>81161.462105176601</v>
      </c>
      <c r="Y311" s="37">
        <f t="shared" si="9"/>
        <v>0.11980003172901157</v>
      </c>
      <c r="Z311" s="37"/>
      <c r="AA311" s="37"/>
    </row>
    <row r="312" spans="1:27" x14ac:dyDescent="0.2">
      <c r="A312" s="1" t="s">
        <v>1948</v>
      </c>
      <c r="B312" s="4" t="s">
        <v>1366</v>
      </c>
      <c r="C312" s="4" t="s">
        <v>1367</v>
      </c>
      <c r="D312" s="8">
        <v>1117336.0733063801</v>
      </c>
      <c r="E312" s="8">
        <v>1079737.5873732001</v>
      </c>
      <c r="F312" s="8">
        <v>1034871.67050287</v>
      </c>
      <c r="G312" s="8">
        <v>1062702.3722965501</v>
      </c>
      <c r="H312" s="8">
        <v>1001481.09751555</v>
      </c>
      <c r="I312" s="8">
        <v>986418.13702970103</v>
      </c>
      <c r="J312" s="8">
        <v>1001993.76479443</v>
      </c>
      <c r="K312" s="8">
        <v>953112.91720561997</v>
      </c>
      <c r="L312" s="8">
        <v>968591.68724534498</v>
      </c>
      <c r="M312" s="7">
        <f t="shared" si="8"/>
        <v>5.3458824614795661E-2</v>
      </c>
      <c r="N312" s="7"/>
      <c r="O312" s="7"/>
      <c r="P312" s="10">
        <v>580129.77824075497</v>
      </c>
      <c r="Q312" s="10">
        <v>564158.55911583302</v>
      </c>
      <c r="R312" s="10">
        <v>562955.38469773496</v>
      </c>
      <c r="S312" s="10">
        <v>544648.67558539403</v>
      </c>
      <c r="T312" s="10">
        <v>516507.87832996598</v>
      </c>
      <c r="U312" s="10">
        <v>532533.13008213497</v>
      </c>
      <c r="V312" s="10">
        <v>558173.43184880295</v>
      </c>
      <c r="W312" s="10">
        <v>503311.28551809402</v>
      </c>
      <c r="X312" s="10">
        <v>502875.92144776601</v>
      </c>
      <c r="Y312" s="37">
        <f t="shared" si="9"/>
        <v>5.2328019408887975E-2</v>
      </c>
      <c r="Z312" s="37"/>
      <c r="AA312" s="37"/>
    </row>
    <row r="313" spans="1:27" x14ac:dyDescent="0.2">
      <c r="A313" s="1" t="s">
        <v>1949</v>
      </c>
      <c r="B313" s="4" t="s">
        <v>1371</v>
      </c>
      <c r="C313" s="4" t="s">
        <v>1372</v>
      </c>
      <c r="D313" s="8" t="s">
        <v>0</v>
      </c>
      <c r="E313" s="8" t="s">
        <v>0</v>
      </c>
      <c r="F313" s="8" t="s">
        <v>0</v>
      </c>
      <c r="G313" s="8" t="s">
        <v>0</v>
      </c>
      <c r="H313" s="8" t="s">
        <v>0</v>
      </c>
      <c r="I313" s="8" t="s">
        <v>0</v>
      </c>
      <c r="J313" s="8" t="s">
        <v>0</v>
      </c>
      <c r="K313" s="8" t="s">
        <v>0</v>
      </c>
      <c r="L313" s="8" t="s">
        <v>0</v>
      </c>
      <c r="M313" s="7" t="e">
        <f t="shared" si="8"/>
        <v>#DIV/0!</v>
      </c>
      <c r="N313" s="7"/>
      <c r="O313" s="7"/>
      <c r="P313" s="10" t="s">
        <v>0</v>
      </c>
      <c r="Q313" s="10" t="s">
        <v>0</v>
      </c>
      <c r="R313" s="10" t="s">
        <v>0</v>
      </c>
      <c r="S313" s="10" t="s">
        <v>0</v>
      </c>
      <c r="T313" s="10" t="s">
        <v>0</v>
      </c>
      <c r="U313" s="10" t="s">
        <v>0</v>
      </c>
      <c r="V313" s="10" t="s">
        <v>0</v>
      </c>
      <c r="W313" s="10" t="s">
        <v>0</v>
      </c>
      <c r="X313" s="10" t="s">
        <v>0</v>
      </c>
      <c r="Y313" s="37" t="e">
        <f t="shared" si="9"/>
        <v>#DIV/0!</v>
      </c>
      <c r="Z313" s="37"/>
      <c r="AA313" s="37"/>
    </row>
    <row r="314" spans="1:27" x14ac:dyDescent="0.2">
      <c r="A314" s="1" t="s">
        <v>1950</v>
      </c>
      <c r="B314" s="4" t="s">
        <v>1376</v>
      </c>
      <c r="C314" s="4" t="s">
        <v>1377</v>
      </c>
      <c r="D314" s="8" t="s">
        <v>0</v>
      </c>
      <c r="E314" s="8" t="s">
        <v>0</v>
      </c>
      <c r="F314" s="8" t="s">
        <v>0</v>
      </c>
      <c r="G314" s="8" t="s">
        <v>0</v>
      </c>
      <c r="H314" s="8" t="s">
        <v>0</v>
      </c>
      <c r="I314" s="8" t="s">
        <v>0</v>
      </c>
      <c r="J314" s="8" t="s">
        <v>0</v>
      </c>
      <c r="K314" s="8" t="s">
        <v>0</v>
      </c>
      <c r="L314" s="8" t="s">
        <v>0</v>
      </c>
      <c r="M314" s="7" t="e">
        <f t="shared" si="8"/>
        <v>#DIV/0!</v>
      </c>
      <c r="N314" s="7"/>
      <c r="O314" s="7"/>
      <c r="P314" s="10" t="s">
        <v>0</v>
      </c>
      <c r="Q314" s="10" t="s">
        <v>0</v>
      </c>
      <c r="R314" s="10" t="s">
        <v>0</v>
      </c>
      <c r="S314" s="10" t="s">
        <v>0</v>
      </c>
      <c r="T314" s="10" t="s">
        <v>0</v>
      </c>
      <c r="U314" s="10" t="s">
        <v>0</v>
      </c>
      <c r="V314" s="10" t="s">
        <v>0</v>
      </c>
      <c r="W314" s="10" t="s">
        <v>0</v>
      </c>
      <c r="X314" s="10" t="s">
        <v>0</v>
      </c>
      <c r="Y314" s="37" t="e">
        <f t="shared" si="9"/>
        <v>#DIV/0!</v>
      </c>
      <c r="Z314" s="37"/>
      <c r="AA314" s="37"/>
    </row>
    <row r="315" spans="1:27" x14ac:dyDescent="0.2">
      <c r="A315" s="1" t="s">
        <v>1951</v>
      </c>
      <c r="B315" s="4" t="s">
        <v>1381</v>
      </c>
      <c r="C315" s="4" t="s">
        <v>1382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J315" s="8" t="s">
        <v>0</v>
      </c>
      <c r="K315" s="8" t="s">
        <v>0</v>
      </c>
      <c r="L315" s="8" t="s">
        <v>0</v>
      </c>
      <c r="M315" s="7" t="e">
        <f t="shared" si="8"/>
        <v>#DIV/0!</v>
      </c>
      <c r="N315" s="7"/>
      <c r="O315" s="7"/>
      <c r="P315" s="10">
        <v>10394.595561382201</v>
      </c>
      <c r="Q315" s="10" t="s">
        <v>0</v>
      </c>
      <c r="R315" s="10" t="s">
        <v>0</v>
      </c>
      <c r="S315" s="10" t="s">
        <v>0</v>
      </c>
      <c r="T315" s="10" t="s">
        <v>0</v>
      </c>
      <c r="U315" s="10">
        <v>15821.9456072587</v>
      </c>
      <c r="V315" s="10" t="s">
        <v>0</v>
      </c>
      <c r="W315" s="10" t="s">
        <v>0</v>
      </c>
      <c r="X315" s="10" t="s">
        <v>0</v>
      </c>
      <c r="Y315" s="37">
        <f t="shared" si="9"/>
        <v>0.29277058301671793</v>
      </c>
      <c r="Z315" s="37"/>
      <c r="AA315" s="37"/>
    </row>
    <row r="316" spans="1:27" x14ac:dyDescent="0.2">
      <c r="A316" s="1" t="s">
        <v>1952</v>
      </c>
      <c r="B316" s="4" t="s">
        <v>1386</v>
      </c>
      <c r="C316" s="4" t="s">
        <v>1387</v>
      </c>
      <c r="D316" s="8">
        <v>26894.861778503899</v>
      </c>
      <c r="E316" s="8">
        <v>28725.940330259102</v>
      </c>
      <c r="F316" s="8">
        <v>26583.293207392901</v>
      </c>
      <c r="G316" s="8">
        <v>29866.745741034902</v>
      </c>
      <c r="H316" s="8">
        <v>26017.493608654</v>
      </c>
      <c r="I316" s="8">
        <v>25200.704653465</v>
      </c>
      <c r="J316" s="8">
        <v>27257.748233242201</v>
      </c>
      <c r="K316" s="8">
        <v>29852.881817663401</v>
      </c>
      <c r="L316" s="8">
        <v>27525.453424285199</v>
      </c>
      <c r="M316" s="7">
        <f t="shared" si="8"/>
        <v>5.9331846259583834E-2</v>
      </c>
      <c r="N316" s="7"/>
      <c r="O316" s="7"/>
      <c r="P316" s="10" t="s">
        <v>0</v>
      </c>
      <c r="Q316" s="10" t="s">
        <v>0</v>
      </c>
      <c r="R316" s="10" t="s">
        <v>0</v>
      </c>
      <c r="S316" s="10" t="s">
        <v>0</v>
      </c>
      <c r="T316" s="10" t="s">
        <v>0</v>
      </c>
      <c r="U316" s="10" t="s">
        <v>0</v>
      </c>
      <c r="V316" s="10" t="s">
        <v>0</v>
      </c>
      <c r="W316" s="10" t="s">
        <v>0</v>
      </c>
      <c r="X316" s="10" t="s">
        <v>0</v>
      </c>
      <c r="Y316" s="37" t="e">
        <f t="shared" si="9"/>
        <v>#DIV/0!</v>
      </c>
      <c r="Z316" s="37"/>
      <c r="AA316" s="37"/>
    </row>
    <row r="317" spans="1:27" x14ac:dyDescent="0.2">
      <c r="A317" s="1" t="s">
        <v>1953</v>
      </c>
      <c r="B317" s="4" t="s">
        <v>1391</v>
      </c>
      <c r="C317" s="4" t="s">
        <v>1392</v>
      </c>
      <c r="D317" s="8">
        <v>2533824.5402707299</v>
      </c>
      <c r="E317" s="8">
        <v>2582025.7703503901</v>
      </c>
      <c r="F317" s="8">
        <v>2588110.3564005899</v>
      </c>
      <c r="G317" s="8">
        <v>2683743.2732401299</v>
      </c>
      <c r="H317" s="8">
        <v>2492041.8629171401</v>
      </c>
      <c r="I317" s="8">
        <v>2411462.5543320202</v>
      </c>
      <c r="J317" s="8">
        <v>2319149.9918018598</v>
      </c>
      <c r="K317" s="8">
        <v>2333000.2434321502</v>
      </c>
      <c r="L317" s="8">
        <v>2398460.6498147598</v>
      </c>
      <c r="M317" s="7">
        <f t="shared" si="8"/>
        <v>5.0439594805790987E-2</v>
      </c>
      <c r="N317" s="7"/>
      <c r="O317" s="7"/>
      <c r="P317" s="10">
        <v>1470029.8677401999</v>
      </c>
      <c r="Q317" s="10">
        <v>1474139.9955911599</v>
      </c>
      <c r="R317" s="10">
        <v>1348422.68940217</v>
      </c>
      <c r="S317" s="10">
        <v>1384464.9055912099</v>
      </c>
      <c r="T317" s="10">
        <v>1345005.78333553</v>
      </c>
      <c r="U317" s="10">
        <v>1328846.7078164001</v>
      </c>
      <c r="V317" s="10">
        <v>1309735.75838932</v>
      </c>
      <c r="W317" s="10">
        <v>1327028.76526775</v>
      </c>
      <c r="X317" s="10">
        <v>1285121.0431719299</v>
      </c>
      <c r="Y317" s="37">
        <f t="shared" si="9"/>
        <v>4.9304722973821019E-2</v>
      </c>
      <c r="Z317" s="37"/>
      <c r="AA317" s="37"/>
    </row>
    <row r="318" spans="1:27" x14ac:dyDescent="0.2">
      <c r="A318" s="1" t="s">
        <v>1954</v>
      </c>
      <c r="B318" s="4" t="s">
        <v>1396</v>
      </c>
      <c r="C318" s="4" t="s">
        <v>1397</v>
      </c>
      <c r="D318" s="8" t="s">
        <v>0</v>
      </c>
      <c r="E318" s="8" t="s">
        <v>0</v>
      </c>
      <c r="F318" s="8" t="s">
        <v>0</v>
      </c>
      <c r="G318" s="8" t="s">
        <v>0</v>
      </c>
      <c r="H318" s="8" t="s">
        <v>0</v>
      </c>
      <c r="I318" s="8" t="s">
        <v>0</v>
      </c>
      <c r="J318" s="8" t="s">
        <v>0</v>
      </c>
      <c r="K318" s="8" t="s">
        <v>0</v>
      </c>
      <c r="L318" s="8" t="s">
        <v>0</v>
      </c>
      <c r="M318" s="7" t="e">
        <f t="shared" si="8"/>
        <v>#DIV/0!</v>
      </c>
      <c r="N318" s="7"/>
      <c r="O318" s="7"/>
      <c r="P318" s="10" t="s">
        <v>0</v>
      </c>
      <c r="Q318" s="10" t="s">
        <v>0</v>
      </c>
      <c r="R318" s="10" t="s">
        <v>0</v>
      </c>
      <c r="S318" s="10" t="s">
        <v>0</v>
      </c>
      <c r="T318" s="10" t="s">
        <v>0</v>
      </c>
      <c r="U318" s="10" t="s">
        <v>0</v>
      </c>
      <c r="V318" s="10" t="s">
        <v>0</v>
      </c>
      <c r="W318" s="10" t="s">
        <v>0</v>
      </c>
      <c r="X318" s="10" t="s">
        <v>0</v>
      </c>
      <c r="Y318" s="37" t="e">
        <f t="shared" si="9"/>
        <v>#DIV/0!</v>
      </c>
      <c r="Z318" s="37"/>
      <c r="AA318" s="37"/>
    </row>
    <row r="319" spans="1:27" x14ac:dyDescent="0.2">
      <c r="A319" s="1" t="s">
        <v>1955</v>
      </c>
      <c r="B319" s="4" t="s">
        <v>1400</v>
      </c>
      <c r="C319" s="4" t="s">
        <v>1401</v>
      </c>
      <c r="D319" s="8">
        <v>25166.932179633099</v>
      </c>
      <c r="E319" s="8">
        <v>20938.488326410399</v>
      </c>
      <c r="F319" s="8">
        <v>19262.695626142999</v>
      </c>
      <c r="G319" s="8">
        <v>19452.029202865899</v>
      </c>
      <c r="H319" s="8">
        <v>19314.136290240302</v>
      </c>
      <c r="I319" s="8">
        <v>20946.756643958299</v>
      </c>
      <c r="J319" s="8">
        <v>17497.054201301002</v>
      </c>
      <c r="K319" s="8">
        <v>16845.487216697398</v>
      </c>
      <c r="L319" s="8">
        <v>13389.990975270601</v>
      </c>
      <c r="M319" s="7">
        <f t="shared" si="8"/>
        <v>0.16871403846244581</v>
      </c>
      <c r="N319" s="7"/>
      <c r="O319" s="7"/>
      <c r="P319" s="10">
        <v>25471.315052319402</v>
      </c>
      <c r="Q319" s="10">
        <v>23046.046010852398</v>
      </c>
      <c r="R319" s="10">
        <v>23837.753313847599</v>
      </c>
      <c r="S319" s="10">
        <v>19769.7682585978</v>
      </c>
      <c r="T319" s="10">
        <v>21065.426557318398</v>
      </c>
      <c r="U319" s="10">
        <v>21259.509344930499</v>
      </c>
      <c r="V319" s="10">
        <v>19690.7660827166</v>
      </c>
      <c r="W319" s="10">
        <v>19411.263523168502</v>
      </c>
      <c r="X319" s="10">
        <v>20306.880217114001</v>
      </c>
      <c r="Y319" s="37">
        <f t="shared" si="9"/>
        <v>9.8363682618992962E-2</v>
      </c>
      <c r="Z319" s="37"/>
      <c r="AA319" s="37"/>
    </row>
    <row r="320" spans="1:27" x14ac:dyDescent="0.2">
      <c r="A320" s="1" t="s">
        <v>1956</v>
      </c>
      <c r="B320" s="4" t="s">
        <v>1405</v>
      </c>
      <c r="C320" s="4" t="s">
        <v>1406</v>
      </c>
      <c r="D320" s="8" t="s">
        <v>0</v>
      </c>
      <c r="E320" s="8" t="s">
        <v>0</v>
      </c>
      <c r="F320" s="8" t="s">
        <v>0</v>
      </c>
      <c r="G320" s="8" t="s">
        <v>0</v>
      </c>
      <c r="H320" s="8" t="s">
        <v>0</v>
      </c>
      <c r="I320" s="8" t="s">
        <v>0</v>
      </c>
      <c r="J320" s="8" t="s">
        <v>0</v>
      </c>
      <c r="K320" s="8" t="s">
        <v>0</v>
      </c>
      <c r="L320" s="8" t="s">
        <v>0</v>
      </c>
      <c r="M320" s="7" t="e">
        <f t="shared" si="8"/>
        <v>#DIV/0!</v>
      </c>
      <c r="N320" s="7"/>
      <c r="O320" s="7"/>
      <c r="P320" s="10" t="s">
        <v>0</v>
      </c>
      <c r="Q320" s="10" t="s">
        <v>0</v>
      </c>
      <c r="R320" s="10" t="s">
        <v>0</v>
      </c>
      <c r="S320" s="10" t="s">
        <v>0</v>
      </c>
      <c r="T320" s="10" t="s">
        <v>0</v>
      </c>
      <c r="U320" s="10" t="s">
        <v>0</v>
      </c>
      <c r="V320" s="10" t="s">
        <v>0</v>
      </c>
      <c r="W320" s="10" t="s">
        <v>0</v>
      </c>
      <c r="X320" s="10" t="s">
        <v>0</v>
      </c>
      <c r="Y320" s="37" t="e">
        <f t="shared" si="9"/>
        <v>#DIV/0!</v>
      </c>
      <c r="Z320" s="37"/>
      <c r="AA320" s="37"/>
    </row>
    <row r="321" spans="1:27" x14ac:dyDescent="0.2">
      <c r="A321" s="1" t="s">
        <v>1957</v>
      </c>
      <c r="B321" s="4" t="s">
        <v>1410</v>
      </c>
      <c r="C321" s="4" t="s">
        <v>1411</v>
      </c>
      <c r="D321" s="8">
        <v>440432.82527957298</v>
      </c>
      <c r="E321" s="8">
        <v>452242.297595485</v>
      </c>
      <c r="F321" s="8">
        <v>459848.84771184501</v>
      </c>
      <c r="G321" s="8">
        <v>429129.32290827198</v>
      </c>
      <c r="H321" s="8">
        <v>413536.82273322798</v>
      </c>
      <c r="I321" s="8">
        <v>437835.21966552798</v>
      </c>
      <c r="J321" s="8">
        <v>431103.08432091097</v>
      </c>
      <c r="K321" s="8">
        <v>441115.23582255398</v>
      </c>
      <c r="L321" s="8">
        <v>448697.373112862</v>
      </c>
      <c r="M321" s="7">
        <f t="shared" si="8"/>
        <v>3.1366715761004652E-2</v>
      </c>
      <c r="N321" s="7"/>
      <c r="O321" s="7"/>
      <c r="P321" s="10">
        <v>166379.309996005</v>
      </c>
      <c r="Q321" s="10">
        <v>170317.065630511</v>
      </c>
      <c r="R321" s="10">
        <v>166900.762577652</v>
      </c>
      <c r="S321" s="10">
        <v>165177.726047726</v>
      </c>
      <c r="T321" s="10">
        <v>154870.20509029101</v>
      </c>
      <c r="U321" s="10">
        <v>162766.62455338001</v>
      </c>
      <c r="V321" s="10">
        <v>160436.52574963099</v>
      </c>
      <c r="W321" s="10">
        <v>156064.44293112401</v>
      </c>
      <c r="X321" s="10">
        <v>166900.363367716</v>
      </c>
      <c r="Y321" s="37">
        <f t="shared" si="9"/>
        <v>3.2115775760504818E-2</v>
      </c>
      <c r="Z321" s="37"/>
      <c r="AA321" s="37"/>
    </row>
    <row r="322" spans="1:27" x14ac:dyDescent="0.2">
      <c r="A322" s="1" t="s">
        <v>1958</v>
      </c>
      <c r="B322" s="4" t="s">
        <v>1415</v>
      </c>
      <c r="C322" s="4" t="s">
        <v>1416</v>
      </c>
      <c r="D322" s="8" t="s">
        <v>0</v>
      </c>
      <c r="E322" s="8" t="s">
        <v>0</v>
      </c>
      <c r="F322" s="8" t="s">
        <v>0</v>
      </c>
      <c r="G322" s="8" t="s">
        <v>0</v>
      </c>
      <c r="H322" s="8" t="s">
        <v>0</v>
      </c>
      <c r="I322" s="8" t="s">
        <v>0</v>
      </c>
      <c r="J322" s="8" t="s">
        <v>0</v>
      </c>
      <c r="K322" s="8" t="s">
        <v>0</v>
      </c>
      <c r="L322" s="8" t="s">
        <v>0</v>
      </c>
      <c r="M322" s="7" t="e">
        <f t="shared" si="8"/>
        <v>#DIV/0!</v>
      </c>
      <c r="N322" s="7"/>
      <c r="O322" s="7"/>
      <c r="P322" s="10" t="s">
        <v>0</v>
      </c>
      <c r="Q322" s="10" t="s">
        <v>0</v>
      </c>
      <c r="R322" s="10" t="s">
        <v>0</v>
      </c>
      <c r="S322" s="10" t="s">
        <v>0</v>
      </c>
      <c r="T322" s="10" t="s">
        <v>0</v>
      </c>
      <c r="U322" s="10" t="s">
        <v>0</v>
      </c>
      <c r="V322" s="10" t="s">
        <v>0</v>
      </c>
      <c r="W322" s="10" t="s">
        <v>0</v>
      </c>
      <c r="X322" s="10" t="s">
        <v>0</v>
      </c>
      <c r="Y322" s="37" t="e">
        <f t="shared" si="9"/>
        <v>#DIV/0!</v>
      </c>
      <c r="Z322" s="37"/>
      <c r="AA322" s="37"/>
    </row>
    <row r="323" spans="1:27" x14ac:dyDescent="0.2">
      <c r="A323" s="1" t="s">
        <v>1959</v>
      </c>
      <c r="B323" s="4" t="s">
        <v>1420</v>
      </c>
      <c r="C323" s="4" t="s">
        <v>1421</v>
      </c>
      <c r="D323" s="8" t="s">
        <v>0</v>
      </c>
      <c r="E323" s="8" t="s">
        <v>0</v>
      </c>
      <c r="F323" s="8" t="s">
        <v>0</v>
      </c>
      <c r="G323" s="8" t="s">
        <v>0</v>
      </c>
      <c r="H323" s="8" t="s">
        <v>0</v>
      </c>
      <c r="I323" s="8" t="s">
        <v>0</v>
      </c>
      <c r="J323" s="8" t="s">
        <v>0</v>
      </c>
      <c r="K323" s="8" t="s">
        <v>0</v>
      </c>
      <c r="L323" s="8" t="s">
        <v>0</v>
      </c>
      <c r="M323" s="7" t="e">
        <f t="shared" ref="M323:M386" si="10">STDEV(D323:L323)/AVERAGE(D323:L323)</f>
        <v>#DIV/0!</v>
      </c>
      <c r="N323" s="7"/>
      <c r="O323" s="7"/>
      <c r="P323" s="10" t="s">
        <v>0</v>
      </c>
      <c r="Q323" s="10" t="s">
        <v>0</v>
      </c>
      <c r="R323" s="10" t="s">
        <v>0</v>
      </c>
      <c r="S323" s="10" t="s">
        <v>0</v>
      </c>
      <c r="T323" s="10" t="s">
        <v>0</v>
      </c>
      <c r="U323" s="10" t="s">
        <v>0</v>
      </c>
      <c r="V323" s="10" t="s">
        <v>0</v>
      </c>
      <c r="W323" s="10" t="s">
        <v>0</v>
      </c>
      <c r="X323" s="10" t="s">
        <v>0</v>
      </c>
      <c r="Y323" s="37" t="e">
        <f t="shared" ref="Y323:Y386" si="11">STDEV(P323:X323)/AVERAGE(P323:X323)</f>
        <v>#DIV/0!</v>
      </c>
      <c r="Z323" s="37"/>
      <c r="AA323" s="37"/>
    </row>
    <row r="324" spans="1:27" x14ac:dyDescent="0.2">
      <c r="A324" s="1" t="s">
        <v>1960</v>
      </c>
      <c r="B324" s="4" t="s">
        <v>1424</v>
      </c>
      <c r="C324" s="4" t="s">
        <v>1425</v>
      </c>
      <c r="D324" s="8">
        <v>38085.475402296797</v>
      </c>
      <c r="E324" s="8">
        <v>35711.802119195898</v>
      </c>
      <c r="F324" s="8">
        <v>37633.330155796502</v>
      </c>
      <c r="G324" s="8">
        <v>38123.623763718198</v>
      </c>
      <c r="H324" s="8">
        <v>36804.266469815098</v>
      </c>
      <c r="I324" s="8">
        <v>33989.944569438798</v>
      </c>
      <c r="J324" s="8">
        <v>36883.3878803732</v>
      </c>
      <c r="K324" s="8">
        <v>34373.952679834198</v>
      </c>
      <c r="L324" s="8">
        <v>36827.583231352597</v>
      </c>
      <c r="M324" s="7">
        <f t="shared" si="10"/>
        <v>4.1357400354307773E-2</v>
      </c>
      <c r="N324" s="7"/>
      <c r="O324" s="7"/>
      <c r="P324" s="10">
        <v>37124.951147910302</v>
      </c>
      <c r="Q324" s="10">
        <v>38772.156097470601</v>
      </c>
      <c r="R324" s="10">
        <v>37339.459349261197</v>
      </c>
      <c r="S324" s="10">
        <v>37176.396897287697</v>
      </c>
      <c r="T324" s="10">
        <v>37018.691586906898</v>
      </c>
      <c r="U324" s="10">
        <v>35961.1734525641</v>
      </c>
      <c r="V324" s="10">
        <v>36483.752498596899</v>
      </c>
      <c r="W324" s="10">
        <v>35318.102769078003</v>
      </c>
      <c r="X324" s="10">
        <v>37544.812345547303</v>
      </c>
      <c r="Y324" s="37">
        <f t="shared" si="11"/>
        <v>2.6650663771292792E-2</v>
      </c>
      <c r="Z324" s="37"/>
      <c r="AA324" s="37"/>
    </row>
    <row r="325" spans="1:27" x14ac:dyDescent="0.2">
      <c r="A325" s="1" t="s">
        <v>1961</v>
      </c>
      <c r="B325" s="4" t="s">
        <v>1428</v>
      </c>
      <c r="C325" s="4" t="s">
        <v>1429</v>
      </c>
      <c r="D325" s="8" t="s">
        <v>0</v>
      </c>
      <c r="E325" s="8" t="s">
        <v>0</v>
      </c>
      <c r="F325" s="8" t="s">
        <v>0</v>
      </c>
      <c r="G325" s="8" t="s">
        <v>0</v>
      </c>
      <c r="H325" s="8" t="s">
        <v>0</v>
      </c>
      <c r="I325" s="8" t="s">
        <v>0</v>
      </c>
      <c r="J325" s="8" t="s">
        <v>0</v>
      </c>
      <c r="K325" s="8" t="s">
        <v>0</v>
      </c>
      <c r="L325" s="8" t="s">
        <v>0</v>
      </c>
      <c r="M325" s="7" t="e">
        <f t="shared" si="10"/>
        <v>#DIV/0!</v>
      </c>
      <c r="N325" s="7"/>
      <c r="O325" s="7"/>
      <c r="P325" s="10" t="s">
        <v>0</v>
      </c>
      <c r="Q325" s="10" t="s">
        <v>0</v>
      </c>
      <c r="R325" s="10" t="s">
        <v>0</v>
      </c>
      <c r="S325" s="10" t="s">
        <v>0</v>
      </c>
      <c r="T325" s="10" t="s">
        <v>0</v>
      </c>
      <c r="U325" s="10" t="s">
        <v>0</v>
      </c>
      <c r="V325" s="10" t="s">
        <v>0</v>
      </c>
      <c r="W325" s="10" t="s">
        <v>0</v>
      </c>
      <c r="X325" s="10" t="s">
        <v>0</v>
      </c>
      <c r="Y325" s="37" t="e">
        <f t="shared" si="11"/>
        <v>#DIV/0!</v>
      </c>
      <c r="Z325" s="37"/>
      <c r="AA325" s="37"/>
    </row>
    <row r="326" spans="1:27" x14ac:dyDescent="0.2">
      <c r="A326" s="1" t="s">
        <v>1962</v>
      </c>
      <c r="B326" s="4" t="s">
        <v>1433</v>
      </c>
      <c r="C326" s="4" t="s">
        <v>1434</v>
      </c>
      <c r="D326" s="8">
        <v>59968.027236743503</v>
      </c>
      <c r="E326" s="8">
        <v>63124.719108904203</v>
      </c>
      <c r="F326" s="8">
        <v>61370.001946095399</v>
      </c>
      <c r="G326" s="8">
        <v>58282.594131605802</v>
      </c>
      <c r="H326" s="8">
        <v>52915.677755454999</v>
      </c>
      <c r="I326" s="8">
        <v>53038.834817692201</v>
      </c>
      <c r="J326" s="8">
        <v>55181.348084000201</v>
      </c>
      <c r="K326" s="8">
        <v>52767.301838129802</v>
      </c>
      <c r="L326" s="8">
        <v>61980.271534555402</v>
      </c>
      <c r="M326" s="7">
        <f t="shared" si="10"/>
        <v>7.3096421879270207E-2</v>
      </c>
      <c r="N326" s="7"/>
      <c r="O326" s="7"/>
      <c r="P326" s="10" t="s">
        <v>0</v>
      </c>
      <c r="Q326" s="10" t="s">
        <v>0</v>
      </c>
      <c r="R326" s="10" t="s">
        <v>0</v>
      </c>
      <c r="S326" s="10" t="s">
        <v>0</v>
      </c>
      <c r="T326" s="10" t="s">
        <v>0</v>
      </c>
      <c r="U326" s="10" t="s">
        <v>0</v>
      </c>
      <c r="V326" s="10" t="s">
        <v>0</v>
      </c>
      <c r="W326" s="10" t="s">
        <v>0</v>
      </c>
      <c r="X326" s="10" t="s">
        <v>0</v>
      </c>
      <c r="Y326" s="37" t="e">
        <f t="shared" si="11"/>
        <v>#DIV/0!</v>
      </c>
      <c r="Z326" s="37"/>
      <c r="AA326" s="37"/>
    </row>
    <row r="327" spans="1:27" x14ac:dyDescent="0.2">
      <c r="A327" s="1" t="s">
        <v>1963</v>
      </c>
      <c r="B327" s="4" t="s">
        <v>1438</v>
      </c>
      <c r="C327" s="4" t="s">
        <v>1439</v>
      </c>
      <c r="D327" s="8">
        <v>132097.95040368801</v>
      </c>
      <c r="E327" s="8">
        <v>153739.445543257</v>
      </c>
      <c r="F327" s="8">
        <v>130263.32458368799</v>
      </c>
      <c r="G327" s="8">
        <v>150093.67458132599</v>
      </c>
      <c r="H327" s="8">
        <v>126070.724443603</v>
      </c>
      <c r="I327" s="8">
        <v>138558.692031329</v>
      </c>
      <c r="J327" s="8">
        <v>118813.52867859299</v>
      </c>
      <c r="K327" s="8">
        <v>122378.90479882</v>
      </c>
      <c r="L327" s="8">
        <v>120339.27276250999</v>
      </c>
      <c r="M327" s="7">
        <f t="shared" si="10"/>
        <v>9.5532337567093617E-2</v>
      </c>
      <c r="N327" s="7"/>
      <c r="O327" s="7"/>
      <c r="P327" s="10">
        <v>143101.89776691399</v>
      </c>
      <c r="Q327" s="10">
        <v>139057.18077533401</v>
      </c>
      <c r="R327" s="10">
        <v>143302.56412736399</v>
      </c>
      <c r="S327" s="10">
        <v>135796.92644934199</v>
      </c>
      <c r="T327" s="10">
        <v>131696.89864175301</v>
      </c>
      <c r="U327" s="10">
        <v>130355.710949384</v>
      </c>
      <c r="V327" s="10">
        <v>135079.370709262</v>
      </c>
      <c r="W327" s="10">
        <v>135342.89989129599</v>
      </c>
      <c r="X327" s="10">
        <v>135261.88223313401</v>
      </c>
      <c r="Y327" s="37">
        <f t="shared" si="11"/>
        <v>3.3012505045880998E-2</v>
      </c>
      <c r="Z327" s="37"/>
      <c r="AA327" s="37"/>
    </row>
    <row r="328" spans="1:27" x14ac:dyDescent="0.2">
      <c r="A328" s="1" t="s">
        <v>1964</v>
      </c>
      <c r="B328" s="4" t="s">
        <v>1442</v>
      </c>
      <c r="C328" s="4" t="s">
        <v>1443</v>
      </c>
      <c r="D328" s="8" t="s">
        <v>0</v>
      </c>
      <c r="E328" s="8" t="s">
        <v>0</v>
      </c>
      <c r="F328" s="8" t="s">
        <v>0</v>
      </c>
      <c r="G328" s="8" t="s">
        <v>0</v>
      </c>
      <c r="H328" s="8" t="s">
        <v>0</v>
      </c>
      <c r="I328" s="8" t="s">
        <v>0</v>
      </c>
      <c r="J328" s="8" t="s">
        <v>0</v>
      </c>
      <c r="K328" s="8" t="s">
        <v>0</v>
      </c>
      <c r="L328" s="8" t="s">
        <v>0</v>
      </c>
      <c r="M328" s="7" t="e">
        <f t="shared" si="10"/>
        <v>#DIV/0!</v>
      </c>
      <c r="N328" s="7"/>
      <c r="O328" s="7"/>
      <c r="P328" s="10" t="s">
        <v>0</v>
      </c>
      <c r="Q328" s="10" t="s">
        <v>0</v>
      </c>
      <c r="R328" s="10" t="s">
        <v>0</v>
      </c>
      <c r="S328" s="10" t="s">
        <v>0</v>
      </c>
      <c r="T328" s="10" t="s">
        <v>0</v>
      </c>
      <c r="U328" s="10" t="s">
        <v>0</v>
      </c>
      <c r="V328" s="10" t="s">
        <v>0</v>
      </c>
      <c r="W328" s="10" t="s">
        <v>0</v>
      </c>
      <c r="X328" s="10" t="s">
        <v>0</v>
      </c>
      <c r="Y328" s="37" t="e">
        <f t="shared" si="11"/>
        <v>#DIV/0!</v>
      </c>
      <c r="Z328" s="37"/>
      <c r="AA328" s="37"/>
    </row>
    <row r="329" spans="1:27" x14ac:dyDescent="0.2">
      <c r="A329" s="1" t="s">
        <v>1965</v>
      </c>
      <c r="B329" s="4" t="s">
        <v>1447</v>
      </c>
      <c r="C329" s="4" t="s">
        <v>1448</v>
      </c>
      <c r="D329" s="8" t="s">
        <v>0</v>
      </c>
      <c r="E329" s="8" t="s">
        <v>0</v>
      </c>
      <c r="F329" s="8" t="s">
        <v>0</v>
      </c>
      <c r="G329" s="8" t="s">
        <v>0</v>
      </c>
      <c r="H329" s="8" t="s">
        <v>0</v>
      </c>
      <c r="I329" s="8" t="s">
        <v>0</v>
      </c>
      <c r="J329" s="8" t="s">
        <v>0</v>
      </c>
      <c r="K329" s="8" t="s">
        <v>0</v>
      </c>
      <c r="L329" s="8" t="s">
        <v>0</v>
      </c>
      <c r="M329" s="7" t="e">
        <f t="shared" si="10"/>
        <v>#DIV/0!</v>
      </c>
      <c r="N329" s="7"/>
      <c r="O329" s="7"/>
      <c r="P329" s="10" t="s">
        <v>0</v>
      </c>
      <c r="Q329" s="10" t="s">
        <v>0</v>
      </c>
      <c r="R329" s="10" t="s">
        <v>0</v>
      </c>
      <c r="S329" s="10" t="s">
        <v>0</v>
      </c>
      <c r="T329" s="10" t="s">
        <v>0</v>
      </c>
      <c r="U329" s="10" t="s">
        <v>0</v>
      </c>
      <c r="V329" s="10" t="s">
        <v>0</v>
      </c>
      <c r="W329" s="10" t="s">
        <v>0</v>
      </c>
      <c r="X329" s="10" t="s">
        <v>0</v>
      </c>
      <c r="Y329" s="37" t="e">
        <f t="shared" si="11"/>
        <v>#DIV/0!</v>
      </c>
      <c r="Z329" s="37"/>
      <c r="AA329" s="37"/>
    </row>
    <row r="330" spans="1:27" x14ac:dyDescent="0.2">
      <c r="A330" s="1" t="s">
        <v>1966</v>
      </c>
      <c r="B330" s="4" t="s">
        <v>1452</v>
      </c>
      <c r="C330" s="4" t="s">
        <v>1453</v>
      </c>
      <c r="D330" s="8" t="s">
        <v>0</v>
      </c>
      <c r="E330" s="8" t="s">
        <v>0</v>
      </c>
      <c r="F330" s="8" t="s">
        <v>0</v>
      </c>
      <c r="G330" s="8" t="s">
        <v>0</v>
      </c>
      <c r="H330" s="8" t="s">
        <v>0</v>
      </c>
      <c r="I330" s="8" t="s">
        <v>0</v>
      </c>
      <c r="J330" s="8" t="s">
        <v>0</v>
      </c>
      <c r="K330" s="8" t="s">
        <v>0</v>
      </c>
      <c r="L330" s="8" t="s">
        <v>0</v>
      </c>
      <c r="M330" s="7" t="e">
        <f t="shared" si="10"/>
        <v>#DIV/0!</v>
      </c>
      <c r="N330" s="7"/>
      <c r="O330" s="7"/>
      <c r="P330" s="10" t="s">
        <v>0</v>
      </c>
      <c r="Q330" s="10" t="s">
        <v>0</v>
      </c>
      <c r="R330" s="10" t="s">
        <v>0</v>
      </c>
      <c r="S330" s="10" t="s">
        <v>0</v>
      </c>
      <c r="T330" s="10" t="s">
        <v>0</v>
      </c>
      <c r="U330" s="10" t="s">
        <v>0</v>
      </c>
      <c r="V330" s="10" t="s">
        <v>0</v>
      </c>
      <c r="W330" s="10" t="s">
        <v>0</v>
      </c>
      <c r="X330" s="10" t="s">
        <v>0</v>
      </c>
      <c r="Y330" s="37" t="e">
        <f t="shared" si="11"/>
        <v>#DIV/0!</v>
      </c>
      <c r="Z330" s="37"/>
      <c r="AA330" s="37"/>
    </row>
    <row r="331" spans="1:27" x14ac:dyDescent="0.2">
      <c r="A331" s="1" t="s">
        <v>1967</v>
      </c>
      <c r="B331" s="4" t="s">
        <v>1457</v>
      </c>
      <c r="C331" s="4" t="s">
        <v>1458</v>
      </c>
      <c r="D331" s="8" t="s">
        <v>0</v>
      </c>
      <c r="E331" s="8" t="s">
        <v>0</v>
      </c>
      <c r="F331" s="8" t="s">
        <v>0</v>
      </c>
      <c r="G331" s="8" t="s">
        <v>0</v>
      </c>
      <c r="H331" s="8" t="s">
        <v>0</v>
      </c>
      <c r="I331" s="8" t="s">
        <v>0</v>
      </c>
      <c r="J331" s="8" t="s">
        <v>0</v>
      </c>
      <c r="K331" s="8" t="s">
        <v>0</v>
      </c>
      <c r="L331" s="8" t="s">
        <v>0</v>
      </c>
      <c r="M331" s="7" t="e">
        <f t="shared" si="10"/>
        <v>#DIV/0!</v>
      </c>
      <c r="N331" s="7"/>
      <c r="O331" s="7"/>
      <c r="P331" s="10" t="s">
        <v>0</v>
      </c>
      <c r="Q331" s="10" t="s">
        <v>0</v>
      </c>
      <c r="R331" s="10" t="s">
        <v>0</v>
      </c>
      <c r="S331" s="10" t="s">
        <v>0</v>
      </c>
      <c r="T331" s="10" t="s">
        <v>0</v>
      </c>
      <c r="U331" s="10" t="s">
        <v>0</v>
      </c>
      <c r="V331" s="10" t="s">
        <v>0</v>
      </c>
      <c r="W331" s="10" t="s">
        <v>0</v>
      </c>
      <c r="X331" s="10" t="s">
        <v>0</v>
      </c>
      <c r="Y331" s="37" t="e">
        <f t="shared" si="11"/>
        <v>#DIV/0!</v>
      </c>
      <c r="Z331" s="37"/>
      <c r="AA331" s="37"/>
    </row>
    <row r="332" spans="1:27" x14ac:dyDescent="0.2">
      <c r="A332" s="1" t="s">
        <v>1968</v>
      </c>
      <c r="B332" s="4" t="s">
        <v>1462</v>
      </c>
      <c r="C332" s="4" t="s">
        <v>1463</v>
      </c>
      <c r="D332" s="8">
        <v>32482.2181325987</v>
      </c>
      <c r="E332" s="8">
        <v>30495.2975052822</v>
      </c>
      <c r="F332" s="8">
        <v>30601.050910039099</v>
      </c>
      <c r="G332" s="8">
        <v>29750.428981364199</v>
      </c>
      <c r="H332" s="8">
        <v>28905.308920677398</v>
      </c>
      <c r="I332" s="8">
        <v>25286.8122759531</v>
      </c>
      <c r="J332" s="8">
        <v>29605.681461818302</v>
      </c>
      <c r="K332" s="8">
        <v>24148.122320986</v>
      </c>
      <c r="L332" s="8">
        <v>24106.7781027243</v>
      </c>
      <c r="M332" s="7">
        <f t="shared" si="10"/>
        <v>0.1083556871316616</v>
      </c>
      <c r="N332" s="7"/>
      <c r="O332" s="7"/>
      <c r="P332" s="10" t="s">
        <v>0</v>
      </c>
      <c r="Q332" s="10" t="s">
        <v>0</v>
      </c>
      <c r="R332" s="10" t="s">
        <v>0</v>
      </c>
      <c r="S332" s="10" t="s">
        <v>0</v>
      </c>
      <c r="T332" s="10" t="s">
        <v>0</v>
      </c>
      <c r="U332" s="10" t="s">
        <v>0</v>
      </c>
      <c r="V332" s="10" t="s">
        <v>0</v>
      </c>
      <c r="W332" s="10" t="s">
        <v>0</v>
      </c>
      <c r="X332" s="10" t="s">
        <v>0</v>
      </c>
      <c r="Y332" s="37" t="e">
        <f t="shared" si="11"/>
        <v>#DIV/0!</v>
      </c>
      <c r="Z332" s="37"/>
      <c r="AA332" s="37"/>
    </row>
    <row r="333" spans="1:27" x14ac:dyDescent="0.2">
      <c r="A333" s="1" t="s">
        <v>1969</v>
      </c>
      <c r="B333" s="4" t="s">
        <v>1467</v>
      </c>
      <c r="C333" s="4" t="s">
        <v>1468</v>
      </c>
      <c r="D333" s="8" t="s">
        <v>0</v>
      </c>
      <c r="E333" s="8" t="s">
        <v>0</v>
      </c>
      <c r="F333" s="8" t="s">
        <v>0</v>
      </c>
      <c r="G333" s="8" t="s">
        <v>0</v>
      </c>
      <c r="H333" s="8" t="s">
        <v>0</v>
      </c>
      <c r="I333" s="8" t="s">
        <v>0</v>
      </c>
      <c r="J333" s="8" t="s">
        <v>0</v>
      </c>
      <c r="K333" s="8" t="s">
        <v>0</v>
      </c>
      <c r="L333" s="8" t="s">
        <v>0</v>
      </c>
      <c r="M333" s="7" t="e">
        <f t="shared" si="10"/>
        <v>#DIV/0!</v>
      </c>
      <c r="N333" s="7"/>
      <c r="O333" s="7"/>
      <c r="P333" s="10" t="s">
        <v>0</v>
      </c>
      <c r="Q333" s="10" t="s">
        <v>0</v>
      </c>
      <c r="R333" s="10" t="s">
        <v>0</v>
      </c>
      <c r="S333" s="10" t="s">
        <v>0</v>
      </c>
      <c r="T333" s="10" t="s">
        <v>0</v>
      </c>
      <c r="U333" s="10" t="s">
        <v>0</v>
      </c>
      <c r="V333" s="10" t="s">
        <v>0</v>
      </c>
      <c r="W333" s="10" t="s">
        <v>0</v>
      </c>
      <c r="X333" s="10" t="s">
        <v>0</v>
      </c>
      <c r="Y333" s="37" t="e">
        <f t="shared" si="11"/>
        <v>#DIV/0!</v>
      </c>
      <c r="Z333" s="37"/>
      <c r="AA333" s="37"/>
    </row>
    <row r="334" spans="1:27" x14ac:dyDescent="0.2">
      <c r="A334" s="1" t="s">
        <v>1970</v>
      </c>
      <c r="B334" s="4" t="s">
        <v>1472</v>
      </c>
      <c r="C334" s="4" t="s">
        <v>1473</v>
      </c>
      <c r="D334" s="8" t="s">
        <v>0</v>
      </c>
      <c r="E334" s="8" t="s">
        <v>0</v>
      </c>
      <c r="F334" s="8" t="s">
        <v>0</v>
      </c>
      <c r="G334" s="8" t="s">
        <v>0</v>
      </c>
      <c r="H334" s="8" t="s">
        <v>0</v>
      </c>
      <c r="I334" s="8" t="s">
        <v>0</v>
      </c>
      <c r="J334" s="8" t="s">
        <v>0</v>
      </c>
      <c r="K334" s="8" t="s">
        <v>0</v>
      </c>
      <c r="L334" s="8" t="s">
        <v>0</v>
      </c>
      <c r="M334" s="7" t="e">
        <f t="shared" si="10"/>
        <v>#DIV/0!</v>
      </c>
      <c r="N334" s="7"/>
      <c r="O334" s="7"/>
      <c r="P334" s="10" t="s">
        <v>0</v>
      </c>
      <c r="Q334" s="10" t="s">
        <v>0</v>
      </c>
      <c r="R334" s="10" t="s">
        <v>0</v>
      </c>
      <c r="S334" s="10" t="s">
        <v>0</v>
      </c>
      <c r="T334" s="10" t="s">
        <v>0</v>
      </c>
      <c r="U334" s="10" t="s">
        <v>0</v>
      </c>
      <c r="V334" s="10" t="s">
        <v>0</v>
      </c>
      <c r="W334" s="10" t="s">
        <v>0</v>
      </c>
      <c r="X334" s="10" t="s">
        <v>0</v>
      </c>
      <c r="Y334" s="37" t="e">
        <f t="shared" si="11"/>
        <v>#DIV/0!</v>
      </c>
      <c r="Z334" s="37"/>
      <c r="AA334" s="37"/>
    </row>
    <row r="335" spans="1:27" x14ac:dyDescent="0.2">
      <c r="A335" s="1" t="s">
        <v>1971</v>
      </c>
      <c r="B335" s="4" t="s">
        <v>1476</v>
      </c>
      <c r="C335" s="4" t="s">
        <v>1477</v>
      </c>
      <c r="D335" s="8" t="s">
        <v>0</v>
      </c>
      <c r="E335" s="8" t="s">
        <v>0</v>
      </c>
      <c r="F335" s="8" t="s">
        <v>0</v>
      </c>
      <c r="G335" s="8" t="s">
        <v>0</v>
      </c>
      <c r="H335" s="8" t="s">
        <v>0</v>
      </c>
      <c r="I335" s="8" t="s">
        <v>0</v>
      </c>
      <c r="J335" s="8" t="s">
        <v>0</v>
      </c>
      <c r="K335" s="8" t="s">
        <v>0</v>
      </c>
      <c r="L335" s="8" t="s">
        <v>0</v>
      </c>
      <c r="M335" s="7" t="e">
        <f t="shared" si="10"/>
        <v>#DIV/0!</v>
      </c>
      <c r="N335" s="7"/>
      <c r="O335" s="7"/>
      <c r="P335" s="10" t="s">
        <v>0</v>
      </c>
      <c r="Q335" s="10" t="s">
        <v>0</v>
      </c>
      <c r="R335" s="10" t="s">
        <v>0</v>
      </c>
      <c r="S335" s="10" t="s">
        <v>0</v>
      </c>
      <c r="T335" s="10" t="s">
        <v>0</v>
      </c>
      <c r="U335" s="10" t="s">
        <v>0</v>
      </c>
      <c r="V335" s="10" t="s">
        <v>0</v>
      </c>
      <c r="W335" s="10" t="s">
        <v>0</v>
      </c>
      <c r="X335" s="10" t="s">
        <v>0</v>
      </c>
      <c r="Y335" s="37" t="e">
        <f t="shared" si="11"/>
        <v>#DIV/0!</v>
      </c>
      <c r="Z335" s="37"/>
      <c r="AA335" s="37"/>
    </row>
    <row r="336" spans="1:27" x14ac:dyDescent="0.2">
      <c r="A336" s="1" t="s">
        <v>1972</v>
      </c>
      <c r="B336" s="4" t="s">
        <v>1481</v>
      </c>
      <c r="C336" s="4" t="s">
        <v>1482</v>
      </c>
      <c r="D336" s="8">
        <v>45261.019704218801</v>
      </c>
      <c r="E336" s="8">
        <v>42518.579122700699</v>
      </c>
      <c r="F336" s="8">
        <v>43107.270821596103</v>
      </c>
      <c r="G336" s="8">
        <v>46680.114187594801</v>
      </c>
      <c r="H336" s="8">
        <v>42947.0945302166</v>
      </c>
      <c r="I336" s="8">
        <v>41782.358099562298</v>
      </c>
      <c r="J336" s="8">
        <v>36639.987819853399</v>
      </c>
      <c r="K336" s="8">
        <v>38487.729751108403</v>
      </c>
      <c r="L336" s="8">
        <v>34296.639957350199</v>
      </c>
      <c r="M336" s="7">
        <f t="shared" si="10"/>
        <v>9.7976594668438263E-2</v>
      </c>
      <c r="N336" s="7"/>
      <c r="O336" s="7"/>
      <c r="P336" s="10" t="s">
        <v>0</v>
      </c>
      <c r="Q336" s="10" t="s">
        <v>0</v>
      </c>
      <c r="R336" s="10" t="s">
        <v>0</v>
      </c>
      <c r="S336" s="10" t="s">
        <v>0</v>
      </c>
      <c r="T336" s="10" t="s">
        <v>0</v>
      </c>
      <c r="U336" s="10" t="s">
        <v>0</v>
      </c>
      <c r="V336" s="10" t="s">
        <v>0</v>
      </c>
      <c r="W336" s="10" t="s">
        <v>0</v>
      </c>
      <c r="X336" s="10" t="s">
        <v>0</v>
      </c>
      <c r="Y336" s="37" t="e">
        <f t="shared" si="11"/>
        <v>#DIV/0!</v>
      </c>
      <c r="Z336" s="37"/>
      <c r="AA336" s="37"/>
    </row>
    <row r="337" spans="1:27" x14ac:dyDescent="0.2">
      <c r="A337" s="1" t="s">
        <v>1973</v>
      </c>
      <c r="B337" s="4" t="s">
        <v>1486</v>
      </c>
      <c r="C337" s="4" t="s">
        <v>1487</v>
      </c>
      <c r="D337" s="8" t="s">
        <v>0</v>
      </c>
      <c r="E337" s="8" t="s">
        <v>0</v>
      </c>
      <c r="F337" s="8" t="s">
        <v>0</v>
      </c>
      <c r="G337" s="8" t="s">
        <v>0</v>
      </c>
      <c r="H337" s="8" t="s">
        <v>0</v>
      </c>
      <c r="I337" s="8" t="s">
        <v>0</v>
      </c>
      <c r="J337" s="8" t="s">
        <v>0</v>
      </c>
      <c r="K337" s="8" t="s">
        <v>0</v>
      </c>
      <c r="L337" s="8" t="s">
        <v>0</v>
      </c>
      <c r="M337" s="7" t="e">
        <f t="shared" si="10"/>
        <v>#DIV/0!</v>
      </c>
      <c r="N337" s="7"/>
      <c r="O337" s="7"/>
      <c r="P337" s="10" t="s">
        <v>0</v>
      </c>
      <c r="Q337" s="10" t="s">
        <v>0</v>
      </c>
      <c r="R337" s="10" t="s">
        <v>0</v>
      </c>
      <c r="S337" s="10" t="s">
        <v>0</v>
      </c>
      <c r="T337" s="10" t="s">
        <v>0</v>
      </c>
      <c r="U337" s="10" t="s">
        <v>0</v>
      </c>
      <c r="V337" s="10" t="s">
        <v>0</v>
      </c>
      <c r="W337" s="10" t="s">
        <v>0</v>
      </c>
      <c r="X337" s="10" t="s">
        <v>0</v>
      </c>
      <c r="Y337" s="37" t="e">
        <f t="shared" si="11"/>
        <v>#DIV/0!</v>
      </c>
      <c r="Z337" s="37"/>
      <c r="AA337" s="37"/>
    </row>
    <row r="338" spans="1:27" x14ac:dyDescent="0.2">
      <c r="A338" s="1" t="s">
        <v>1974</v>
      </c>
      <c r="B338" s="4" t="s">
        <v>1490</v>
      </c>
      <c r="C338" s="4" t="s">
        <v>1491</v>
      </c>
      <c r="D338" s="8" t="s">
        <v>0</v>
      </c>
      <c r="E338" s="8" t="s">
        <v>0</v>
      </c>
      <c r="F338" s="8" t="s">
        <v>0</v>
      </c>
      <c r="G338" s="8" t="s">
        <v>0</v>
      </c>
      <c r="H338" s="8" t="s">
        <v>0</v>
      </c>
      <c r="I338" s="8" t="s">
        <v>0</v>
      </c>
      <c r="J338" s="8" t="s">
        <v>0</v>
      </c>
      <c r="K338" s="8" t="s">
        <v>0</v>
      </c>
      <c r="L338" s="8" t="s">
        <v>0</v>
      </c>
      <c r="M338" s="7" t="e">
        <f t="shared" si="10"/>
        <v>#DIV/0!</v>
      </c>
      <c r="N338" s="7"/>
      <c r="O338" s="7"/>
      <c r="P338" s="10" t="s">
        <v>0</v>
      </c>
      <c r="Q338" s="10" t="s">
        <v>0</v>
      </c>
      <c r="R338" s="10" t="s">
        <v>0</v>
      </c>
      <c r="S338" s="10" t="s">
        <v>0</v>
      </c>
      <c r="T338" s="10" t="s">
        <v>0</v>
      </c>
      <c r="U338" s="10" t="s">
        <v>0</v>
      </c>
      <c r="V338" s="10" t="s">
        <v>0</v>
      </c>
      <c r="W338" s="10" t="s">
        <v>0</v>
      </c>
      <c r="X338" s="10" t="s">
        <v>0</v>
      </c>
      <c r="Y338" s="37" t="e">
        <f t="shared" si="11"/>
        <v>#DIV/0!</v>
      </c>
      <c r="Z338" s="37"/>
      <c r="AA338" s="37"/>
    </row>
    <row r="339" spans="1:27" x14ac:dyDescent="0.2">
      <c r="A339" s="1" t="s">
        <v>1975</v>
      </c>
      <c r="B339" s="4" t="s">
        <v>1495</v>
      </c>
      <c r="C339" s="4" t="s">
        <v>1496</v>
      </c>
      <c r="D339" s="8" t="s">
        <v>0</v>
      </c>
      <c r="E339" s="8" t="s">
        <v>0</v>
      </c>
      <c r="F339" s="8" t="s">
        <v>0</v>
      </c>
      <c r="G339" s="8" t="s">
        <v>0</v>
      </c>
      <c r="H339" s="8" t="s">
        <v>0</v>
      </c>
      <c r="I339" s="8" t="s">
        <v>0</v>
      </c>
      <c r="J339" s="8" t="s">
        <v>0</v>
      </c>
      <c r="K339" s="8" t="s">
        <v>0</v>
      </c>
      <c r="L339" s="8" t="s">
        <v>0</v>
      </c>
      <c r="M339" s="7" t="e">
        <f t="shared" si="10"/>
        <v>#DIV/0!</v>
      </c>
      <c r="N339" s="7"/>
      <c r="O339" s="7"/>
      <c r="P339" s="10" t="s">
        <v>0</v>
      </c>
      <c r="Q339" s="10" t="s">
        <v>0</v>
      </c>
      <c r="R339" s="10" t="s">
        <v>0</v>
      </c>
      <c r="S339" s="10" t="s">
        <v>0</v>
      </c>
      <c r="T339" s="10" t="s">
        <v>0</v>
      </c>
      <c r="U339" s="10" t="s">
        <v>0</v>
      </c>
      <c r="V339" s="10" t="s">
        <v>0</v>
      </c>
      <c r="W339" s="10" t="s">
        <v>0</v>
      </c>
      <c r="X339" s="10" t="s">
        <v>0</v>
      </c>
      <c r="Y339" s="37" t="e">
        <f t="shared" si="11"/>
        <v>#DIV/0!</v>
      </c>
      <c r="Z339" s="37"/>
      <c r="AA339" s="37"/>
    </row>
    <row r="340" spans="1:27" x14ac:dyDescent="0.2">
      <c r="A340" s="1" t="s">
        <v>1976</v>
      </c>
      <c r="B340" s="4" t="s">
        <v>1500</v>
      </c>
      <c r="C340" s="4" t="s">
        <v>1501</v>
      </c>
      <c r="D340" s="8" t="s">
        <v>0</v>
      </c>
      <c r="E340" s="8" t="s">
        <v>0</v>
      </c>
      <c r="F340" s="8" t="s">
        <v>0</v>
      </c>
      <c r="G340" s="8" t="s">
        <v>0</v>
      </c>
      <c r="H340" s="8" t="s">
        <v>0</v>
      </c>
      <c r="I340" s="8" t="s">
        <v>0</v>
      </c>
      <c r="J340" s="8" t="s">
        <v>0</v>
      </c>
      <c r="K340" s="8" t="s">
        <v>0</v>
      </c>
      <c r="L340" s="8" t="s">
        <v>0</v>
      </c>
      <c r="M340" s="7" t="e">
        <f t="shared" si="10"/>
        <v>#DIV/0!</v>
      </c>
      <c r="N340" s="7"/>
      <c r="O340" s="7"/>
      <c r="P340" s="10" t="s">
        <v>0</v>
      </c>
      <c r="Q340" s="10" t="s">
        <v>0</v>
      </c>
      <c r="R340" s="10" t="s">
        <v>0</v>
      </c>
      <c r="S340" s="10" t="s">
        <v>0</v>
      </c>
      <c r="T340" s="10" t="s">
        <v>0</v>
      </c>
      <c r="U340" s="10" t="s">
        <v>0</v>
      </c>
      <c r="V340" s="10" t="s">
        <v>0</v>
      </c>
      <c r="W340" s="10" t="s">
        <v>0</v>
      </c>
      <c r="X340" s="10" t="s">
        <v>0</v>
      </c>
      <c r="Y340" s="37" t="e">
        <f t="shared" si="11"/>
        <v>#DIV/0!</v>
      </c>
      <c r="Z340" s="37"/>
      <c r="AA340" s="37"/>
    </row>
    <row r="341" spans="1:27" x14ac:dyDescent="0.2">
      <c r="A341" s="1" t="s">
        <v>1977</v>
      </c>
      <c r="B341" s="4" t="s">
        <v>1503</v>
      </c>
      <c r="C341" s="4" t="s">
        <v>1504</v>
      </c>
      <c r="D341" s="8" t="s">
        <v>0</v>
      </c>
      <c r="E341" s="8" t="s">
        <v>0</v>
      </c>
      <c r="F341" s="8" t="s">
        <v>0</v>
      </c>
      <c r="G341" s="8" t="s">
        <v>0</v>
      </c>
      <c r="H341" s="8" t="s">
        <v>0</v>
      </c>
      <c r="I341" s="8" t="s">
        <v>0</v>
      </c>
      <c r="J341" s="8" t="s">
        <v>0</v>
      </c>
      <c r="K341" s="8" t="s">
        <v>0</v>
      </c>
      <c r="L341" s="8" t="s">
        <v>0</v>
      </c>
      <c r="M341" s="7" t="e">
        <f t="shared" si="10"/>
        <v>#DIV/0!</v>
      </c>
      <c r="N341" s="7"/>
      <c r="O341" s="7"/>
      <c r="P341" s="10" t="s">
        <v>0</v>
      </c>
      <c r="Q341" s="10" t="s">
        <v>0</v>
      </c>
      <c r="R341" s="10" t="s">
        <v>0</v>
      </c>
      <c r="S341" s="10" t="s">
        <v>0</v>
      </c>
      <c r="T341" s="10" t="s">
        <v>0</v>
      </c>
      <c r="U341" s="10" t="s">
        <v>0</v>
      </c>
      <c r="V341" s="10" t="s">
        <v>0</v>
      </c>
      <c r="W341" s="10" t="s">
        <v>0</v>
      </c>
      <c r="X341" s="10" t="s">
        <v>0</v>
      </c>
      <c r="Y341" s="37" t="e">
        <f t="shared" si="11"/>
        <v>#DIV/0!</v>
      </c>
      <c r="Z341" s="37"/>
      <c r="AA341" s="37"/>
    </row>
    <row r="342" spans="1:27" x14ac:dyDescent="0.2">
      <c r="A342" s="1" t="s">
        <v>1978</v>
      </c>
      <c r="B342" s="4" t="s">
        <v>1508</v>
      </c>
      <c r="C342" s="4" t="s">
        <v>1509</v>
      </c>
      <c r="D342" s="8" t="s">
        <v>0</v>
      </c>
      <c r="E342" s="8" t="s">
        <v>0</v>
      </c>
      <c r="F342" s="8" t="s">
        <v>0</v>
      </c>
      <c r="G342" s="8" t="s">
        <v>0</v>
      </c>
      <c r="H342" s="8" t="s">
        <v>0</v>
      </c>
      <c r="I342" s="8" t="s">
        <v>0</v>
      </c>
      <c r="J342" s="8" t="s">
        <v>0</v>
      </c>
      <c r="K342" s="8" t="s">
        <v>0</v>
      </c>
      <c r="L342" s="8" t="s">
        <v>0</v>
      </c>
      <c r="M342" s="7" t="e">
        <f t="shared" si="10"/>
        <v>#DIV/0!</v>
      </c>
      <c r="N342" s="7"/>
      <c r="O342" s="7"/>
      <c r="P342" s="10" t="s">
        <v>0</v>
      </c>
      <c r="Q342" s="10" t="s">
        <v>0</v>
      </c>
      <c r="R342" s="10" t="s">
        <v>0</v>
      </c>
      <c r="S342" s="10" t="s">
        <v>0</v>
      </c>
      <c r="T342" s="10" t="s">
        <v>0</v>
      </c>
      <c r="U342" s="10" t="s">
        <v>0</v>
      </c>
      <c r="V342" s="10" t="s">
        <v>0</v>
      </c>
      <c r="W342" s="10" t="s">
        <v>0</v>
      </c>
      <c r="X342" s="10" t="s">
        <v>0</v>
      </c>
      <c r="Y342" s="37" t="e">
        <f t="shared" si="11"/>
        <v>#DIV/0!</v>
      </c>
      <c r="Z342" s="37"/>
      <c r="AA342" s="37"/>
    </row>
    <row r="343" spans="1:27" x14ac:dyDescent="0.2">
      <c r="A343" s="1" t="s">
        <v>1979</v>
      </c>
      <c r="B343" s="4" t="s">
        <v>1513</v>
      </c>
      <c r="C343" s="4" t="s">
        <v>1514</v>
      </c>
      <c r="D343" s="8" t="s">
        <v>0</v>
      </c>
      <c r="E343" s="8" t="s">
        <v>0</v>
      </c>
      <c r="F343" s="8" t="s">
        <v>0</v>
      </c>
      <c r="G343" s="8" t="s">
        <v>0</v>
      </c>
      <c r="H343" s="8" t="s">
        <v>0</v>
      </c>
      <c r="I343" s="8" t="s">
        <v>0</v>
      </c>
      <c r="J343" s="8" t="s">
        <v>0</v>
      </c>
      <c r="K343" s="8" t="s">
        <v>0</v>
      </c>
      <c r="L343" s="8" t="s">
        <v>0</v>
      </c>
      <c r="M343" s="7" t="e">
        <f t="shared" si="10"/>
        <v>#DIV/0!</v>
      </c>
      <c r="N343" s="7"/>
      <c r="O343" s="7"/>
      <c r="P343" s="10">
        <v>32939.691825383401</v>
      </c>
      <c r="Q343" s="10">
        <v>32034.921586147801</v>
      </c>
      <c r="R343" s="10">
        <v>28596.2542392656</v>
      </c>
      <c r="S343" s="10">
        <v>27181.311117902402</v>
      </c>
      <c r="T343" s="10">
        <v>28047.919829442799</v>
      </c>
      <c r="U343" s="10">
        <v>26748.100543027798</v>
      </c>
      <c r="V343" s="10">
        <v>25429.7361776486</v>
      </c>
      <c r="W343" s="10">
        <v>25175.103374728398</v>
      </c>
      <c r="X343" s="10">
        <v>27596.7049038523</v>
      </c>
      <c r="Y343" s="37">
        <f t="shared" si="11"/>
        <v>9.5241061689339684E-2</v>
      </c>
      <c r="Z343" s="37"/>
      <c r="AA343" s="37"/>
    </row>
    <row r="344" spans="1:27" x14ac:dyDescent="0.2">
      <c r="A344" s="1" t="s">
        <v>1980</v>
      </c>
      <c r="B344" s="4" t="s">
        <v>1518</v>
      </c>
      <c r="C344" s="4" t="s">
        <v>1519</v>
      </c>
      <c r="D344" s="8" t="s">
        <v>0</v>
      </c>
      <c r="E344" s="8" t="s">
        <v>0</v>
      </c>
      <c r="F344" s="8" t="s">
        <v>0</v>
      </c>
      <c r="G344" s="8" t="s">
        <v>0</v>
      </c>
      <c r="H344" s="8" t="s">
        <v>0</v>
      </c>
      <c r="I344" s="8" t="s">
        <v>0</v>
      </c>
      <c r="J344" s="8" t="s">
        <v>0</v>
      </c>
      <c r="K344" s="8" t="s">
        <v>0</v>
      </c>
      <c r="L344" s="8" t="s">
        <v>0</v>
      </c>
      <c r="M344" s="7" t="e">
        <f t="shared" si="10"/>
        <v>#DIV/0!</v>
      </c>
      <c r="N344" s="7"/>
      <c r="O344" s="7"/>
      <c r="P344" s="10" t="s">
        <v>0</v>
      </c>
      <c r="Q344" s="10" t="s">
        <v>0</v>
      </c>
      <c r="R344" s="10" t="s">
        <v>0</v>
      </c>
      <c r="S344" s="10" t="s">
        <v>0</v>
      </c>
      <c r="T344" s="10" t="s">
        <v>0</v>
      </c>
      <c r="U344" s="10" t="s">
        <v>0</v>
      </c>
      <c r="V344" s="10" t="s">
        <v>0</v>
      </c>
      <c r="W344" s="10" t="s">
        <v>0</v>
      </c>
      <c r="X344" s="10" t="s">
        <v>0</v>
      </c>
      <c r="Y344" s="37" t="e">
        <f t="shared" si="11"/>
        <v>#DIV/0!</v>
      </c>
      <c r="Z344" s="37"/>
      <c r="AA344" s="37"/>
    </row>
    <row r="345" spans="1:27" x14ac:dyDescent="0.2">
      <c r="A345" s="1" t="s">
        <v>1981</v>
      </c>
      <c r="B345" s="4" t="s">
        <v>1523</v>
      </c>
      <c r="C345" s="4" t="s">
        <v>1524</v>
      </c>
      <c r="D345" s="8">
        <v>709318.32692567201</v>
      </c>
      <c r="E345" s="8">
        <v>735612.28175502596</v>
      </c>
      <c r="F345" s="8">
        <v>663054.71738975798</v>
      </c>
      <c r="G345" s="8">
        <v>684286.24015321</v>
      </c>
      <c r="H345" s="8">
        <v>618504.46239328396</v>
      </c>
      <c r="I345" s="8">
        <v>649568.60569952603</v>
      </c>
      <c r="J345" s="8">
        <v>611564.05968179298</v>
      </c>
      <c r="K345" s="8">
        <v>611418.57280732098</v>
      </c>
      <c r="L345" s="8">
        <v>666458.65688872896</v>
      </c>
      <c r="M345" s="7">
        <f t="shared" si="10"/>
        <v>6.6187775877921018E-2</v>
      </c>
      <c r="N345" s="7"/>
      <c r="O345" s="7"/>
      <c r="P345" s="10" t="s">
        <v>0</v>
      </c>
      <c r="Q345" s="10" t="s">
        <v>0</v>
      </c>
      <c r="R345" s="10" t="s">
        <v>0</v>
      </c>
      <c r="S345" s="10" t="s">
        <v>0</v>
      </c>
      <c r="T345" s="10" t="s">
        <v>0</v>
      </c>
      <c r="U345" s="10" t="s">
        <v>0</v>
      </c>
      <c r="V345" s="10" t="s">
        <v>0</v>
      </c>
      <c r="W345" s="10" t="s">
        <v>0</v>
      </c>
      <c r="X345" s="10" t="s">
        <v>0</v>
      </c>
      <c r="Y345" s="37" t="e">
        <f t="shared" si="11"/>
        <v>#DIV/0!</v>
      </c>
      <c r="Z345" s="37"/>
      <c r="AA345" s="37"/>
    </row>
    <row r="346" spans="1:27" x14ac:dyDescent="0.2">
      <c r="A346" s="1" t="s">
        <v>1982</v>
      </c>
      <c r="B346" s="4" t="s">
        <v>1528</v>
      </c>
      <c r="C346" s="4" t="s">
        <v>1529</v>
      </c>
      <c r="D346" s="8">
        <v>390471.525441301</v>
      </c>
      <c r="E346" s="8">
        <v>357940.04871374002</v>
      </c>
      <c r="F346" s="8">
        <v>363646.59086390602</v>
      </c>
      <c r="G346" s="8">
        <v>365873.129789709</v>
      </c>
      <c r="H346" s="8">
        <v>337836.49460328702</v>
      </c>
      <c r="I346" s="8">
        <v>329909.683015085</v>
      </c>
      <c r="J346" s="8">
        <v>329957.12241883698</v>
      </c>
      <c r="K346" s="8">
        <v>352654.16207250103</v>
      </c>
      <c r="L346" s="8">
        <v>319326.71236459003</v>
      </c>
      <c r="M346" s="7">
        <f t="shared" si="10"/>
        <v>6.4252765373817952E-2</v>
      </c>
      <c r="N346" s="7"/>
      <c r="O346" s="7"/>
      <c r="P346" s="10">
        <v>110771.808212902</v>
      </c>
      <c r="Q346" s="10">
        <v>105437.981914408</v>
      </c>
      <c r="R346" s="10">
        <v>108001.633379051</v>
      </c>
      <c r="S346" s="10">
        <v>110113.07810038399</v>
      </c>
      <c r="T346" s="10">
        <v>97775.328250482897</v>
      </c>
      <c r="U346" s="10">
        <v>83516.672296037301</v>
      </c>
      <c r="V346" s="10">
        <v>95753.246250941505</v>
      </c>
      <c r="W346" s="10">
        <v>85051.799878481193</v>
      </c>
      <c r="X346" s="10">
        <v>103055.306143094</v>
      </c>
      <c r="Y346" s="37">
        <f t="shared" si="11"/>
        <v>0.10248889918280681</v>
      </c>
      <c r="Z346" s="37"/>
      <c r="AA346" s="37"/>
    </row>
    <row r="347" spans="1:27" x14ac:dyDescent="0.2">
      <c r="A347" s="1" t="s">
        <v>1983</v>
      </c>
      <c r="B347" s="4" t="s">
        <v>1533</v>
      </c>
      <c r="C347" s="4" t="s">
        <v>1534</v>
      </c>
      <c r="D347" s="8">
        <v>32468.551443562701</v>
      </c>
      <c r="E347" s="8">
        <v>26235.568712558601</v>
      </c>
      <c r="F347" s="8">
        <v>22616.1607243693</v>
      </c>
      <c r="G347" s="8">
        <v>25768.5202727654</v>
      </c>
      <c r="H347" s="8">
        <v>24505.856230181798</v>
      </c>
      <c r="I347" s="8">
        <v>23242.539896281702</v>
      </c>
      <c r="J347" s="8">
        <v>23593.8376319378</v>
      </c>
      <c r="K347" s="8">
        <v>21073.076333385499</v>
      </c>
      <c r="L347" s="8">
        <v>25377.189181307302</v>
      </c>
      <c r="M347" s="7">
        <f t="shared" si="10"/>
        <v>0.13003072817003863</v>
      </c>
      <c r="N347" s="7"/>
      <c r="O347" s="7"/>
      <c r="P347" s="10" t="s">
        <v>0</v>
      </c>
      <c r="Q347" s="10" t="s">
        <v>0</v>
      </c>
      <c r="R347" s="10" t="s">
        <v>0</v>
      </c>
      <c r="S347" s="10" t="s">
        <v>0</v>
      </c>
      <c r="T347" s="10" t="s">
        <v>0</v>
      </c>
      <c r="U347" s="10" t="s">
        <v>0</v>
      </c>
      <c r="V347" s="10" t="s">
        <v>0</v>
      </c>
      <c r="W347" s="10" t="s">
        <v>0</v>
      </c>
      <c r="X347" s="10" t="s">
        <v>0</v>
      </c>
      <c r="Y347" s="37" t="e">
        <f t="shared" si="11"/>
        <v>#DIV/0!</v>
      </c>
      <c r="Z347" s="37"/>
      <c r="AA347" s="37"/>
    </row>
    <row r="348" spans="1:27" x14ac:dyDescent="0.2">
      <c r="A348" s="1" t="s">
        <v>1984</v>
      </c>
      <c r="B348" s="4" t="s">
        <v>1538</v>
      </c>
      <c r="C348" s="4" t="s">
        <v>1539</v>
      </c>
      <c r="D348" s="8">
        <v>1650920.32627131</v>
      </c>
      <c r="E348" s="8">
        <v>1731031.6379040801</v>
      </c>
      <c r="F348" s="8">
        <v>1577258.96824709</v>
      </c>
      <c r="G348" s="8">
        <v>1526036.325587</v>
      </c>
      <c r="H348" s="8">
        <v>1477337.2135276501</v>
      </c>
      <c r="I348" s="8">
        <v>1422646.12098366</v>
      </c>
      <c r="J348" s="8">
        <v>1509598.49751031</v>
      </c>
      <c r="K348" s="8">
        <v>1505605.9716330699</v>
      </c>
      <c r="L348" s="8">
        <v>1407100.1361624701</v>
      </c>
      <c r="M348" s="7">
        <f t="shared" si="10"/>
        <v>6.8185082958780535E-2</v>
      </c>
      <c r="N348" s="7"/>
      <c r="O348" s="7"/>
      <c r="P348" s="10">
        <v>321574.577347012</v>
      </c>
      <c r="Q348" s="10">
        <v>321285.439022829</v>
      </c>
      <c r="R348" s="10">
        <v>306835.91616106202</v>
      </c>
      <c r="S348" s="10">
        <v>294236.31057743501</v>
      </c>
      <c r="T348" s="10">
        <v>272587.77327257401</v>
      </c>
      <c r="U348" s="10">
        <v>270818.88051016402</v>
      </c>
      <c r="V348" s="10">
        <v>263403.12516956299</v>
      </c>
      <c r="W348" s="10">
        <v>266871.50761910202</v>
      </c>
      <c r="X348" s="10">
        <v>278618.57533813699</v>
      </c>
      <c r="Y348" s="37">
        <f t="shared" si="11"/>
        <v>8.0359817052548618E-2</v>
      </c>
      <c r="Z348" s="37"/>
      <c r="AA348" s="37"/>
    </row>
    <row r="349" spans="1:27" x14ac:dyDescent="0.2">
      <c r="A349" s="1" t="s">
        <v>1985</v>
      </c>
      <c r="B349" s="4" t="s">
        <v>1543</v>
      </c>
      <c r="C349" s="4" t="s">
        <v>1544</v>
      </c>
      <c r="D349" s="8" t="s">
        <v>0</v>
      </c>
      <c r="E349" s="8" t="s">
        <v>0</v>
      </c>
      <c r="F349" s="8" t="s">
        <v>0</v>
      </c>
      <c r="G349" s="8" t="s">
        <v>0</v>
      </c>
      <c r="H349" s="8" t="s">
        <v>0</v>
      </c>
      <c r="I349" s="8" t="s">
        <v>0</v>
      </c>
      <c r="J349" s="8" t="s">
        <v>0</v>
      </c>
      <c r="K349" s="8" t="s">
        <v>0</v>
      </c>
      <c r="L349" s="8" t="s">
        <v>0</v>
      </c>
      <c r="M349" s="7" t="e">
        <f t="shared" si="10"/>
        <v>#DIV/0!</v>
      </c>
      <c r="N349" s="7"/>
      <c r="O349" s="7"/>
      <c r="P349" s="10" t="s">
        <v>0</v>
      </c>
      <c r="Q349" s="10" t="s">
        <v>0</v>
      </c>
      <c r="R349" s="10" t="s">
        <v>0</v>
      </c>
      <c r="S349" s="10" t="s">
        <v>0</v>
      </c>
      <c r="T349" s="10" t="s">
        <v>0</v>
      </c>
      <c r="U349" s="10" t="s">
        <v>0</v>
      </c>
      <c r="V349" s="10" t="s">
        <v>0</v>
      </c>
      <c r="W349" s="10" t="s">
        <v>0</v>
      </c>
      <c r="X349" s="10" t="s">
        <v>0</v>
      </c>
      <c r="Y349" s="37" t="e">
        <f t="shared" si="11"/>
        <v>#DIV/0!</v>
      </c>
      <c r="Z349" s="37"/>
      <c r="AA349" s="37"/>
    </row>
    <row r="350" spans="1:27" x14ac:dyDescent="0.2">
      <c r="A350" s="1" t="s">
        <v>1986</v>
      </c>
      <c r="B350" s="4" t="s">
        <v>1547</v>
      </c>
      <c r="C350" s="4" t="s">
        <v>1548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J350" s="8" t="s">
        <v>0</v>
      </c>
      <c r="K350" s="8" t="s">
        <v>0</v>
      </c>
      <c r="L350" s="8" t="s">
        <v>0</v>
      </c>
      <c r="M350" s="7" t="e">
        <f t="shared" si="10"/>
        <v>#DIV/0!</v>
      </c>
      <c r="N350" s="7"/>
      <c r="O350" s="7"/>
      <c r="P350" s="10" t="s">
        <v>0</v>
      </c>
      <c r="Q350" s="10" t="s">
        <v>0</v>
      </c>
      <c r="R350" s="10" t="s">
        <v>0</v>
      </c>
      <c r="S350" s="10" t="s">
        <v>0</v>
      </c>
      <c r="T350" s="10" t="s">
        <v>0</v>
      </c>
      <c r="U350" s="10" t="s">
        <v>0</v>
      </c>
      <c r="V350" s="10" t="s">
        <v>0</v>
      </c>
      <c r="W350" s="10" t="s">
        <v>0</v>
      </c>
      <c r="X350" s="10" t="s">
        <v>0</v>
      </c>
      <c r="Y350" s="37" t="e">
        <f t="shared" si="11"/>
        <v>#DIV/0!</v>
      </c>
      <c r="Z350" s="37"/>
      <c r="AA350" s="37"/>
    </row>
    <row r="351" spans="1:27" x14ac:dyDescent="0.2">
      <c r="A351" s="1" t="s">
        <v>1987</v>
      </c>
      <c r="B351" s="4" t="s">
        <v>1550</v>
      </c>
      <c r="C351" s="4" t="s">
        <v>1551</v>
      </c>
      <c r="D351" s="8" t="s">
        <v>0</v>
      </c>
      <c r="E351" s="8" t="s">
        <v>0</v>
      </c>
      <c r="F351" s="8" t="s">
        <v>0</v>
      </c>
      <c r="G351" s="8" t="s">
        <v>0</v>
      </c>
      <c r="H351" s="8" t="s">
        <v>0</v>
      </c>
      <c r="I351" s="8" t="s">
        <v>0</v>
      </c>
      <c r="J351" s="8" t="s">
        <v>0</v>
      </c>
      <c r="K351" s="8" t="s">
        <v>0</v>
      </c>
      <c r="L351" s="8" t="s">
        <v>0</v>
      </c>
      <c r="M351" s="7" t="e">
        <f t="shared" si="10"/>
        <v>#DIV/0!</v>
      </c>
      <c r="N351" s="7"/>
      <c r="O351" s="7"/>
      <c r="P351" s="10" t="s">
        <v>0</v>
      </c>
      <c r="Q351" s="10" t="s">
        <v>0</v>
      </c>
      <c r="R351" s="10" t="s">
        <v>0</v>
      </c>
      <c r="S351" s="10" t="s">
        <v>0</v>
      </c>
      <c r="T351" s="10" t="s">
        <v>0</v>
      </c>
      <c r="U351" s="10" t="s">
        <v>0</v>
      </c>
      <c r="V351" s="10" t="s">
        <v>0</v>
      </c>
      <c r="W351" s="10" t="s">
        <v>0</v>
      </c>
      <c r="X351" s="10" t="s">
        <v>0</v>
      </c>
      <c r="Y351" s="37" t="e">
        <f t="shared" si="11"/>
        <v>#DIV/0!</v>
      </c>
      <c r="Z351" s="37"/>
      <c r="AA351" s="37"/>
    </row>
    <row r="352" spans="1:27" x14ac:dyDescent="0.2">
      <c r="A352" s="1" t="s">
        <v>1988</v>
      </c>
      <c r="B352" s="4" t="s">
        <v>1554</v>
      </c>
      <c r="C352" s="4" t="s">
        <v>1555</v>
      </c>
      <c r="D352" s="8" t="s">
        <v>0</v>
      </c>
      <c r="E352" s="8" t="s">
        <v>0</v>
      </c>
      <c r="F352" s="8" t="s">
        <v>0</v>
      </c>
      <c r="G352" s="8" t="s">
        <v>0</v>
      </c>
      <c r="H352" s="8" t="s">
        <v>0</v>
      </c>
      <c r="I352" s="8" t="s">
        <v>0</v>
      </c>
      <c r="J352" s="8" t="s">
        <v>0</v>
      </c>
      <c r="K352" s="8" t="s">
        <v>0</v>
      </c>
      <c r="L352" s="8" t="s">
        <v>0</v>
      </c>
      <c r="M352" s="7" t="e">
        <f t="shared" si="10"/>
        <v>#DIV/0!</v>
      </c>
      <c r="N352" s="7"/>
      <c r="O352" s="7"/>
      <c r="P352" s="10" t="s">
        <v>0</v>
      </c>
      <c r="Q352" s="10" t="s">
        <v>0</v>
      </c>
      <c r="R352" s="10" t="s">
        <v>0</v>
      </c>
      <c r="S352" s="10" t="s">
        <v>0</v>
      </c>
      <c r="T352" s="10" t="s">
        <v>0</v>
      </c>
      <c r="U352" s="10" t="s">
        <v>0</v>
      </c>
      <c r="V352" s="10" t="s">
        <v>0</v>
      </c>
      <c r="W352" s="10" t="s">
        <v>0</v>
      </c>
      <c r="X352" s="10" t="s">
        <v>0</v>
      </c>
      <c r="Y352" s="37" t="e">
        <f t="shared" si="11"/>
        <v>#DIV/0!</v>
      </c>
      <c r="Z352" s="37"/>
      <c r="AA352" s="37"/>
    </row>
    <row r="353" spans="1:27" x14ac:dyDescent="0.2">
      <c r="A353" s="1" t="s">
        <v>1989</v>
      </c>
      <c r="B353" s="4" t="s">
        <v>1559</v>
      </c>
      <c r="C353" s="4" t="s">
        <v>1560</v>
      </c>
      <c r="D353" s="8" t="s">
        <v>0</v>
      </c>
      <c r="E353" s="8" t="s">
        <v>0</v>
      </c>
      <c r="F353" s="8" t="s">
        <v>0</v>
      </c>
      <c r="G353" s="8" t="s">
        <v>0</v>
      </c>
      <c r="H353" s="8" t="s">
        <v>0</v>
      </c>
      <c r="I353" s="8" t="s">
        <v>0</v>
      </c>
      <c r="J353" s="8" t="s">
        <v>0</v>
      </c>
      <c r="K353" s="8" t="s">
        <v>0</v>
      </c>
      <c r="L353" s="8" t="s">
        <v>0</v>
      </c>
      <c r="M353" s="7" t="e">
        <f t="shared" si="10"/>
        <v>#DIV/0!</v>
      </c>
      <c r="N353" s="7"/>
      <c r="O353" s="7"/>
      <c r="P353" s="10" t="s">
        <v>0</v>
      </c>
      <c r="Q353" s="10" t="s">
        <v>0</v>
      </c>
      <c r="R353" s="10" t="s">
        <v>0</v>
      </c>
      <c r="S353" s="10" t="s">
        <v>0</v>
      </c>
      <c r="T353" s="10" t="s">
        <v>0</v>
      </c>
      <c r="U353" s="10" t="s">
        <v>0</v>
      </c>
      <c r="V353" s="10" t="s">
        <v>0</v>
      </c>
      <c r="W353" s="10" t="s">
        <v>0</v>
      </c>
      <c r="X353" s="10" t="s">
        <v>0</v>
      </c>
      <c r="Y353" s="37" t="e">
        <f t="shared" si="11"/>
        <v>#DIV/0!</v>
      </c>
      <c r="Z353" s="37"/>
      <c r="AA353" s="37"/>
    </row>
    <row r="354" spans="1:27" x14ac:dyDescent="0.2">
      <c r="A354" s="1" t="s">
        <v>1990</v>
      </c>
      <c r="B354" s="4" t="s">
        <v>1563</v>
      </c>
      <c r="C354" s="4" t="s">
        <v>1564</v>
      </c>
      <c r="D354" s="8" t="s">
        <v>0</v>
      </c>
      <c r="E354" s="8" t="s">
        <v>0</v>
      </c>
      <c r="F354" s="8" t="s">
        <v>0</v>
      </c>
      <c r="G354" s="8" t="s">
        <v>0</v>
      </c>
      <c r="H354" s="8" t="s">
        <v>0</v>
      </c>
      <c r="I354" s="8" t="s">
        <v>0</v>
      </c>
      <c r="J354" s="8" t="s">
        <v>0</v>
      </c>
      <c r="K354" s="8" t="s">
        <v>0</v>
      </c>
      <c r="L354" s="8" t="s">
        <v>0</v>
      </c>
      <c r="M354" s="7" t="e">
        <f t="shared" si="10"/>
        <v>#DIV/0!</v>
      </c>
      <c r="N354" s="7"/>
      <c r="O354" s="7"/>
      <c r="P354" s="10" t="s">
        <v>0</v>
      </c>
      <c r="Q354" s="10" t="s">
        <v>0</v>
      </c>
      <c r="R354" s="10" t="s">
        <v>0</v>
      </c>
      <c r="S354" s="10" t="s">
        <v>0</v>
      </c>
      <c r="T354" s="10" t="s">
        <v>0</v>
      </c>
      <c r="U354" s="10" t="s">
        <v>0</v>
      </c>
      <c r="V354" s="10" t="s">
        <v>0</v>
      </c>
      <c r="W354" s="10" t="s">
        <v>0</v>
      </c>
      <c r="X354" s="10" t="s">
        <v>0</v>
      </c>
      <c r="Y354" s="37" t="e">
        <f t="shared" si="11"/>
        <v>#DIV/0!</v>
      </c>
      <c r="Z354" s="37"/>
      <c r="AA354" s="37"/>
    </row>
    <row r="355" spans="1:27" x14ac:dyDescent="0.2">
      <c r="A355" s="1" t="s">
        <v>1991</v>
      </c>
      <c r="B355" s="4" t="s">
        <v>1567</v>
      </c>
      <c r="C355" s="4" t="s">
        <v>1568</v>
      </c>
      <c r="D355" s="8" t="s">
        <v>0</v>
      </c>
      <c r="E355" s="8" t="s">
        <v>0</v>
      </c>
      <c r="F355" s="8" t="s">
        <v>0</v>
      </c>
      <c r="G355" s="8" t="s">
        <v>0</v>
      </c>
      <c r="H355" s="8" t="s">
        <v>0</v>
      </c>
      <c r="I355" s="8" t="s">
        <v>0</v>
      </c>
      <c r="J355" s="8" t="s">
        <v>0</v>
      </c>
      <c r="K355" s="8" t="s">
        <v>0</v>
      </c>
      <c r="L355" s="8" t="s">
        <v>0</v>
      </c>
      <c r="M355" s="7" t="e">
        <f t="shared" si="10"/>
        <v>#DIV/0!</v>
      </c>
      <c r="N355" s="7"/>
      <c r="O355" s="7"/>
      <c r="P355" s="10" t="s">
        <v>0</v>
      </c>
      <c r="Q355" s="10" t="s">
        <v>0</v>
      </c>
      <c r="R355" s="10" t="s">
        <v>0</v>
      </c>
      <c r="S355" s="10" t="s">
        <v>0</v>
      </c>
      <c r="T355" s="10" t="s">
        <v>0</v>
      </c>
      <c r="U355" s="10" t="s">
        <v>0</v>
      </c>
      <c r="V355" s="10" t="s">
        <v>0</v>
      </c>
      <c r="W355" s="10" t="s">
        <v>0</v>
      </c>
      <c r="X355" s="10" t="s">
        <v>0</v>
      </c>
      <c r="Y355" s="37" t="e">
        <f t="shared" si="11"/>
        <v>#DIV/0!</v>
      </c>
      <c r="Z355" s="37"/>
      <c r="AA355" s="37"/>
    </row>
    <row r="356" spans="1:27" x14ac:dyDescent="0.2">
      <c r="A356" s="1" t="s">
        <v>1992</v>
      </c>
      <c r="B356" s="4" t="s">
        <v>1572</v>
      </c>
      <c r="C356" s="4" t="s">
        <v>0</v>
      </c>
      <c r="D356" s="8" t="s">
        <v>0</v>
      </c>
      <c r="E356" s="8" t="s">
        <v>0</v>
      </c>
      <c r="F356" s="8" t="s">
        <v>0</v>
      </c>
      <c r="G356" s="8" t="s">
        <v>0</v>
      </c>
      <c r="H356" s="8" t="s">
        <v>0</v>
      </c>
      <c r="I356" s="8" t="s">
        <v>0</v>
      </c>
      <c r="J356" s="8" t="s">
        <v>0</v>
      </c>
      <c r="K356" s="8" t="s">
        <v>0</v>
      </c>
      <c r="L356" s="8" t="s">
        <v>0</v>
      </c>
      <c r="M356" s="7" t="e">
        <f t="shared" si="10"/>
        <v>#DIV/0!</v>
      </c>
      <c r="N356" s="7"/>
      <c r="O356" s="7"/>
      <c r="P356" s="10" t="s">
        <v>0</v>
      </c>
      <c r="Q356" s="10" t="s">
        <v>0</v>
      </c>
      <c r="R356" s="10" t="s">
        <v>0</v>
      </c>
      <c r="S356" s="10" t="s">
        <v>0</v>
      </c>
      <c r="T356" s="10" t="s">
        <v>0</v>
      </c>
      <c r="U356" s="10" t="s">
        <v>0</v>
      </c>
      <c r="V356" s="10" t="s">
        <v>0</v>
      </c>
      <c r="W356" s="10" t="s">
        <v>0</v>
      </c>
      <c r="X356" s="10" t="s">
        <v>0</v>
      </c>
      <c r="Y356" s="37" t="e">
        <f t="shared" si="11"/>
        <v>#DIV/0!</v>
      </c>
      <c r="Z356" s="37"/>
      <c r="AA356" s="37"/>
    </row>
    <row r="357" spans="1:27" x14ac:dyDescent="0.2">
      <c r="A357" s="1" t="s">
        <v>1993</v>
      </c>
      <c r="B357" s="4" t="s">
        <v>1575</v>
      </c>
      <c r="C357" s="4" t="s">
        <v>1576</v>
      </c>
      <c r="D357" s="8" t="s">
        <v>0</v>
      </c>
      <c r="E357" s="8" t="s">
        <v>0</v>
      </c>
      <c r="F357" s="8" t="s">
        <v>0</v>
      </c>
      <c r="G357" s="8" t="s">
        <v>0</v>
      </c>
      <c r="H357" s="8" t="s">
        <v>0</v>
      </c>
      <c r="I357" s="8" t="s">
        <v>0</v>
      </c>
      <c r="J357" s="8" t="s">
        <v>0</v>
      </c>
      <c r="K357" s="8" t="s">
        <v>0</v>
      </c>
      <c r="L357" s="8" t="s">
        <v>0</v>
      </c>
      <c r="M357" s="7" t="e">
        <f t="shared" si="10"/>
        <v>#DIV/0!</v>
      </c>
      <c r="N357" s="7"/>
      <c r="O357" s="7"/>
      <c r="P357" s="10" t="s">
        <v>0</v>
      </c>
      <c r="Q357" s="10" t="s">
        <v>0</v>
      </c>
      <c r="R357" s="10" t="s">
        <v>0</v>
      </c>
      <c r="S357" s="10" t="s">
        <v>0</v>
      </c>
      <c r="T357" s="10" t="s">
        <v>0</v>
      </c>
      <c r="U357" s="10" t="s">
        <v>0</v>
      </c>
      <c r="V357" s="10" t="s">
        <v>0</v>
      </c>
      <c r="W357" s="10" t="s">
        <v>0</v>
      </c>
      <c r="X357" s="10" t="s">
        <v>0</v>
      </c>
      <c r="Y357" s="37" t="e">
        <f t="shared" si="11"/>
        <v>#DIV/0!</v>
      </c>
      <c r="Z357" s="37"/>
      <c r="AA357" s="37"/>
    </row>
    <row r="358" spans="1:27" x14ac:dyDescent="0.2">
      <c r="A358" s="1" t="s">
        <v>1994</v>
      </c>
      <c r="B358" s="4" t="s">
        <v>1579</v>
      </c>
      <c r="C358" s="4" t="s">
        <v>1580</v>
      </c>
      <c r="D358" s="8" t="s">
        <v>0</v>
      </c>
      <c r="E358" s="8" t="s">
        <v>0</v>
      </c>
      <c r="F358" s="8" t="s">
        <v>0</v>
      </c>
      <c r="G358" s="8" t="s">
        <v>0</v>
      </c>
      <c r="H358" s="8" t="s">
        <v>0</v>
      </c>
      <c r="I358" s="8" t="s">
        <v>0</v>
      </c>
      <c r="J358" s="8" t="s">
        <v>0</v>
      </c>
      <c r="K358" s="8" t="s">
        <v>0</v>
      </c>
      <c r="L358" s="8" t="s">
        <v>0</v>
      </c>
      <c r="M358" s="7" t="e">
        <f t="shared" si="10"/>
        <v>#DIV/0!</v>
      </c>
      <c r="N358" s="7"/>
      <c r="O358" s="7"/>
      <c r="P358" s="10" t="s">
        <v>0</v>
      </c>
      <c r="Q358" s="10" t="s">
        <v>0</v>
      </c>
      <c r="R358" s="10" t="s">
        <v>0</v>
      </c>
      <c r="S358" s="10" t="s">
        <v>0</v>
      </c>
      <c r="T358" s="10" t="s">
        <v>0</v>
      </c>
      <c r="U358" s="10" t="s">
        <v>0</v>
      </c>
      <c r="V358" s="10" t="s">
        <v>0</v>
      </c>
      <c r="W358" s="10" t="s">
        <v>0</v>
      </c>
      <c r="X358" s="10" t="s">
        <v>0</v>
      </c>
      <c r="Y358" s="37" t="e">
        <f t="shared" si="11"/>
        <v>#DIV/0!</v>
      </c>
      <c r="Z358" s="37"/>
      <c r="AA358" s="37"/>
    </row>
    <row r="359" spans="1:27" x14ac:dyDescent="0.2">
      <c r="A359" s="1" t="s">
        <v>1995</v>
      </c>
      <c r="B359" s="4" t="s">
        <v>1584</v>
      </c>
      <c r="C359" s="4" t="s">
        <v>1585</v>
      </c>
      <c r="D359" s="8" t="s">
        <v>0</v>
      </c>
      <c r="E359" s="8" t="s">
        <v>0</v>
      </c>
      <c r="F359" s="8" t="s">
        <v>0</v>
      </c>
      <c r="G359" s="8" t="s">
        <v>0</v>
      </c>
      <c r="H359" s="8" t="s">
        <v>0</v>
      </c>
      <c r="I359" s="8" t="s">
        <v>0</v>
      </c>
      <c r="J359" s="8" t="s">
        <v>0</v>
      </c>
      <c r="K359" s="8" t="s">
        <v>0</v>
      </c>
      <c r="L359" s="8" t="s">
        <v>0</v>
      </c>
      <c r="M359" s="7" t="e">
        <f t="shared" si="10"/>
        <v>#DIV/0!</v>
      </c>
      <c r="N359" s="7"/>
      <c r="O359" s="7"/>
      <c r="P359" s="10" t="s">
        <v>0</v>
      </c>
      <c r="Q359" s="10" t="s">
        <v>0</v>
      </c>
      <c r="R359" s="10" t="s">
        <v>0</v>
      </c>
      <c r="S359" s="10" t="s">
        <v>0</v>
      </c>
      <c r="T359" s="10" t="s">
        <v>0</v>
      </c>
      <c r="U359" s="10" t="s">
        <v>0</v>
      </c>
      <c r="V359" s="10" t="s">
        <v>0</v>
      </c>
      <c r="W359" s="10" t="s">
        <v>0</v>
      </c>
      <c r="X359" s="10" t="s">
        <v>0</v>
      </c>
      <c r="Y359" s="37" t="e">
        <f t="shared" si="11"/>
        <v>#DIV/0!</v>
      </c>
      <c r="Z359" s="37"/>
      <c r="AA359" s="37"/>
    </row>
    <row r="360" spans="1:27" x14ac:dyDescent="0.2">
      <c r="A360" s="1" t="s">
        <v>1996</v>
      </c>
      <c r="B360" s="4" t="s">
        <v>1589</v>
      </c>
      <c r="C360" s="4" t="s">
        <v>1590</v>
      </c>
      <c r="D360" s="8" t="s">
        <v>0</v>
      </c>
      <c r="E360" s="8" t="s">
        <v>0</v>
      </c>
      <c r="F360" s="8" t="s">
        <v>0</v>
      </c>
      <c r="G360" s="8" t="s">
        <v>0</v>
      </c>
      <c r="H360" s="8" t="s">
        <v>0</v>
      </c>
      <c r="I360" s="8" t="s">
        <v>0</v>
      </c>
      <c r="J360" s="8" t="s">
        <v>0</v>
      </c>
      <c r="K360" s="8" t="s">
        <v>0</v>
      </c>
      <c r="L360" s="8" t="s">
        <v>0</v>
      </c>
      <c r="M360" s="7" t="e">
        <f t="shared" si="10"/>
        <v>#DIV/0!</v>
      </c>
      <c r="N360" s="7"/>
      <c r="O360" s="7"/>
      <c r="P360" s="10" t="s">
        <v>0</v>
      </c>
      <c r="Q360" s="10" t="s">
        <v>0</v>
      </c>
      <c r="R360" s="10" t="s">
        <v>0</v>
      </c>
      <c r="S360" s="10" t="s">
        <v>0</v>
      </c>
      <c r="T360" s="10" t="s">
        <v>0</v>
      </c>
      <c r="U360" s="10" t="s">
        <v>0</v>
      </c>
      <c r="V360" s="10" t="s">
        <v>0</v>
      </c>
      <c r="W360" s="10" t="s">
        <v>0</v>
      </c>
      <c r="X360" s="10" t="s">
        <v>0</v>
      </c>
      <c r="Y360" s="37" t="e">
        <f t="shared" si="11"/>
        <v>#DIV/0!</v>
      </c>
      <c r="Z360" s="37"/>
      <c r="AA360" s="37"/>
    </row>
    <row r="361" spans="1:27" x14ac:dyDescent="0.2">
      <c r="A361" s="1" t="s">
        <v>1997</v>
      </c>
      <c r="B361" s="4" t="s">
        <v>1594</v>
      </c>
      <c r="C361" s="4" t="s">
        <v>1595</v>
      </c>
      <c r="D361" s="8" t="s">
        <v>0</v>
      </c>
      <c r="E361" s="8" t="s">
        <v>0</v>
      </c>
      <c r="F361" s="8" t="s">
        <v>0</v>
      </c>
      <c r="G361" s="8" t="s">
        <v>0</v>
      </c>
      <c r="H361" s="8" t="s">
        <v>0</v>
      </c>
      <c r="I361" s="8" t="s">
        <v>0</v>
      </c>
      <c r="J361" s="8" t="s">
        <v>0</v>
      </c>
      <c r="K361" s="8" t="s">
        <v>0</v>
      </c>
      <c r="L361" s="8" t="s">
        <v>0</v>
      </c>
      <c r="M361" s="7" t="e">
        <f t="shared" si="10"/>
        <v>#DIV/0!</v>
      </c>
      <c r="N361" s="7"/>
      <c r="O361" s="7"/>
      <c r="P361" s="10">
        <v>41274.318840153101</v>
      </c>
      <c r="Q361" s="10">
        <v>30563.130249083199</v>
      </c>
      <c r="R361" s="10">
        <v>27487.8161320047</v>
      </c>
      <c r="S361" s="10">
        <v>34397.667629942</v>
      </c>
      <c r="T361" s="10">
        <v>21907.8539925525</v>
      </c>
      <c r="U361" s="10">
        <v>24172.021542733299</v>
      </c>
      <c r="V361" s="10">
        <v>19281.788032435699</v>
      </c>
      <c r="W361" s="10">
        <v>17003.8975097935</v>
      </c>
      <c r="X361" s="10">
        <v>17420.531893625099</v>
      </c>
      <c r="Y361" s="37">
        <f t="shared" si="11"/>
        <v>0.31858548632540667</v>
      </c>
      <c r="Z361" s="37"/>
      <c r="AA361" s="37"/>
    </row>
    <row r="362" spans="1:27" x14ac:dyDescent="0.2">
      <c r="A362" s="1" t="s">
        <v>1998</v>
      </c>
      <c r="B362" s="4" t="s">
        <v>1598</v>
      </c>
      <c r="C362" s="4" t="s">
        <v>1599</v>
      </c>
      <c r="D362" s="8" t="s">
        <v>0</v>
      </c>
      <c r="E362" s="8" t="s">
        <v>0</v>
      </c>
      <c r="F362" s="8" t="s">
        <v>0</v>
      </c>
      <c r="G362" s="8" t="s">
        <v>0</v>
      </c>
      <c r="H362" s="8" t="s">
        <v>0</v>
      </c>
      <c r="I362" s="8" t="s">
        <v>0</v>
      </c>
      <c r="J362" s="8" t="s">
        <v>0</v>
      </c>
      <c r="K362" s="8" t="s">
        <v>0</v>
      </c>
      <c r="L362" s="8" t="s">
        <v>0</v>
      </c>
      <c r="M362" s="7" t="e">
        <f t="shared" si="10"/>
        <v>#DIV/0!</v>
      </c>
      <c r="N362" s="7"/>
      <c r="O362" s="7"/>
      <c r="P362" s="10" t="s">
        <v>0</v>
      </c>
      <c r="Q362" s="10" t="s">
        <v>0</v>
      </c>
      <c r="R362" s="10" t="s">
        <v>0</v>
      </c>
      <c r="S362" s="10" t="s">
        <v>0</v>
      </c>
      <c r="T362" s="10" t="s">
        <v>0</v>
      </c>
      <c r="U362" s="10" t="s">
        <v>0</v>
      </c>
      <c r="V362" s="10" t="s">
        <v>0</v>
      </c>
      <c r="W362" s="10" t="s">
        <v>0</v>
      </c>
      <c r="X362" s="10" t="s">
        <v>0</v>
      </c>
      <c r="Y362" s="37" t="e">
        <f t="shared" si="11"/>
        <v>#DIV/0!</v>
      </c>
      <c r="Z362" s="37"/>
      <c r="AA362" s="37"/>
    </row>
    <row r="363" spans="1:27" x14ac:dyDescent="0.2">
      <c r="A363" s="1" t="s">
        <v>1999</v>
      </c>
      <c r="B363" s="4" t="s">
        <v>1603</v>
      </c>
      <c r="C363" s="4" t="s">
        <v>1604</v>
      </c>
      <c r="D363" s="8" t="s">
        <v>0</v>
      </c>
      <c r="E363" s="8" t="s">
        <v>0</v>
      </c>
      <c r="F363" s="8" t="s">
        <v>0</v>
      </c>
      <c r="G363" s="8" t="s">
        <v>0</v>
      </c>
      <c r="H363" s="8" t="s">
        <v>0</v>
      </c>
      <c r="I363" s="8" t="s">
        <v>0</v>
      </c>
      <c r="J363" s="8" t="s">
        <v>0</v>
      </c>
      <c r="K363" s="8" t="s">
        <v>0</v>
      </c>
      <c r="L363" s="8" t="s">
        <v>0</v>
      </c>
      <c r="M363" s="7" t="e">
        <f t="shared" si="10"/>
        <v>#DIV/0!</v>
      </c>
      <c r="N363" s="7"/>
      <c r="O363" s="7"/>
      <c r="P363" s="10" t="s">
        <v>0</v>
      </c>
      <c r="Q363" s="10" t="s">
        <v>0</v>
      </c>
      <c r="R363" s="10" t="s">
        <v>0</v>
      </c>
      <c r="S363" s="10" t="s">
        <v>0</v>
      </c>
      <c r="T363" s="10" t="s">
        <v>0</v>
      </c>
      <c r="U363" s="10" t="s">
        <v>0</v>
      </c>
      <c r="V363" s="10" t="s">
        <v>0</v>
      </c>
      <c r="W363" s="10" t="s">
        <v>0</v>
      </c>
      <c r="X363" s="10" t="s">
        <v>0</v>
      </c>
      <c r="Y363" s="37" t="e">
        <f t="shared" si="11"/>
        <v>#DIV/0!</v>
      </c>
      <c r="Z363" s="37"/>
      <c r="AA363" s="37"/>
    </row>
    <row r="364" spans="1:27" x14ac:dyDescent="0.2">
      <c r="A364" s="115" t="s">
        <v>1615</v>
      </c>
      <c r="B364" s="125" t="s">
        <v>2002</v>
      </c>
      <c r="C364" s="126"/>
      <c r="D364" s="8">
        <v>287204.878619903</v>
      </c>
      <c r="E364" s="8">
        <v>280334.85371976497</v>
      </c>
      <c r="F364" s="8">
        <v>280635.17113275302</v>
      </c>
      <c r="G364" s="8">
        <v>268761.521016518</v>
      </c>
      <c r="H364" s="8">
        <v>254779.88075646199</v>
      </c>
      <c r="I364" s="8">
        <v>277832.13505241199</v>
      </c>
      <c r="J364" s="8">
        <v>263366.32414396299</v>
      </c>
      <c r="K364" s="8">
        <v>260946.56323703501</v>
      </c>
      <c r="L364" s="8">
        <v>260262.14726137801</v>
      </c>
      <c r="M364" s="7">
        <f t="shared" si="10"/>
        <v>4.1940958526425785E-2</v>
      </c>
      <c r="N364" s="7"/>
      <c r="O364" s="7"/>
      <c r="P364" s="10">
        <v>287399.37888710102</v>
      </c>
      <c r="Q364" s="10">
        <v>283820.64146394498</v>
      </c>
      <c r="R364" s="10">
        <v>269248.18477392098</v>
      </c>
      <c r="S364" s="10">
        <v>270158.55965961202</v>
      </c>
      <c r="T364" s="10">
        <v>253390.10970013501</v>
      </c>
      <c r="U364" s="10">
        <v>270749.28590150602</v>
      </c>
      <c r="V364" s="10">
        <v>252445.586000818</v>
      </c>
      <c r="W364" s="10">
        <v>247851.02263204</v>
      </c>
      <c r="X364" s="10">
        <v>244275.327099655</v>
      </c>
      <c r="Y364" s="37">
        <f t="shared" si="11"/>
        <v>5.8996204939263996E-2</v>
      </c>
      <c r="Z364" s="37"/>
      <c r="AA364" s="37"/>
    </row>
    <row r="365" spans="1:27" x14ac:dyDescent="0.2">
      <c r="A365" s="1" t="s">
        <v>1620</v>
      </c>
      <c r="B365" s="126"/>
      <c r="C365" s="126"/>
      <c r="D365" s="8">
        <v>2905820.1167696202</v>
      </c>
      <c r="E365" s="8">
        <v>2868562.83830482</v>
      </c>
      <c r="F365" s="8">
        <v>2799749.80552246</v>
      </c>
      <c r="G365" s="8">
        <v>2876644.7126909499</v>
      </c>
      <c r="H365" s="8">
        <v>2812396.09166838</v>
      </c>
      <c r="I365" s="8">
        <v>2598879.5687739202</v>
      </c>
      <c r="J365" s="8">
        <v>2772531.5922867702</v>
      </c>
      <c r="K365" s="8">
        <v>2756611.31659303</v>
      </c>
      <c r="L365" s="8">
        <v>2723189.7785247099</v>
      </c>
      <c r="M365" s="7">
        <f t="shared" si="10"/>
        <v>3.3545190641636961E-2</v>
      </c>
      <c r="N365" s="7"/>
      <c r="O365" s="7"/>
      <c r="P365" s="10">
        <v>3031432.4732114598</v>
      </c>
      <c r="Q365" s="10">
        <v>2801641.6514347801</v>
      </c>
      <c r="R365" s="10">
        <v>2920522.3967424999</v>
      </c>
      <c r="S365" s="10">
        <v>2817525.0620973902</v>
      </c>
      <c r="T365" s="10">
        <v>2861088.45511495</v>
      </c>
      <c r="U365" s="10">
        <v>2645325.15059462</v>
      </c>
      <c r="V365" s="10">
        <v>2713151.5512515302</v>
      </c>
      <c r="W365" s="10">
        <v>2734049.61477749</v>
      </c>
      <c r="X365" s="10">
        <v>2722873.2577436301</v>
      </c>
      <c r="Y365" s="37">
        <f t="shared" si="11"/>
        <v>4.2485961860538178E-2</v>
      </c>
      <c r="Z365" s="37"/>
      <c r="AA365" s="37"/>
    </row>
    <row r="366" spans="1:27" x14ac:dyDescent="0.2">
      <c r="A366" s="1" t="s">
        <v>1628</v>
      </c>
      <c r="B366" s="126"/>
      <c r="C366" s="126"/>
      <c r="D366" s="8">
        <v>33912398.045082197</v>
      </c>
      <c r="E366" s="8">
        <v>34855174.874967203</v>
      </c>
      <c r="F366" s="8">
        <v>34073507.733509898</v>
      </c>
      <c r="G366" s="8">
        <v>33068524.805969302</v>
      </c>
      <c r="H366" s="8">
        <v>32563079.715225801</v>
      </c>
      <c r="I366" s="8">
        <v>32148687.792475499</v>
      </c>
      <c r="J366" s="8">
        <v>31607685.870551098</v>
      </c>
      <c r="K366" s="8">
        <v>31391073.909734301</v>
      </c>
      <c r="L366" s="8">
        <v>30938103.201431099</v>
      </c>
      <c r="M366" s="7">
        <f t="shared" si="10"/>
        <v>4.1082406694824339E-2</v>
      </c>
      <c r="N366" s="7"/>
      <c r="O366" s="7"/>
      <c r="P366" s="10">
        <v>44597826.291458301</v>
      </c>
      <c r="Q366" s="10">
        <v>45248733.970078297</v>
      </c>
      <c r="R366" s="10">
        <v>44524173.553839602</v>
      </c>
      <c r="S366" s="10">
        <v>44324535.396417402</v>
      </c>
      <c r="T366" s="10">
        <v>42395780.363107003</v>
      </c>
      <c r="U366" s="10">
        <v>42232183.855682798</v>
      </c>
      <c r="V366" s="10">
        <v>41304290.068220697</v>
      </c>
      <c r="W366" s="10">
        <v>41911859.154103503</v>
      </c>
      <c r="X366" s="10">
        <v>39762162.262367703</v>
      </c>
      <c r="Y366" s="37">
        <f t="shared" si="11"/>
        <v>4.2904490202083354E-2</v>
      </c>
      <c r="Z366" s="37"/>
      <c r="AA366" s="37"/>
    </row>
    <row r="367" spans="1:27" x14ac:dyDescent="0.2">
      <c r="A367" s="1" t="s">
        <v>1630</v>
      </c>
      <c r="B367" s="126"/>
      <c r="C367" s="126"/>
      <c r="D367" s="8">
        <v>3125498.80817826</v>
      </c>
      <c r="E367" s="8">
        <v>2991788.8542012</v>
      </c>
      <c r="F367" s="8">
        <v>3166593.2756849402</v>
      </c>
      <c r="G367" s="8">
        <v>3010566.1398710101</v>
      </c>
      <c r="H367" s="8">
        <v>2631308.2259913101</v>
      </c>
      <c r="I367" s="8">
        <v>2933733.0500194798</v>
      </c>
      <c r="J367" s="8">
        <v>2780658.4676969401</v>
      </c>
      <c r="K367" s="8">
        <v>2909380.4269987699</v>
      </c>
      <c r="L367" s="8">
        <v>2819221.2877194202</v>
      </c>
      <c r="M367" s="7">
        <f t="shared" si="10"/>
        <v>5.7713144105586749E-2</v>
      </c>
      <c r="N367" s="7"/>
      <c r="O367" s="7"/>
      <c r="P367" s="10">
        <v>3027052.0117231202</v>
      </c>
      <c r="Q367" s="10">
        <v>2938038.0704851602</v>
      </c>
      <c r="R367" s="10">
        <v>3018460.4658020898</v>
      </c>
      <c r="S367" s="10">
        <v>2945146.1742191999</v>
      </c>
      <c r="T367" s="10">
        <v>2717884.0989579102</v>
      </c>
      <c r="U367" s="10">
        <v>2718173.9410740999</v>
      </c>
      <c r="V367" s="10">
        <v>2792657.2272956399</v>
      </c>
      <c r="W367" s="10">
        <v>2830011.8683439801</v>
      </c>
      <c r="X367" s="10">
        <v>2660934.5091553</v>
      </c>
      <c r="Y367" s="37">
        <f t="shared" si="11"/>
        <v>4.8176193166484464E-2</v>
      </c>
      <c r="Z367" s="37"/>
      <c r="AA367" s="37"/>
    </row>
    <row r="368" spans="1:27" x14ac:dyDescent="0.2">
      <c r="A368" s="1" t="s">
        <v>1637</v>
      </c>
      <c r="B368" s="126"/>
      <c r="C368" s="126"/>
      <c r="D368" s="8">
        <v>25132206.352717198</v>
      </c>
      <c r="E368" s="8">
        <v>24638635.133651499</v>
      </c>
      <c r="F368" s="8">
        <v>24259377.149505399</v>
      </c>
      <c r="G368" s="8">
        <v>23848757.928201798</v>
      </c>
      <c r="H368" s="8">
        <v>22873872.535594299</v>
      </c>
      <c r="I368" s="8">
        <v>22751467.154162299</v>
      </c>
      <c r="J368" s="8">
        <v>22725050.5823907</v>
      </c>
      <c r="K368" s="8">
        <v>22256212.201016702</v>
      </c>
      <c r="L368" s="8">
        <v>22153930.792925902</v>
      </c>
      <c r="M368" s="7">
        <f t="shared" si="10"/>
        <v>4.6532252659351313E-2</v>
      </c>
      <c r="N368" s="7"/>
      <c r="O368" s="7"/>
      <c r="P368" s="10">
        <v>23519686.016651999</v>
      </c>
      <c r="Q368" s="10">
        <v>23820121.364380199</v>
      </c>
      <c r="R368" s="10">
        <v>23253009.6017555</v>
      </c>
      <c r="S368" s="10">
        <v>22989565.406253599</v>
      </c>
      <c r="T368" s="10">
        <v>21985741.219442401</v>
      </c>
      <c r="U368" s="10">
        <v>21838072.309149299</v>
      </c>
      <c r="V368" s="10">
        <v>21924434.653386101</v>
      </c>
      <c r="W368" s="10">
        <v>21617478.555208601</v>
      </c>
      <c r="X368" s="10">
        <v>21368899.6898917</v>
      </c>
      <c r="Y368" s="37">
        <f t="shared" si="11"/>
        <v>4.0641947047140033E-2</v>
      </c>
      <c r="Z368" s="37"/>
      <c r="AA368" s="37"/>
    </row>
    <row r="369" spans="1:27" x14ac:dyDescent="0.2">
      <c r="A369" s="1" t="s">
        <v>1644</v>
      </c>
      <c r="B369" s="126"/>
      <c r="C369" s="126"/>
      <c r="D369" s="8">
        <v>7077854.2516290704</v>
      </c>
      <c r="E369" s="8">
        <v>6857276.8316315999</v>
      </c>
      <c r="F369" s="8">
        <v>6564551.5173728503</v>
      </c>
      <c r="G369" s="8">
        <v>6676085.0570927104</v>
      </c>
      <c r="H369" s="8">
        <v>6319107.7898945101</v>
      </c>
      <c r="I369" s="8">
        <v>6187978.0060563404</v>
      </c>
      <c r="J369" s="8">
        <v>6310649.8665027199</v>
      </c>
      <c r="K369" s="8">
        <v>6311125.7681929804</v>
      </c>
      <c r="L369" s="8">
        <v>5924781.2105767597</v>
      </c>
      <c r="M369" s="7">
        <f t="shared" si="10"/>
        <v>5.5218632910739911E-2</v>
      </c>
      <c r="N369" s="7"/>
      <c r="O369" s="7"/>
      <c r="P369" s="10">
        <v>6248655.2056162497</v>
      </c>
      <c r="Q369" s="10">
        <v>6043262.2336473996</v>
      </c>
      <c r="R369" s="10">
        <v>6122998.0864842199</v>
      </c>
      <c r="S369" s="10">
        <v>5759991.7916629696</v>
      </c>
      <c r="T369" s="10">
        <v>5871995.6636483297</v>
      </c>
      <c r="U369" s="10">
        <v>5787590.8399579804</v>
      </c>
      <c r="V369" s="10">
        <v>5708620.7443175102</v>
      </c>
      <c r="W369" s="10">
        <v>5512805.3449854497</v>
      </c>
      <c r="X369" s="10">
        <v>5745501.2675395804</v>
      </c>
      <c r="Y369" s="37">
        <f t="shared" si="11"/>
        <v>3.930272246280829E-2</v>
      </c>
      <c r="Z369" s="37"/>
      <c r="AA369" s="37"/>
    </row>
    <row r="370" spans="1:27" x14ac:dyDescent="0.2">
      <c r="A370" s="1" t="s">
        <v>1646</v>
      </c>
      <c r="B370" s="126"/>
      <c r="C370" s="126"/>
      <c r="D370" s="8">
        <v>1646873.9146886</v>
      </c>
      <c r="E370" s="8">
        <v>1652018.0146421201</v>
      </c>
      <c r="F370" s="8">
        <v>1633189.64209915</v>
      </c>
      <c r="G370" s="8">
        <v>1463302.1535561599</v>
      </c>
      <c r="H370" s="8">
        <v>1532404.33697411</v>
      </c>
      <c r="I370" s="8">
        <v>1481775.67954642</v>
      </c>
      <c r="J370" s="8">
        <v>1480700.0734675101</v>
      </c>
      <c r="K370" s="8">
        <v>1429057.1159411401</v>
      </c>
      <c r="L370" s="8">
        <v>1426394.2688155801</v>
      </c>
      <c r="M370" s="7">
        <f t="shared" si="10"/>
        <v>6.0923616164722028E-2</v>
      </c>
      <c r="N370" s="7"/>
      <c r="O370" s="7"/>
      <c r="P370" s="10">
        <v>1419566.3330476901</v>
      </c>
      <c r="Q370" s="10">
        <v>1402698.05407328</v>
      </c>
      <c r="R370" s="10">
        <v>1348801.20796516</v>
      </c>
      <c r="S370" s="10">
        <v>1310517.84741162</v>
      </c>
      <c r="T370" s="10">
        <v>1260317.5113196999</v>
      </c>
      <c r="U370" s="10">
        <v>1211777.0986327</v>
      </c>
      <c r="V370" s="10">
        <v>1231643.21104799</v>
      </c>
      <c r="W370" s="10">
        <v>1256343.2211501601</v>
      </c>
      <c r="X370" s="10">
        <v>1197832.5745359701</v>
      </c>
      <c r="Y370" s="37">
        <f t="shared" si="11"/>
        <v>6.3116054373679842E-2</v>
      </c>
      <c r="Z370" s="37"/>
      <c r="AA370" s="37"/>
    </row>
    <row r="371" spans="1:27" x14ac:dyDescent="0.2">
      <c r="A371" s="1" t="s">
        <v>1647</v>
      </c>
      <c r="B371" s="126"/>
      <c r="C371" s="126"/>
      <c r="D371" s="8">
        <v>3179274.6062571099</v>
      </c>
      <c r="E371" s="8">
        <v>3066811.9992871298</v>
      </c>
      <c r="F371" s="8">
        <v>3080878.6135925101</v>
      </c>
      <c r="G371" s="8">
        <v>3070622.4113758099</v>
      </c>
      <c r="H371" s="8">
        <v>3041812.9096087399</v>
      </c>
      <c r="I371" s="8">
        <v>2970280.0726498798</v>
      </c>
      <c r="J371" s="8">
        <v>2989393.7460972001</v>
      </c>
      <c r="K371" s="8">
        <v>2919919.7315998701</v>
      </c>
      <c r="L371" s="8">
        <v>2831889.98604069</v>
      </c>
      <c r="M371" s="7">
        <f t="shared" si="10"/>
        <v>3.3768059601357543E-2</v>
      </c>
      <c r="N371" s="7"/>
      <c r="O371" s="7"/>
      <c r="P371" s="10">
        <v>3062912.5784748099</v>
      </c>
      <c r="Q371" s="10">
        <v>3064873.3214237401</v>
      </c>
      <c r="R371" s="10">
        <v>2793781.4899820201</v>
      </c>
      <c r="S371" s="10">
        <v>2911212.3540044301</v>
      </c>
      <c r="T371" s="10">
        <v>2824530.1256337501</v>
      </c>
      <c r="U371" s="10">
        <v>2881447.9545106799</v>
      </c>
      <c r="V371" s="10">
        <v>2665233.19112354</v>
      </c>
      <c r="W371" s="10">
        <v>2558692.2193434802</v>
      </c>
      <c r="X371" s="10">
        <v>2689882.7310131202</v>
      </c>
      <c r="Y371" s="37">
        <f t="shared" si="11"/>
        <v>6.1290138844142285E-2</v>
      </c>
      <c r="Z371" s="37"/>
      <c r="AA371" s="37"/>
    </row>
    <row r="372" spans="1:27" x14ac:dyDescent="0.2">
      <c r="A372" s="1" t="s">
        <v>1670</v>
      </c>
      <c r="B372" s="126"/>
      <c r="C372" s="126"/>
      <c r="D372" s="8">
        <v>4221112.3452230301</v>
      </c>
      <c r="E372" s="8">
        <v>4229064.4967659796</v>
      </c>
      <c r="F372" s="8">
        <v>4151985.6296616299</v>
      </c>
      <c r="G372" s="8">
        <v>3998935.3032178702</v>
      </c>
      <c r="H372" s="8">
        <v>3803035.26716096</v>
      </c>
      <c r="I372" s="8">
        <v>4002917.1825587498</v>
      </c>
      <c r="J372" s="8">
        <v>3871223.5865416601</v>
      </c>
      <c r="K372" s="8">
        <v>3813485.8909070701</v>
      </c>
      <c r="L372" s="8">
        <v>3734141.7586761601</v>
      </c>
      <c r="M372" s="7">
        <f t="shared" si="10"/>
        <v>4.7161311319385453E-2</v>
      </c>
      <c r="N372" s="7"/>
      <c r="O372" s="7"/>
      <c r="P372" s="10">
        <v>4175708.4853252699</v>
      </c>
      <c r="Q372" s="10">
        <v>4157725.2913521002</v>
      </c>
      <c r="R372" s="10">
        <v>4001796.78039225</v>
      </c>
      <c r="S372" s="10">
        <v>3986228.1621898199</v>
      </c>
      <c r="T372" s="10">
        <v>3893750.1825903598</v>
      </c>
      <c r="U372" s="10">
        <v>3918775.9244171102</v>
      </c>
      <c r="V372" s="10">
        <v>3667250.2186596799</v>
      </c>
      <c r="W372" s="10">
        <v>3600814.5539205801</v>
      </c>
      <c r="X372" s="10">
        <v>3657593.2921475102</v>
      </c>
      <c r="Y372" s="37">
        <f t="shared" si="11"/>
        <v>5.4673688092689771E-2</v>
      </c>
      <c r="Z372" s="37"/>
      <c r="AA372" s="37"/>
    </row>
    <row r="373" spans="1:27" x14ac:dyDescent="0.2">
      <c r="A373" s="1" t="s">
        <v>1671</v>
      </c>
      <c r="B373" s="126"/>
      <c r="C373" s="126"/>
      <c r="D373" s="8">
        <v>3848576.1599505399</v>
      </c>
      <c r="E373" s="8">
        <v>3961563.3281250899</v>
      </c>
      <c r="F373" s="8">
        <v>3921555.5971795898</v>
      </c>
      <c r="G373" s="8">
        <v>3942449.31864363</v>
      </c>
      <c r="H373" s="8">
        <v>3671769.04690082</v>
      </c>
      <c r="I373" s="8">
        <v>3677182.9597621299</v>
      </c>
      <c r="J373" s="8">
        <v>3553302.9570673201</v>
      </c>
      <c r="K373" s="8">
        <v>3542906.9664663998</v>
      </c>
      <c r="L373" s="8">
        <v>3498746.0740925302</v>
      </c>
      <c r="M373" s="7">
        <f t="shared" si="10"/>
        <v>4.9647836272642736E-2</v>
      </c>
      <c r="N373" s="7"/>
      <c r="O373" s="7"/>
      <c r="P373" s="10">
        <v>3692168.8151039602</v>
      </c>
      <c r="Q373" s="10">
        <v>3612098.5888827899</v>
      </c>
      <c r="R373" s="10">
        <v>3636097.27529117</v>
      </c>
      <c r="S373" s="10">
        <v>3235098.1110207899</v>
      </c>
      <c r="T373" s="10">
        <v>3372538.4163705502</v>
      </c>
      <c r="U373" s="10">
        <v>3320810.6265592999</v>
      </c>
      <c r="V373" s="10">
        <v>3298809.0774972499</v>
      </c>
      <c r="W373" s="10">
        <v>3324799.5422213902</v>
      </c>
      <c r="X373" s="10">
        <v>3350737.82115262</v>
      </c>
      <c r="Y373" s="37">
        <f t="shared" si="11"/>
        <v>4.96979896418707E-2</v>
      </c>
      <c r="Z373" s="37"/>
      <c r="AA373" s="37"/>
    </row>
    <row r="374" spans="1:27" x14ac:dyDescent="0.2">
      <c r="A374" s="1" t="s">
        <v>1672</v>
      </c>
      <c r="B374" s="126"/>
      <c r="C374" s="126"/>
      <c r="D374" s="8">
        <v>15876726.680188701</v>
      </c>
      <c r="E374" s="8">
        <v>15911377.1431795</v>
      </c>
      <c r="F374" s="8">
        <v>14933312.556276601</v>
      </c>
      <c r="G374" s="8">
        <v>14669997.729124401</v>
      </c>
      <c r="H374" s="8">
        <v>14313415.669846199</v>
      </c>
      <c r="I374" s="8">
        <v>14218457.6592794</v>
      </c>
      <c r="J374" s="8">
        <v>13772973.9618896</v>
      </c>
      <c r="K374" s="8">
        <v>13951515.4916314</v>
      </c>
      <c r="L374" s="8">
        <v>14029295.439603699</v>
      </c>
      <c r="M374" s="7">
        <f t="shared" si="10"/>
        <v>5.4653164737308829E-2</v>
      </c>
      <c r="N374" s="7"/>
      <c r="O374" s="7"/>
      <c r="P374" s="10">
        <v>16054854.5788613</v>
      </c>
      <c r="Q374" s="10">
        <v>15211293.0042783</v>
      </c>
      <c r="R374" s="10">
        <v>15151035.501113201</v>
      </c>
      <c r="S374" s="10">
        <v>14881545.195796199</v>
      </c>
      <c r="T374" s="10">
        <v>14237900.282540999</v>
      </c>
      <c r="U374" s="10">
        <v>13670720.446235901</v>
      </c>
      <c r="V374" s="10">
        <v>13533354.8957093</v>
      </c>
      <c r="W374" s="10">
        <v>13998351.0530368</v>
      </c>
      <c r="X374" s="10">
        <v>13521140.8381174</v>
      </c>
      <c r="Y374" s="37">
        <f t="shared" si="11"/>
        <v>6.1736196751567482E-2</v>
      </c>
      <c r="Z374" s="37"/>
      <c r="AA374" s="37"/>
    </row>
    <row r="375" spans="1:27" x14ac:dyDescent="0.2">
      <c r="A375" s="1" t="s">
        <v>1673</v>
      </c>
      <c r="B375" s="126"/>
      <c r="C375" s="126"/>
      <c r="D375" s="8">
        <v>2156375.8143653702</v>
      </c>
      <c r="E375" s="8">
        <v>2147597.1149223102</v>
      </c>
      <c r="F375" s="8">
        <v>1897069.9416822901</v>
      </c>
      <c r="G375" s="8">
        <v>2110195.2815453298</v>
      </c>
      <c r="H375" s="8">
        <v>1883635.8043028901</v>
      </c>
      <c r="I375" s="8">
        <v>1788514.4840835901</v>
      </c>
      <c r="J375" s="8">
        <v>1826529.4323557101</v>
      </c>
      <c r="K375" s="8">
        <v>1861780.877632</v>
      </c>
      <c r="L375" s="8">
        <v>1864392.4288661799</v>
      </c>
      <c r="M375" s="7">
        <f t="shared" si="10"/>
        <v>7.5016431108252513E-2</v>
      </c>
      <c r="N375" s="7"/>
      <c r="O375" s="7"/>
      <c r="P375" s="10">
        <v>2027836.6267679399</v>
      </c>
      <c r="Q375" s="10">
        <v>2180544.5369091602</v>
      </c>
      <c r="R375" s="10">
        <v>1972732.3970115399</v>
      </c>
      <c r="S375" s="10">
        <v>1928667.3238091699</v>
      </c>
      <c r="T375" s="10">
        <v>1856146.2488514499</v>
      </c>
      <c r="U375" s="10">
        <v>1754915.10976982</v>
      </c>
      <c r="V375" s="10">
        <v>1973342.28850354</v>
      </c>
      <c r="W375" s="10">
        <v>1874378.0948482601</v>
      </c>
      <c r="X375" s="10">
        <v>1865585.06301069</v>
      </c>
      <c r="Y375" s="37">
        <f t="shared" si="11"/>
        <v>6.2946497546606223E-2</v>
      </c>
      <c r="Z375" s="37"/>
      <c r="AA375" s="37"/>
    </row>
    <row r="376" spans="1:27" x14ac:dyDescent="0.2">
      <c r="A376" s="1" t="s">
        <v>1684</v>
      </c>
      <c r="B376" s="126"/>
      <c r="C376" s="126"/>
      <c r="D376" s="8">
        <v>19469828.604352299</v>
      </c>
      <c r="E376" s="8">
        <v>18966688.9615428</v>
      </c>
      <c r="F376" s="8">
        <v>18798062.993941501</v>
      </c>
      <c r="G376" s="8">
        <v>18665976.3809813</v>
      </c>
      <c r="H376" s="8">
        <v>18226575.953185901</v>
      </c>
      <c r="I376" s="8">
        <v>17532446.5528429</v>
      </c>
      <c r="J376" s="8">
        <v>17819703.844510801</v>
      </c>
      <c r="K376" s="8">
        <v>17887499.357608099</v>
      </c>
      <c r="L376" s="8">
        <v>17549219.049193799</v>
      </c>
      <c r="M376" s="7">
        <f t="shared" si="10"/>
        <v>3.7357947208272325E-2</v>
      </c>
      <c r="N376" s="7"/>
      <c r="O376" s="7"/>
      <c r="P376" s="10">
        <v>20686200.315972399</v>
      </c>
      <c r="Q376" s="10">
        <v>20700998.1681908</v>
      </c>
      <c r="R376" s="10">
        <v>20558439.582558099</v>
      </c>
      <c r="S376" s="10">
        <v>19533612.982287701</v>
      </c>
      <c r="T376" s="10">
        <v>19170952.0399177</v>
      </c>
      <c r="U376" s="10">
        <v>18687145.654173501</v>
      </c>
      <c r="V376" s="10">
        <v>18843728.562355999</v>
      </c>
      <c r="W376" s="10">
        <v>18524290.9888395</v>
      </c>
      <c r="X376" s="10">
        <v>18421958.064486001</v>
      </c>
      <c r="Y376" s="37">
        <f t="shared" si="11"/>
        <v>4.8988154596384476E-2</v>
      </c>
      <c r="Z376" s="37"/>
      <c r="AA376" s="37"/>
    </row>
    <row r="377" spans="1:27" x14ac:dyDescent="0.2">
      <c r="A377" s="1" t="s">
        <v>1687</v>
      </c>
      <c r="B377" s="126"/>
      <c r="C377" s="126"/>
      <c r="D377" s="8">
        <v>11536186.8330872</v>
      </c>
      <c r="E377" s="8">
        <v>11948893.5316331</v>
      </c>
      <c r="F377" s="8">
        <v>11302009.1707188</v>
      </c>
      <c r="G377" s="8">
        <v>11404870.191436401</v>
      </c>
      <c r="H377" s="8">
        <v>11242053.7061019</v>
      </c>
      <c r="I377" s="8">
        <v>10649563.776776601</v>
      </c>
      <c r="J377" s="8">
        <v>11095534.0201842</v>
      </c>
      <c r="K377" s="8">
        <v>10995398.1848261</v>
      </c>
      <c r="L377" s="8">
        <v>10678464.2663534</v>
      </c>
      <c r="M377" s="7">
        <f t="shared" si="10"/>
        <v>3.6732534356427496E-2</v>
      </c>
      <c r="N377" s="7"/>
      <c r="O377" s="7"/>
      <c r="P377" s="10">
        <v>10992601.963804699</v>
      </c>
      <c r="Q377" s="10">
        <v>11109919.8525167</v>
      </c>
      <c r="R377" s="10">
        <v>10967531.9622906</v>
      </c>
      <c r="S377" s="10">
        <v>10677310.767730201</v>
      </c>
      <c r="T377" s="10">
        <v>10049474.5297445</v>
      </c>
      <c r="U377" s="10">
        <v>10168520.752315201</v>
      </c>
      <c r="V377" s="10">
        <v>9740062.7595871892</v>
      </c>
      <c r="W377" s="10">
        <v>9835330.9520601407</v>
      </c>
      <c r="X377" s="10">
        <v>9771916.3226127997</v>
      </c>
      <c r="Y377" s="37">
        <f t="shared" si="11"/>
        <v>5.4669881971280851E-2</v>
      </c>
      <c r="Z377" s="37"/>
      <c r="AA377" s="37"/>
    </row>
    <row r="378" spans="1:27" x14ac:dyDescent="0.2">
      <c r="A378" s="1" t="s">
        <v>1688</v>
      </c>
      <c r="B378" s="126"/>
      <c r="C378" s="126"/>
      <c r="D378" s="8">
        <v>13583330.774442</v>
      </c>
      <c r="E378" s="8">
        <v>12992904.1528104</v>
      </c>
      <c r="F378" s="8">
        <v>13322973.814541001</v>
      </c>
      <c r="G378" s="8">
        <v>13282818.8774972</v>
      </c>
      <c r="H378" s="8">
        <v>12409542.8318872</v>
      </c>
      <c r="I378" s="8">
        <v>12197494.600340899</v>
      </c>
      <c r="J378" s="8">
        <v>12382703.723995199</v>
      </c>
      <c r="K378" s="8">
        <v>12347480.0108712</v>
      </c>
      <c r="L378" s="8">
        <v>12213844.942676401</v>
      </c>
      <c r="M378" s="7">
        <f t="shared" si="10"/>
        <v>4.2706126223547428E-2</v>
      </c>
      <c r="N378" s="7"/>
      <c r="O378" s="7"/>
      <c r="P378" s="10">
        <v>13778781.2138942</v>
      </c>
      <c r="Q378" s="10">
        <v>14075447.306978799</v>
      </c>
      <c r="R378" s="10">
        <v>13934653.5653747</v>
      </c>
      <c r="S378" s="10">
        <v>13500212.8064948</v>
      </c>
      <c r="T378" s="10">
        <v>13203356.4377182</v>
      </c>
      <c r="U378" s="10">
        <v>12681775.575983901</v>
      </c>
      <c r="V378" s="10">
        <v>12648215.241119901</v>
      </c>
      <c r="W378" s="10">
        <v>12974473.833657499</v>
      </c>
      <c r="X378" s="10">
        <v>12873847.4570517</v>
      </c>
      <c r="Y378" s="37">
        <f t="shared" si="11"/>
        <v>4.0996624925694954E-2</v>
      </c>
      <c r="Z378" s="37"/>
      <c r="AA378" s="37"/>
    </row>
    <row r="379" spans="1:27" x14ac:dyDescent="0.2">
      <c r="A379" s="1" t="s">
        <v>1689</v>
      </c>
      <c r="B379" s="126"/>
      <c r="C379" s="126"/>
      <c r="D379" s="8">
        <v>28156550.252449099</v>
      </c>
      <c r="E379" s="8">
        <v>26756104.636176299</v>
      </c>
      <c r="F379" s="8">
        <v>27894178.237386901</v>
      </c>
      <c r="G379" s="8">
        <v>27145260.358906198</v>
      </c>
      <c r="H379" s="8">
        <v>26388118.358665701</v>
      </c>
      <c r="I379" s="8">
        <v>25568593.870161802</v>
      </c>
      <c r="J379" s="8">
        <v>26162759.6404192</v>
      </c>
      <c r="K379" s="8">
        <v>26234672.1552178</v>
      </c>
      <c r="L379" s="8">
        <v>25667935.974491201</v>
      </c>
      <c r="M379" s="7">
        <f t="shared" si="10"/>
        <v>3.4283059202994209E-2</v>
      </c>
      <c r="N379" s="7"/>
      <c r="O379" s="7"/>
      <c r="P379" s="10">
        <v>26341242.205279801</v>
      </c>
      <c r="Q379" s="10">
        <v>27306159.329146001</v>
      </c>
      <c r="R379" s="10">
        <v>27575991.916156299</v>
      </c>
      <c r="S379" s="10">
        <v>25589033.9326411</v>
      </c>
      <c r="T379" s="10">
        <v>25639869.355287399</v>
      </c>
      <c r="U379" s="10">
        <v>25622754.130525298</v>
      </c>
      <c r="V379" s="10">
        <v>25701965.890514199</v>
      </c>
      <c r="W379" s="10">
        <v>25166009.867138501</v>
      </c>
      <c r="X379" s="10">
        <v>24598708.440947399</v>
      </c>
      <c r="Y379" s="37">
        <f t="shared" si="11"/>
        <v>3.7243079721529279E-2</v>
      </c>
      <c r="Z379" s="37"/>
      <c r="AA379" s="37"/>
    </row>
    <row r="380" spans="1:27" x14ac:dyDescent="0.2">
      <c r="A380" s="1" t="s">
        <v>1690</v>
      </c>
      <c r="B380" s="126"/>
      <c r="C380" s="126"/>
      <c r="D380" s="8">
        <v>908365.02981731703</v>
      </c>
      <c r="E380" s="8">
        <v>915348.05087065801</v>
      </c>
      <c r="F380" s="8">
        <v>844672.35665858595</v>
      </c>
      <c r="G380" s="8">
        <v>881268.29020795098</v>
      </c>
      <c r="H380" s="8">
        <v>836276.369215896</v>
      </c>
      <c r="I380" s="8">
        <v>821105.32184969203</v>
      </c>
      <c r="J380" s="8">
        <v>827957.40080244804</v>
      </c>
      <c r="K380" s="8">
        <v>840313.30377628002</v>
      </c>
      <c r="L380" s="8">
        <v>830438.57104754902</v>
      </c>
      <c r="M380" s="7">
        <f t="shared" si="10"/>
        <v>4.1955730645926156E-2</v>
      </c>
      <c r="N380" s="7"/>
      <c r="O380" s="7"/>
      <c r="P380" s="10">
        <v>894741.65169885405</v>
      </c>
      <c r="Q380" s="10">
        <v>913360.61281679501</v>
      </c>
      <c r="R380" s="10">
        <v>920313.77094616799</v>
      </c>
      <c r="S380" s="10">
        <v>858464.46966490196</v>
      </c>
      <c r="T380" s="10">
        <v>822645.27993479196</v>
      </c>
      <c r="U380" s="10">
        <v>855306.13025709696</v>
      </c>
      <c r="V380" s="10">
        <v>819546.01350819401</v>
      </c>
      <c r="W380" s="10">
        <v>777528.54277831095</v>
      </c>
      <c r="X380" s="10">
        <v>789342.48388936103</v>
      </c>
      <c r="Y380" s="37">
        <f t="shared" si="11"/>
        <v>6.1216244449957845E-2</v>
      </c>
      <c r="Z380" s="37"/>
      <c r="AA380" s="37"/>
    </row>
    <row r="381" spans="1:27" x14ac:dyDescent="0.2">
      <c r="A381" s="1" t="s">
        <v>1695</v>
      </c>
      <c r="B381" s="126"/>
      <c r="C381" s="126"/>
      <c r="D381" s="8">
        <v>4583583.2241987102</v>
      </c>
      <c r="E381" s="8">
        <v>4533681.7297700504</v>
      </c>
      <c r="F381" s="8">
        <v>4609395.3866170701</v>
      </c>
      <c r="G381" s="8">
        <v>4390226.0195945902</v>
      </c>
      <c r="H381" s="8">
        <v>4086967.0658487398</v>
      </c>
      <c r="I381" s="8">
        <v>4325894.9897558298</v>
      </c>
      <c r="J381" s="8">
        <v>4239014.2137539396</v>
      </c>
      <c r="K381" s="8">
        <v>4416566.4858418899</v>
      </c>
      <c r="L381" s="8">
        <v>4212740.3216296099</v>
      </c>
      <c r="M381" s="7">
        <f t="shared" si="10"/>
        <v>4.0842054626566121E-2</v>
      </c>
      <c r="N381" s="7"/>
      <c r="O381" s="7"/>
      <c r="P381" s="10">
        <v>4302874.4409564501</v>
      </c>
      <c r="Q381" s="10">
        <v>4585331.5178704001</v>
      </c>
      <c r="R381" s="10">
        <v>4392968.9864183497</v>
      </c>
      <c r="S381" s="10">
        <v>4416286.99208814</v>
      </c>
      <c r="T381" s="10">
        <v>4212598.3110072101</v>
      </c>
      <c r="U381" s="10">
        <v>4192124.00963698</v>
      </c>
      <c r="V381" s="10">
        <v>4015600.4933760301</v>
      </c>
      <c r="W381" s="10">
        <v>4132757.2582267099</v>
      </c>
      <c r="X381" s="10">
        <v>4083666.24867228</v>
      </c>
      <c r="Y381" s="37">
        <f t="shared" si="11"/>
        <v>4.2621202179753036E-2</v>
      </c>
      <c r="Z381" s="37"/>
      <c r="AA381" s="37"/>
    </row>
    <row r="382" spans="1:27" x14ac:dyDescent="0.2">
      <c r="A382" s="1" t="s">
        <v>1707</v>
      </c>
      <c r="B382" s="126"/>
      <c r="C382" s="126"/>
      <c r="D382" s="8">
        <v>7407483.1018030802</v>
      </c>
      <c r="E382" s="8">
        <v>7485583.3757133204</v>
      </c>
      <c r="F382" s="8">
        <v>7276395.0115385298</v>
      </c>
      <c r="G382" s="8">
        <v>6953883.7093387702</v>
      </c>
      <c r="H382" s="8">
        <v>6936970.8789144801</v>
      </c>
      <c r="I382" s="8">
        <v>6841148.3515367303</v>
      </c>
      <c r="J382" s="8">
        <v>6717318.9685146799</v>
      </c>
      <c r="K382" s="8">
        <v>6707874.1896183202</v>
      </c>
      <c r="L382" s="8">
        <v>6577352.3568623699</v>
      </c>
      <c r="M382" s="7">
        <f t="shared" si="10"/>
        <v>4.67029785120021E-2</v>
      </c>
      <c r="N382" s="7"/>
      <c r="O382" s="7"/>
      <c r="P382" s="10">
        <v>7462358.5659531802</v>
      </c>
      <c r="Q382" s="10">
        <v>7431812.5637046797</v>
      </c>
      <c r="R382" s="10">
        <v>7238620.43862342</v>
      </c>
      <c r="S382" s="10">
        <v>6975713.0421397798</v>
      </c>
      <c r="T382" s="10">
        <v>6932609.6752889697</v>
      </c>
      <c r="U382" s="10">
        <v>6856857.8921267996</v>
      </c>
      <c r="V382" s="10">
        <v>6435901.8525414197</v>
      </c>
      <c r="W382" s="10">
        <v>6421473.31724142</v>
      </c>
      <c r="X382" s="10">
        <v>6537596.3628438003</v>
      </c>
      <c r="Y382" s="37">
        <f t="shared" si="11"/>
        <v>5.8105916691757679E-2</v>
      </c>
      <c r="Z382" s="37"/>
      <c r="AA382" s="37"/>
    </row>
    <row r="383" spans="1:27" x14ac:dyDescent="0.2">
      <c r="A383" s="1" t="s">
        <v>1717</v>
      </c>
      <c r="B383" s="126"/>
      <c r="C383" s="126"/>
      <c r="D383" s="8">
        <v>1916119.2310629</v>
      </c>
      <c r="E383" s="8">
        <v>1860666.5941768901</v>
      </c>
      <c r="F383" s="8">
        <v>1845708.6642421701</v>
      </c>
      <c r="G383" s="8">
        <v>1862159.5686858799</v>
      </c>
      <c r="H383" s="8">
        <v>2041116.77483936</v>
      </c>
      <c r="I383" s="8">
        <v>1758154.9280719799</v>
      </c>
      <c r="J383" s="8">
        <v>1856595.9139195201</v>
      </c>
      <c r="K383" s="8">
        <v>1911328.46234867</v>
      </c>
      <c r="L383" s="8">
        <v>1885100.1130538599</v>
      </c>
      <c r="M383" s="7">
        <f t="shared" si="10"/>
        <v>4.0074800014023831E-2</v>
      </c>
      <c r="N383" s="7"/>
      <c r="O383" s="7"/>
      <c r="P383" s="10">
        <v>1589056.6227378</v>
      </c>
      <c r="Q383" s="10">
        <v>1565752.1797851899</v>
      </c>
      <c r="R383" s="10">
        <v>1734988.2179326999</v>
      </c>
      <c r="S383" s="10">
        <v>1722559.42060732</v>
      </c>
      <c r="T383" s="10">
        <v>1736674.0726099201</v>
      </c>
      <c r="U383" s="10">
        <v>1575333.75452026</v>
      </c>
      <c r="V383" s="10">
        <v>1604847.8111505799</v>
      </c>
      <c r="W383" s="10">
        <v>1727731.92000348</v>
      </c>
      <c r="X383" s="10">
        <v>1688391.1897443901</v>
      </c>
      <c r="Y383" s="37">
        <f t="shared" si="11"/>
        <v>4.5130501574701457E-2</v>
      </c>
      <c r="Z383" s="37"/>
      <c r="AA383" s="37"/>
    </row>
    <row r="384" spans="1:27" x14ac:dyDescent="0.2">
      <c r="A384" s="1" t="s">
        <v>1719</v>
      </c>
      <c r="B384" s="126"/>
      <c r="C384" s="126"/>
      <c r="D384" s="8">
        <v>62461549.403291397</v>
      </c>
      <c r="E384" s="8">
        <v>56760381.493269697</v>
      </c>
      <c r="F384" s="8">
        <v>60738996.243419103</v>
      </c>
      <c r="G384" s="8">
        <v>59162317.112127997</v>
      </c>
      <c r="H384" s="8">
        <v>58065768.627717003</v>
      </c>
      <c r="I384" s="8">
        <v>55710951.995997101</v>
      </c>
      <c r="J384" s="8">
        <v>56656971.239350103</v>
      </c>
      <c r="K384" s="8">
        <v>57624656.648972601</v>
      </c>
      <c r="L384" s="8">
        <v>57485381.647540197</v>
      </c>
      <c r="M384" s="7">
        <f t="shared" si="10"/>
        <v>3.6869744967892026E-2</v>
      </c>
      <c r="N384" s="7"/>
      <c r="O384" s="7"/>
      <c r="P384" s="10">
        <v>52667948.9402197</v>
      </c>
      <c r="Q384" s="10">
        <v>53067212.520571403</v>
      </c>
      <c r="R384" s="10">
        <v>52933042.264321104</v>
      </c>
      <c r="S384" s="10">
        <v>51101287.912840202</v>
      </c>
      <c r="T384" s="10">
        <v>50530924.238544904</v>
      </c>
      <c r="U384" s="10">
        <v>49455850.817208</v>
      </c>
      <c r="V384" s="10">
        <v>48230202.268830098</v>
      </c>
      <c r="W384" s="10">
        <v>49691115.094585903</v>
      </c>
      <c r="X384" s="10">
        <v>48851396.827941701</v>
      </c>
      <c r="Y384" s="37">
        <f t="shared" si="11"/>
        <v>3.6035192725799199E-2</v>
      </c>
      <c r="Z384" s="37"/>
      <c r="AA384" s="37"/>
    </row>
    <row r="385" spans="1:27" x14ac:dyDescent="0.2">
      <c r="A385" s="1" t="s">
        <v>1724</v>
      </c>
      <c r="B385" s="126"/>
      <c r="C385" s="126"/>
      <c r="D385" s="8">
        <v>309537.16293530498</v>
      </c>
      <c r="E385" s="8">
        <v>326669.43361041701</v>
      </c>
      <c r="F385" s="8">
        <v>296468.24876058497</v>
      </c>
      <c r="G385" s="8">
        <v>324658.52758291498</v>
      </c>
      <c r="H385" s="8">
        <v>332540.11030555499</v>
      </c>
      <c r="I385" s="8">
        <v>329553.09975875297</v>
      </c>
      <c r="J385" s="8">
        <v>327772.48243582202</v>
      </c>
      <c r="K385" s="8">
        <v>334420.53206670901</v>
      </c>
      <c r="L385" s="8">
        <v>322697.237736971</v>
      </c>
      <c r="M385" s="7">
        <f t="shared" si="10"/>
        <v>3.7760218619215399E-2</v>
      </c>
      <c r="N385" s="7"/>
      <c r="O385" s="7"/>
      <c r="P385" s="10">
        <v>310084.97467717499</v>
      </c>
      <c r="Q385" s="10">
        <v>282167.45622118103</v>
      </c>
      <c r="R385" s="10">
        <v>267624.322772888</v>
      </c>
      <c r="S385" s="10">
        <v>295144.191245411</v>
      </c>
      <c r="T385" s="10">
        <v>286288.41205850901</v>
      </c>
      <c r="U385" s="10">
        <v>289418.602302243</v>
      </c>
      <c r="V385" s="10">
        <v>296008.10681041703</v>
      </c>
      <c r="W385" s="10">
        <v>318799.19121213298</v>
      </c>
      <c r="X385" s="10">
        <v>311927.64198538801</v>
      </c>
      <c r="Y385" s="37">
        <f t="shared" si="11"/>
        <v>5.4896907047992528E-2</v>
      </c>
      <c r="Z385" s="37"/>
      <c r="AA385" s="37"/>
    </row>
    <row r="386" spans="1:27" x14ac:dyDescent="0.2">
      <c r="A386" s="1" t="s">
        <v>1737</v>
      </c>
      <c r="B386" s="126"/>
      <c r="C386" s="126"/>
      <c r="D386" s="8">
        <v>5772234.6758271996</v>
      </c>
      <c r="E386" s="8">
        <v>5761334.9489190103</v>
      </c>
      <c r="F386" s="8">
        <v>5463233.2300843596</v>
      </c>
      <c r="G386" s="8">
        <v>5426549.3002871498</v>
      </c>
      <c r="H386" s="8">
        <v>5177775.9696337897</v>
      </c>
      <c r="I386" s="8">
        <v>5046760.36345251</v>
      </c>
      <c r="J386" s="8">
        <v>4966570.0064837299</v>
      </c>
      <c r="K386" s="8">
        <v>5045304.0650803</v>
      </c>
      <c r="L386" s="8">
        <v>5429697.8034702297</v>
      </c>
      <c r="M386" s="7">
        <f t="shared" si="10"/>
        <v>5.667229768604664E-2</v>
      </c>
      <c r="N386" s="7"/>
      <c r="O386" s="7"/>
      <c r="P386" s="10">
        <v>5625965.3846896598</v>
      </c>
      <c r="Q386" s="10">
        <v>5474020.4126874199</v>
      </c>
      <c r="R386" s="10">
        <v>5518159.7630204996</v>
      </c>
      <c r="S386" s="10">
        <v>5311669.4525161302</v>
      </c>
      <c r="T386" s="10">
        <v>5115930.3988054004</v>
      </c>
      <c r="U386" s="10">
        <v>5003839.3449707897</v>
      </c>
      <c r="V386" s="10">
        <v>4987814.2258067597</v>
      </c>
      <c r="W386" s="10">
        <v>4994530.2499617897</v>
      </c>
      <c r="X386" s="10">
        <v>4904307.2359907599</v>
      </c>
      <c r="Y386" s="37">
        <f t="shared" si="11"/>
        <v>5.2002162204290596E-2</v>
      </c>
      <c r="Z386" s="37"/>
      <c r="AA386" s="37"/>
    </row>
    <row r="387" spans="1:27" x14ac:dyDescent="0.2">
      <c r="A387" s="1" t="s">
        <v>1747</v>
      </c>
      <c r="B387" s="126"/>
      <c r="C387" s="126"/>
      <c r="D387" s="8">
        <v>671017.48231024796</v>
      </c>
      <c r="E387" s="8">
        <v>742096.38916241401</v>
      </c>
      <c r="F387" s="8">
        <v>669782.12781413295</v>
      </c>
      <c r="G387" s="8">
        <v>653458.91569080099</v>
      </c>
      <c r="H387" s="8">
        <v>646307.23623918602</v>
      </c>
      <c r="I387" s="8">
        <v>624912.11959219899</v>
      </c>
      <c r="J387" s="8">
        <v>650806.68359814805</v>
      </c>
      <c r="K387" s="8">
        <v>611111.59735823702</v>
      </c>
      <c r="L387" s="8">
        <v>633099.77181817603</v>
      </c>
      <c r="M387" s="7">
        <f t="shared" ref="M387:M395" si="12">STDEV(D387:L387)/AVERAGE(D387:L387)</f>
        <v>5.7712138917372625E-2</v>
      </c>
      <c r="N387" s="7"/>
      <c r="O387" s="7"/>
      <c r="P387" s="10">
        <v>507542.22487109201</v>
      </c>
      <c r="Q387" s="10">
        <v>518035.94012047403</v>
      </c>
      <c r="R387" s="10">
        <v>517343.302405586</v>
      </c>
      <c r="S387" s="10">
        <v>488152.066046744</v>
      </c>
      <c r="T387" s="10">
        <v>461893.90917276603</v>
      </c>
      <c r="U387" s="10">
        <v>465758.48036639998</v>
      </c>
      <c r="V387" s="10">
        <v>407130.70665843599</v>
      </c>
      <c r="W387" s="10">
        <v>446129.356793474</v>
      </c>
      <c r="X387" s="10">
        <v>422324.68108621897</v>
      </c>
      <c r="Y387" s="37">
        <f t="shared" ref="Y387:Y395" si="13">STDEV(P387:X387)/AVERAGE(P387:X387)</f>
        <v>8.6222376165314654E-2</v>
      </c>
      <c r="Z387" s="37"/>
      <c r="AA387" s="37"/>
    </row>
    <row r="388" spans="1:27" x14ac:dyDescent="0.2">
      <c r="A388" s="1" t="s">
        <v>1749</v>
      </c>
      <c r="B388" s="126"/>
      <c r="C388" s="126"/>
      <c r="D388" s="8">
        <v>352224.85255022201</v>
      </c>
      <c r="E388" s="8">
        <v>341750.80538375</v>
      </c>
      <c r="F388" s="8">
        <v>340372.69476422499</v>
      </c>
      <c r="G388" s="8">
        <v>329381.84488188202</v>
      </c>
      <c r="H388" s="8">
        <v>334461.13962457399</v>
      </c>
      <c r="I388" s="8">
        <v>328512.95997876697</v>
      </c>
      <c r="J388" s="8">
        <v>322310.76122934697</v>
      </c>
      <c r="K388" s="8">
        <v>323508.87249455199</v>
      </c>
      <c r="L388" s="8">
        <v>307884.177573658</v>
      </c>
      <c r="M388" s="7">
        <f t="shared" si="12"/>
        <v>3.9088264461602552E-2</v>
      </c>
      <c r="N388" s="7"/>
      <c r="O388" s="7"/>
      <c r="P388" s="10">
        <v>339386.42565843498</v>
      </c>
      <c r="Q388" s="10">
        <v>352996.19721770199</v>
      </c>
      <c r="R388" s="10">
        <v>337958.59950194601</v>
      </c>
      <c r="S388" s="10">
        <v>325177.81208958098</v>
      </c>
      <c r="T388" s="10">
        <v>324255.55302496901</v>
      </c>
      <c r="U388" s="10">
        <v>329421.549515074</v>
      </c>
      <c r="V388" s="10">
        <v>332536.75831559597</v>
      </c>
      <c r="W388" s="10">
        <v>316119.76662151102</v>
      </c>
      <c r="X388" s="10">
        <v>302486.73505616101</v>
      </c>
      <c r="Y388" s="37">
        <f t="shared" si="13"/>
        <v>4.4090150206652134E-2</v>
      </c>
      <c r="Z388" s="37"/>
      <c r="AA388" s="37"/>
    </row>
    <row r="389" spans="1:27" x14ac:dyDescent="0.2">
      <c r="A389" s="1" t="s">
        <v>1795</v>
      </c>
      <c r="B389" s="126"/>
      <c r="C389" s="126"/>
      <c r="D389" s="8">
        <v>15783451.6065393</v>
      </c>
      <c r="E389" s="8">
        <v>15468342.7251729</v>
      </c>
      <c r="F389" s="8">
        <v>15175745.793981399</v>
      </c>
      <c r="G389" s="8">
        <v>14802771.1221219</v>
      </c>
      <c r="H389" s="8">
        <v>14508409.0318987</v>
      </c>
      <c r="I389" s="8">
        <v>14415340.3804683</v>
      </c>
      <c r="J389" s="8">
        <v>14445900.951345799</v>
      </c>
      <c r="K389" s="8">
        <v>14549450.749572201</v>
      </c>
      <c r="L389" s="8">
        <v>14623750.823495001</v>
      </c>
      <c r="M389" s="7">
        <f t="shared" si="12"/>
        <v>3.3392252881285236E-2</v>
      </c>
      <c r="N389" s="7"/>
      <c r="O389" s="7"/>
      <c r="P389" s="10">
        <v>20758436.285883099</v>
      </c>
      <c r="Q389" s="10">
        <v>20658961.4562141</v>
      </c>
      <c r="R389" s="10">
        <v>19604279.805991199</v>
      </c>
      <c r="S389" s="10">
        <v>19288148.647237599</v>
      </c>
      <c r="T389" s="10">
        <v>19048581.827011898</v>
      </c>
      <c r="U389" s="10">
        <v>18775043.3573776</v>
      </c>
      <c r="V389" s="10">
        <v>18340732.380224399</v>
      </c>
      <c r="W389" s="10">
        <v>19164385.471803501</v>
      </c>
      <c r="X389" s="10">
        <v>19230132.112344701</v>
      </c>
      <c r="Y389" s="37">
        <f t="shared" si="13"/>
        <v>4.1482338583573364E-2</v>
      </c>
      <c r="Z389" s="37"/>
      <c r="AA389" s="37"/>
    </row>
    <row r="390" spans="1:27" x14ac:dyDescent="0.2">
      <c r="A390" s="1" t="s">
        <v>1802</v>
      </c>
      <c r="B390" s="126"/>
      <c r="C390" s="126"/>
      <c r="D390" s="8">
        <v>12939230.5084562</v>
      </c>
      <c r="E390" s="8">
        <v>12822564.8745842</v>
      </c>
      <c r="F390" s="8">
        <v>12789600.937648199</v>
      </c>
      <c r="G390" s="8">
        <v>12806098.6660775</v>
      </c>
      <c r="H390" s="8">
        <v>12081985.5804493</v>
      </c>
      <c r="I390" s="8">
        <v>11931514.326370001</v>
      </c>
      <c r="J390" s="8">
        <v>12145490.5283523</v>
      </c>
      <c r="K390" s="8">
        <v>11785844.214701399</v>
      </c>
      <c r="L390" s="8">
        <v>12072598.7444361</v>
      </c>
      <c r="M390" s="7">
        <f t="shared" si="12"/>
        <v>3.6700739955368905E-2</v>
      </c>
      <c r="N390" s="7"/>
      <c r="O390" s="7"/>
      <c r="P390" s="10">
        <v>13101118.750661001</v>
      </c>
      <c r="Q390" s="10">
        <v>12989459.5834073</v>
      </c>
      <c r="R390" s="10">
        <v>12829043.0293236</v>
      </c>
      <c r="S390" s="10">
        <v>12825227.501575699</v>
      </c>
      <c r="T390" s="10">
        <v>12213619.942162201</v>
      </c>
      <c r="U390" s="10">
        <v>12187776.8529782</v>
      </c>
      <c r="V390" s="10">
        <v>12147875.6373473</v>
      </c>
      <c r="W390" s="10">
        <v>12051394.576600499</v>
      </c>
      <c r="X390" s="10">
        <v>12385667.2800423</v>
      </c>
      <c r="Y390" s="37">
        <f t="shared" si="13"/>
        <v>3.2513247527587982E-2</v>
      </c>
      <c r="Z390" s="37"/>
      <c r="AA390" s="37"/>
    </row>
    <row r="391" spans="1:27" x14ac:dyDescent="0.2">
      <c r="A391" s="1" t="s">
        <v>1856</v>
      </c>
      <c r="B391" s="126"/>
      <c r="C391" s="126"/>
      <c r="D391" s="8">
        <v>1984172.07984435</v>
      </c>
      <c r="E391" s="8">
        <v>1970560.6897318601</v>
      </c>
      <c r="F391" s="8">
        <v>1936559.15535939</v>
      </c>
      <c r="G391" s="8">
        <v>1907657.88647276</v>
      </c>
      <c r="H391" s="8">
        <v>1825621.4145621799</v>
      </c>
      <c r="I391" s="8">
        <v>1833328.2862602801</v>
      </c>
      <c r="J391" s="8">
        <v>1817960.87343522</v>
      </c>
      <c r="K391" s="8">
        <v>1812315.09242088</v>
      </c>
      <c r="L391" s="8">
        <v>1857512.0427460801</v>
      </c>
      <c r="M391" s="7">
        <f t="shared" si="12"/>
        <v>3.6126476554071224E-2</v>
      </c>
      <c r="N391" s="7"/>
      <c r="O391" s="7"/>
      <c r="P391" s="10">
        <v>1871259.32937226</v>
      </c>
      <c r="Q391" s="10">
        <v>1839338.88934037</v>
      </c>
      <c r="R391" s="10">
        <v>1812206.1171522101</v>
      </c>
      <c r="S391" s="10">
        <v>1793989.9106669601</v>
      </c>
      <c r="T391" s="10">
        <v>1726449.18406464</v>
      </c>
      <c r="U391" s="10">
        <v>1683263.3794903699</v>
      </c>
      <c r="V391" s="10">
        <v>1709600.6244465599</v>
      </c>
      <c r="W391" s="10">
        <v>1724790.29154622</v>
      </c>
      <c r="X391" s="10">
        <v>1733016.48958873</v>
      </c>
      <c r="Y391" s="37">
        <f t="shared" si="13"/>
        <v>3.6781058925829668E-2</v>
      </c>
      <c r="Z391" s="37"/>
      <c r="AA391" s="37"/>
    </row>
    <row r="392" spans="1:27" x14ac:dyDescent="0.2">
      <c r="A392" s="1" t="s">
        <v>1878</v>
      </c>
      <c r="B392" s="126"/>
      <c r="C392" s="126"/>
      <c r="D392" s="8">
        <v>13506289.3062353</v>
      </c>
      <c r="E392" s="8">
        <v>13355726.290072</v>
      </c>
      <c r="F392" s="8">
        <v>13450656.8827441</v>
      </c>
      <c r="G392" s="8">
        <v>13005041.2264995</v>
      </c>
      <c r="H392" s="8">
        <v>12604011.032633901</v>
      </c>
      <c r="I392" s="8">
        <v>12607487.424342399</v>
      </c>
      <c r="J392" s="8">
        <v>12147693.1436234</v>
      </c>
      <c r="K392" s="8">
        <v>11977838.030602001</v>
      </c>
      <c r="L392" s="8">
        <v>11924522.262174601</v>
      </c>
      <c r="M392" s="7">
        <f t="shared" si="12"/>
        <v>4.9473303907280455E-2</v>
      </c>
      <c r="N392" s="7"/>
      <c r="O392" s="7"/>
      <c r="P392" s="10">
        <v>19128261.584124502</v>
      </c>
      <c r="Q392" s="10">
        <v>19379822.985890299</v>
      </c>
      <c r="R392" s="10">
        <v>18324635.960315701</v>
      </c>
      <c r="S392" s="10">
        <v>17537142.15092</v>
      </c>
      <c r="T392" s="10">
        <v>17943088.265648101</v>
      </c>
      <c r="U392" s="10">
        <v>17847808.5521028</v>
      </c>
      <c r="V392" s="10">
        <v>17414542.956596602</v>
      </c>
      <c r="W392" s="10">
        <v>17287539.969525501</v>
      </c>
      <c r="X392" s="10">
        <v>16684830.0888282</v>
      </c>
      <c r="Y392" s="37">
        <f t="shared" si="13"/>
        <v>4.8568659784344291E-2</v>
      </c>
      <c r="Z392" s="37"/>
      <c r="AA392" s="37"/>
    </row>
    <row r="393" spans="1:27" x14ac:dyDescent="0.2">
      <c r="A393" s="1" t="s">
        <v>1889</v>
      </c>
      <c r="B393" s="126"/>
      <c r="C393" s="126"/>
      <c r="D393" s="8">
        <v>3290271.6897540302</v>
      </c>
      <c r="E393" s="8">
        <v>3233822.4877558998</v>
      </c>
      <c r="F393" s="8">
        <v>3118832.4898439399</v>
      </c>
      <c r="G393" s="8">
        <v>3122788.0079763802</v>
      </c>
      <c r="H393" s="8">
        <v>3070809.4820379</v>
      </c>
      <c r="I393" s="8">
        <v>3015358.0933865402</v>
      </c>
      <c r="J393" s="8">
        <v>2940366.07231241</v>
      </c>
      <c r="K393" s="8">
        <v>2963407.6043185499</v>
      </c>
      <c r="L393" s="8">
        <v>2875139.9765371298</v>
      </c>
      <c r="M393" s="7">
        <f t="shared" si="12"/>
        <v>4.4549799672303235E-2</v>
      </c>
      <c r="N393" s="7"/>
      <c r="O393" s="7"/>
      <c r="P393" s="10">
        <v>3398529.7836297201</v>
      </c>
      <c r="Q393" s="10">
        <v>3377262.3529534498</v>
      </c>
      <c r="R393" s="10">
        <v>3315267.0759727</v>
      </c>
      <c r="S393" s="10">
        <v>3290404.0638738601</v>
      </c>
      <c r="T393" s="10">
        <v>3180436.8089769301</v>
      </c>
      <c r="U393" s="10">
        <v>3170869.8320908602</v>
      </c>
      <c r="V393" s="10">
        <v>3063535.7657987401</v>
      </c>
      <c r="W393" s="10">
        <v>2986108.5404717498</v>
      </c>
      <c r="X393" s="10">
        <v>3118835.9231857499</v>
      </c>
      <c r="Y393" s="37">
        <f t="shared" si="13"/>
        <v>4.4497626003373383E-2</v>
      </c>
      <c r="Z393" s="37"/>
      <c r="AA393" s="37"/>
    </row>
    <row r="394" spans="1:27" x14ac:dyDescent="0.2">
      <c r="A394" s="1" t="s">
        <v>1904</v>
      </c>
      <c r="B394" s="126"/>
      <c r="C394" s="126"/>
      <c r="D394" s="8">
        <v>2958764.8305806001</v>
      </c>
      <c r="E394" s="8">
        <v>3072791.5467625102</v>
      </c>
      <c r="F394" s="8">
        <v>2993859.80359727</v>
      </c>
      <c r="G394" s="8">
        <v>2868407.1117820302</v>
      </c>
      <c r="H394" s="8">
        <v>2826209.6384704201</v>
      </c>
      <c r="I394" s="8">
        <v>2767076.2275664099</v>
      </c>
      <c r="J394" s="8">
        <v>2795681.2468643198</v>
      </c>
      <c r="K394" s="8">
        <v>2605273.9591256399</v>
      </c>
      <c r="L394" s="8">
        <v>2654081.1412785901</v>
      </c>
      <c r="M394" s="7">
        <f t="shared" si="12"/>
        <v>5.4284375723974411E-2</v>
      </c>
      <c r="N394" s="7"/>
      <c r="O394" s="7"/>
      <c r="P394" s="10">
        <v>2760190.44694148</v>
      </c>
      <c r="Q394" s="10">
        <v>2887901.3874956602</v>
      </c>
      <c r="R394" s="10">
        <v>2661111.6402972001</v>
      </c>
      <c r="S394" s="10">
        <v>2656800.5048692701</v>
      </c>
      <c r="T394" s="10">
        <v>2554052.3597656302</v>
      </c>
      <c r="U394" s="10">
        <v>2600066.6308454098</v>
      </c>
      <c r="V394" s="10">
        <v>2434626.7629926698</v>
      </c>
      <c r="W394" s="10">
        <v>2431875.2147167302</v>
      </c>
      <c r="X394" s="10">
        <v>2583748.9626432401</v>
      </c>
      <c r="Y394" s="37">
        <f t="shared" si="13"/>
        <v>5.5706317749346847E-2</v>
      </c>
      <c r="Z394" s="37"/>
      <c r="AA394" s="37"/>
    </row>
    <row r="395" spans="1:27" x14ac:dyDescent="0.2">
      <c r="A395" s="1" t="s">
        <v>1926</v>
      </c>
      <c r="B395" s="126"/>
      <c r="C395" s="126"/>
      <c r="D395" s="8">
        <v>2834682.7506395001</v>
      </c>
      <c r="E395" s="8">
        <v>2916309.2463881299</v>
      </c>
      <c r="F395" s="8">
        <v>2883145.41291596</v>
      </c>
      <c r="G395" s="8">
        <v>2927344.5539026102</v>
      </c>
      <c r="H395" s="8">
        <v>2608542.0459247902</v>
      </c>
      <c r="I395" s="8">
        <v>2643815.7102664099</v>
      </c>
      <c r="J395" s="8">
        <v>2693438.3722751299</v>
      </c>
      <c r="K395" s="8">
        <v>2573740.1895895302</v>
      </c>
      <c r="L395" s="8">
        <v>2696090.19216367</v>
      </c>
      <c r="M395" s="7">
        <f t="shared" si="12"/>
        <v>5.0132431183134589E-2</v>
      </c>
      <c r="N395" s="7"/>
      <c r="O395" s="7"/>
      <c r="P395" s="10">
        <v>3246589.8198003201</v>
      </c>
      <c r="Q395" s="10">
        <v>3083075.9728175099</v>
      </c>
      <c r="R395" s="10">
        <v>3222748.7107662898</v>
      </c>
      <c r="S395" s="10">
        <v>3279310.5683709998</v>
      </c>
      <c r="T395" s="10">
        <v>2932186.6282629101</v>
      </c>
      <c r="U395" s="10">
        <v>2871637.3514573998</v>
      </c>
      <c r="V395" s="10">
        <v>2946046.48184817</v>
      </c>
      <c r="W395" s="10">
        <v>2858337.8996866401</v>
      </c>
      <c r="X395" s="10">
        <v>2922985.91789184</v>
      </c>
      <c r="Y395" s="37">
        <f t="shared" si="13"/>
        <v>5.5853498469020491E-2</v>
      </c>
      <c r="Z395" s="37"/>
      <c r="AA395" s="37"/>
    </row>
  </sheetData>
  <mergeCells count="3">
    <mergeCell ref="B364:C395"/>
    <mergeCell ref="D1:O1"/>
    <mergeCell ref="P1:AA1"/>
  </mergeCells>
  <phoneticPr fontId="43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B394"/>
  <sheetViews>
    <sheetView topLeftCell="A305" zoomScale="90" zoomScaleNormal="90" workbookViewId="0">
      <selection activeCell="A311" sqref="A311"/>
    </sheetView>
  </sheetViews>
  <sheetFormatPr baseColWidth="10" defaultColWidth="11.6640625" defaultRowHeight="15" x14ac:dyDescent="0.2"/>
  <cols>
    <col min="1" max="1" width="55.5" style="1" customWidth="1"/>
    <col min="2" max="2" width="29" style="1" customWidth="1"/>
    <col min="3" max="3" width="39.83203125" style="1" customWidth="1"/>
    <col min="4" max="13" width="11.6640625" style="35"/>
    <col min="14" max="16384" width="11.6640625" style="1"/>
  </cols>
  <sheetData>
    <row r="1" spans="1:80" s="2" customFormat="1" x14ac:dyDescent="0.2">
      <c r="A1" s="2" t="s">
        <v>8</v>
      </c>
      <c r="B1" s="2" t="s">
        <v>12</v>
      </c>
      <c r="C1" s="2" t="s">
        <v>13</v>
      </c>
      <c r="D1" s="36">
        <v>1</v>
      </c>
      <c r="E1" s="36">
        <v>2</v>
      </c>
      <c r="F1" s="36">
        <v>3</v>
      </c>
      <c r="G1" s="36">
        <v>4</v>
      </c>
      <c r="H1" s="36">
        <v>5</v>
      </c>
      <c r="I1" s="36">
        <v>6</v>
      </c>
      <c r="J1" s="36">
        <v>7</v>
      </c>
      <c r="K1" s="36">
        <v>8</v>
      </c>
      <c r="L1" s="36">
        <v>9</v>
      </c>
      <c r="M1" s="36">
        <v>10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  <c r="Y1" s="36">
        <v>23</v>
      </c>
      <c r="Z1" s="36">
        <v>24</v>
      </c>
      <c r="AA1" s="36">
        <v>25</v>
      </c>
      <c r="AB1" s="36">
        <v>26</v>
      </c>
      <c r="AC1" s="36">
        <v>27</v>
      </c>
      <c r="AD1" s="36">
        <v>28</v>
      </c>
      <c r="AE1" s="36">
        <v>29</v>
      </c>
      <c r="AF1" s="36">
        <v>30</v>
      </c>
      <c r="AG1" s="36">
        <v>31</v>
      </c>
      <c r="AH1" s="36">
        <v>32</v>
      </c>
      <c r="AI1" s="36">
        <v>33</v>
      </c>
      <c r="AJ1" s="36">
        <v>34</v>
      </c>
      <c r="AK1" s="36">
        <v>35</v>
      </c>
      <c r="AL1" s="36">
        <v>36</v>
      </c>
      <c r="AM1" s="36">
        <v>37</v>
      </c>
      <c r="AN1" s="36">
        <v>38</v>
      </c>
      <c r="AO1" s="36">
        <v>39</v>
      </c>
      <c r="AP1" s="36">
        <v>40</v>
      </c>
      <c r="AQ1" s="36">
        <v>42</v>
      </c>
      <c r="AR1" s="36">
        <v>43</v>
      </c>
      <c r="AS1" s="36">
        <v>44</v>
      </c>
      <c r="AT1" s="36">
        <v>45</v>
      </c>
      <c r="AU1" s="36">
        <v>46</v>
      </c>
      <c r="AV1" s="36">
        <v>47</v>
      </c>
      <c r="AW1" s="36">
        <v>48</v>
      </c>
      <c r="AX1" s="36">
        <v>49</v>
      </c>
      <c r="AY1" s="36">
        <v>50</v>
      </c>
      <c r="AZ1" s="36">
        <v>51</v>
      </c>
      <c r="BA1" s="36">
        <v>52</v>
      </c>
      <c r="BB1" s="36">
        <v>53</v>
      </c>
      <c r="BC1" s="36">
        <v>54</v>
      </c>
      <c r="BD1" s="36">
        <v>55</v>
      </c>
      <c r="BE1" s="36">
        <v>56</v>
      </c>
      <c r="BF1" s="36">
        <v>57</v>
      </c>
      <c r="BG1" s="36">
        <v>58</v>
      </c>
      <c r="BH1" s="36">
        <v>59</v>
      </c>
      <c r="BI1" s="36">
        <v>60</v>
      </c>
      <c r="BJ1" s="36">
        <v>61</v>
      </c>
      <c r="BK1" s="36">
        <v>62</v>
      </c>
      <c r="BL1" s="36">
        <v>63</v>
      </c>
      <c r="BM1" s="36">
        <v>64</v>
      </c>
      <c r="BN1" s="36">
        <v>65</v>
      </c>
      <c r="BO1" s="36">
        <v>66</v>
      </c>
      <c r="BP1" s="36">
        <v>67</v>
      </c>
      <c r="BQ1" s="36">
        <v>69</v>
      </c>
      <c r="BR1" s="36">
        <v>70</v>
      </c>
      <c r="BS1" s="36">
        <v>71</v>
      </c>
      <c r="BT1" s="36">
        <v>72</v>
      </c>
      <c r="BU1" s="36">
        <v>73</v>
      </c>
      <c r="BV1" s="36">
        <v>74</v>
      </c>
      <c r="BW1" s="36">
        <v>75</v>
      </c>
      <c r="BX1" s="36">
        <v>76</v>
      </c>
      <c r="BY1" s="36">
        <v>77</v>
      </c>
      <c r="BZ1" s="36">
        <v>78</v>
      </c>
      <c r="CA1" s="36">
        <v>79</v>
      </c>
      <c r="CB1" s="36">
        <v>80</v>
      </c>
    </row>
    <row r="2" spans="1:80" x14ac:dyDescent="0.2">
      <c r="A2" s="1" t="s">
        <v>1609</v>
      </c>
      <c r="B2" s="4" t="s">
        <v>16</v>
      </c>
      <c r="C2" s="4" t="s">
        <v>17</v>
      </c>
      <c r="D2" s="35" t="s">
        <v>0</v>
      </c>
      <c r="E2" s="35" t="s">
        <v>0</v>
      </c>
      <c r="F2" s="35" t="s">
        <v>0</v>
      </c>
      <c r="G2" s="35" t="s">
        <v>0</v>
      </c>
      <c r="H2" s="35" t="s">
        <v>0</v>
      </c>
      <c r="I2" s="35" t="s">
        <v>0</v>
      </c>
      <c r="J2" s="35" t="s">
        <v>0</v>
      </c>
      <c r="K2" s="35" t="s">
        <v>0</v>
      </c>
      <c r="L2" s="35" t="s">
        <v>0</v>
      </c>
      <c r="M2" s="35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</row>
    <row r="3" spans="1:80" x14ac:dyDescent="0.2">
      <c r="A3" s="1" t="s">
        <v>1610</v>
      </c>
      <c r="B3" s="4" t="s">
        <v>21</v>
      </c>
      <c r="C3" s="4" t="s">
        <v>22</v>
      </c>
      <c r="D3" s="35">
        <v>68288.851623911702</v>
      </c>
      <c r="E3" s="35">
        <v>55069.699345276902</v>
      </c>
      <c r="F3" s="35">
        <v>97339.465169728704</v>
      </c>
      <c r="G3" s="35">
        <v>51163.060781719003</v>
      </c>
      <c r="H3" s="35">
        <v>58655.838282593999</v>
      </c>
      <c r="I3" s="35">
        <v>101217.521569952</v>
      </c>
      <c r="J3" s="35">
        <v>117069.100900501</v>
      </c>
      <c r="K3" s="35">
        <v>78459.847628616597</v>
      </c>
      <c r="L3" s="35">
        <v>43015.390635240103</v>
      </c>
      <c r="M3" s="35">
        <v>62486.385670334901</v>
      </c>
      <c r="N3" s="1">
        <v>120055.656482708</v>
      </c>
      <c r="O3" s="1">
        <v>105596.270343923</v>
      </c>
      <c r="P3" s="1">
        <v>129563.200271999</v>
      </c>
      <c r="Q3" s="1">
        <v>55841.7871754355</v>
      </c>
      <c r="R3" s="1">
        <v>86869.8480729437</v>
      </c>
      <c r="S3" s="1">
        <v>72927.181311583801</v>
      </c>
      <c r="T3" s="1">
        <v>104774.011986602</v>
      </c>
      <c r="U3" s="1">
        <v>83788.131275847394</v>
      </c>
      <c r="V3" s="1">
        <v>63522.072671641399</v>
      </c>
      <c r="W3" s="1">
        <v>100403.604280858</v>
      </c>
      <c r="X3" s="1">
        <v>89911.657475268294</v>
      </c>
      <c r="Y3" s="1">
        <v>72023.029393249002</v>
      </c>
      <c r="Z3" s="1">
        <v>81013.822797993795</v>
      </c>
      <c r="AA3" s="1">
        <v>62740.905378374497</v>
      </c>
      <c r="AB3" s="1">
        <v>62548.185880308403</v>
      </c>
      <c r="AC3" s="1">
        <v>56696.129673502102</v>
      </c>
      <c r="AD3" s="1">
        <v>76493.786333342796</v>
      </c>
      <c r="AE3" s="1">
        <v>68174.133988911402</v>
      </c>
      <c r="AF3" s="1">
        <v>78401.536034126606</v>
      </c>
      <c r="AG3" s="1">
        <v>73952.162283484693</v>
      </c>
      <c r="AH3" s="1">
        <v>82964.249644659896</v>
      </c>
      <c r="AI3" s="1">
        <v>68569.564924550505</v>
      </c>
      <c r="AJ3" s="1">
        <v>50812.0448609573</v>
      </c>
      <c r="AK3" s="1">
        <v>68998.269223123105</v>
      </c>
      <c r="AL3" s="1">
        <v>115554.635900704</v>
      </c>
      <c r="AM3" s="1">
        <v>79937.184855711603</v>
      </c>
      <c r="AN3" s="1">
        <v>65448.353693967903</v>
      </c>
      <c r="AO3" s="1">
        <v>66138.721166394593</v>
      </c>
      <c r="AP3" s="1">
        <v>46794.949421458397</v>
      </c>
      <c r="AQ3" s="1">
        <v>48795.812775761799</v>
      </c>
      <c r="AR3" s="1">
        <v>67200.441976692295</v>
      </c>
      <c r="AS3" s="1">
        <v>47513.885831758897</v>
      </c>
      <c r="AT3" s="1">
        <v>60683.275902220099</v>
      </c>
      <c r="AU3" s="1">
        <v>71157.746890582595</v>
      </c>
      <c r="AV3" s="1">
        <v>62937.009669304702</v>
      </c>
      <c r="AW3" s="1">
        <v>59882.984718451502</v>
      </c>
      <c r="AX3" s="1">
        <v>56894.636658852702</v>
      </c>
      <c r="AY3" s="1">
        <v>46089.784476970199</v>
      </c>
      <c r="AZ3" s="1">
        <v>66844.941068942702</v>
      </c>
      <c r="BA3" s="1">
        <v>40284.846509608797</v>
      </c>
      <c r="BB3" s="1">
        <v>33813.997208021901</v>
      </c>
      <c r="BC3" s="1">
        <v>77872.577753285994</v>
      </c>
      <c r="BD3" s="1">
        <v>49489.7505268776</v>
      </c>
      <c r="BE3" s="1">
        <v>63963.123484167903</v>
      </c>
      <c r="BF3" s="1">
        <v>52717.905349500797</v>
      </c>
      <c r="BG3" s="1">
        <v>66093.330953490804</v>
      </c>
      <c r="BH3" s="1">
        <v>60938.763299482998</v>
      </c>
      <c r="BI3" s="1">
        <v>45725.836770010203</v>
      </c>
      <c r="BJ3" s="1">
        <v>68419.231952586706</v>
      </c>
      <c r="BK3" s="1">
        <v>63273.671527393803</v>
      </c>
      <c r="BL3" s="1">
        <v>73264.310749687793</v>
      </c>
      <c r="BM3" s="1">
        <v>104792.269347838</v>
      </c>
      <c r="BN3" s="1">
        <v>43383.398853336803</v>
      </c>
      <c r="BO3" s="1">
        <v>70458.852724140001</v>
      </c>
      <c r="BP3" s="1">
        <v>74804.996059469704</v>
      </c>
      <c r="BQ3" s="1">
        <v>51265.146942674299</v>
      </c>
      <c r="BR3" s="1">
        <v>102228.047886043</v>
      </c>
      <c r="BS3" s="1">
        <v>72672.687743235001</v>
      </c>
      <c r="BT3" s="1">
        <v>63809.202807144597</v>
      </c>
      <c r="BU3" s="1">
        <v>50997.013036040902</v>
      </c>
      <c r="BV3" s="1">
        <v>54839.298930811397</v>
      </c>
      <c r="BW3" s="1">
        <v>60007.286510193997</v>
      </c>
      <c r="BX3" s="1">
        <v>61823.7816605841</v>
      </c>
      <c r="BY3" s="1">
        <v>46613.037074781503</v>
      </c>
      <c r="BZ3" s="1">
        <v>51227.325086266203</v>
      </c>
      <c r="CA3" s="1">
        <v>47619.769936496799</v>
      </c>
      <c r="CB3" s="1">
        <v>63655.290800479997</v>
      </c>
    </row>
    <row r="4" spans="1:80" x14ac:dyDescent="0.2">
      <c r="A4" s="1" t="s">
        <v>1611</v>
      </c>
      <c r="B4" s="4" t="s">
        <v>26</v>
      </c>
      <c r="C4" s="4" t="s">
        <v>27</v>
      </c>
      <c r="D4" s="35" t="s">
        <v>0</v>
      </c>
      <c r="E4" s="35" t="s">
        <v>0</v>
      </c>
      <c r="F4" s="35" t="s">
        <v>0</v>
      </c>
      <c r="G4" s="35" t="s">
        <v>0</v>
      </c>
      <c r="H4" s="35" t="s">
        <v>0</v>
      </c>
      <c r="I4" s="35" t="s">
        <v>0</v>
      </c>
      <c r="J4" s="35" t="s">
        <v>0</v>
      </c>
      <c r="K4" s="35" t="s">
        <v>0</v>
      </c>
      <c r="L4" s="35" t="s">
        <v>0</v>
      </c>
      <c r="M4" s="35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</row>
    <row r="5" spans="1:80" x14ac:dyDescent="0.2">
      <c r="A5" s="1" t="s">
        <v>1612</v>
      </c>
      <c r="B5" s="4" t="s">
        <v>31</v>
      </c>
      <c r="C5" s="4" t="s">
        <v>32</v>
      </c>
      <c r="D5" s="35" t="s">
        <v>0</v>
      </c>
      <c r="E5" s="35" t="s">
        <v>0</v>
      </c>
      <c r="F5" s="35" t="s">
        <v>0</v>
      </c>
      <c r="G5" s="35" t="s">
        <v>0</v>
      </c>
      <c r="H5" s="35" t="s">
        <v>0</v>
      </c>
      <c r="I5" s="35" t="s">
        <v>0</v>
      </c>
      <c r="J5" s="35" t="s">
        <v>0</v>
      </c>
      <c r="K5" s="35" t="s">
        <v>0</v>
      </c>
      <c r="L5" s="35" t="s">
        <v>0</v>
      </c>
      <c r="M5" s="35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</row>
    <row r="6" spans="1:80" x14ac:dyDescent="0.2">
      <c r="A6" s="1" t="s">
        <v>1613</v>
      </c>
      <c r="B6" s="4" t="s">
        <v>36</v>
      </c>
      <c r="C6" s="4" t="s">
        <v>37</v>
      </c>
      <c r="D6" s="35">
        <v>332040.87025451701</v>
      </c>
      <c r="E6" s="35">
        <v>336982.71669429302</v>
      </c>
      <c r="F6" s="35">
        <v>627687.78788715205</v>
      </c>
      <c r="G6" s="35">
        <v>269050.53075153701</v>
      </c>
      <c r="H6" s="35">
        <v>261296.129950009</v>
      </c>
      <c r="I6" s="35">
        <v>349652.592794884</v>
      </c>
      <c r="J6" s="35">
        <v>400841.36448731303</v>
      </c>
      <c r="K6" s="35">
        <v>310517.01799101499</v>
      </c>
      <c r="L6" s="35">
        <v>548074.96395431703</v>
      </c>
      <c r="M6" s="35">
        <v>380277.73542749399</v>
      </c>
      <c r="N6" s="1">
        <v>402791.71350360598</v>
      </c>
      <c r="O6" s="1">
        <v>471082.952137416</v>
      </c>
      <c r="P6" s="1">
        <v>526148.71267907601</v>
      </c>
      <c r="Q6" s="1">
        <v>350973.93904055801</v>
      </c>
      <c r="R6" s="1">
        <v>500123.23010461399</v>
      </c>
      <c r="S6" s="1">
        <v>331102.089589571</v>
      </c>
      <c r="T6" s="1">
        <v>364245.78627996001</v>
      </c>
      <c r="U6" s="1">
        <v>400420.76191127498</v>
      </c>
      <c r="V6" s="1">
        <v>330250.63622803002</v>
      </c>
      <c r="W6" s="1">
        <v>511540.56726795901</v>
      </c>
      <c r="X6" s="1">
        <v>418756.599802905</v>
      </c>
      <c r="Y6" s="1">
        <v>353528.557629199</v>
      </c>
      <c r="Z6" s="1">
        <v>303760.832560857</v>
      </c>
      <c r="AA6" s="1">
        <v>316004.27272103599</v>
      </c>
      <c r="AB6" s="1">
        <v>237191.90815646999</v>
      </c>
      <c r="AC6" s="1">
        <v>356413.35526108701</v>
      </c>
      <c r="AD6" s="1">
        <v>328679.43389683397</v>
      </c>
      <c r="AE6" s="1">
        <v>391830.690765206</v>
      </c>
      <c r="AF6" s="1">
        <v>407279.39968432998</v>
      </c>
      <c r="AG6" s="1">
        <v>316223.779108799</v>
      </c>
      <c r="AH6" s="1">
        <v>303955.03184865601</v>
      </c>
      <c r="AI6" s="1">
        <v>192010.660313139</v>
      </c>
      <c r="AJ6" s="1">
        <v>223946.01695596401</v>
      </c>
      <c r="AK6" s="1">
        <v>343406.478084534</v>
      </c>
      <c r="AL6" s="1">
        <v>383094.12254674599</v>
      </c>
      <c r="AM6" s="1">
        <v>437772.74032856</v>
      </c>
      <c r="AN6" s="1">
        <v>447725.42643693503</v>
      </c>
      <c r="AO6" s="1">
        <v>418480.89697986498</v>
      </c>
      <c r="AP6" s="1">
        <v>204997.74223493799</v>
      </c>
      <c r="AQ6" s="1">
        <v>311621.93511942902</v>
      </c>
      <c r="AR6" s="1">
        <v>297364.98990921403</v>
      </c>
      <c r="AS6" s="1">
        <v>219216.417896217</v>
      </c>
      <c r="AT6" s="1">
        <v>488432.49280354398</v>
      </c>
      <c r="AU6" s="1">
        <v>281586.24094745098</v>
      </c>
      <c r="AV6" s="1">
        <v>373037.31193973502</v>
      </c>
      <c r="AW6" s="1">
        <v>226464.48592271499</v>
      </c>
      <c r="AX6" s="1">
        <v>187354.89158158001</v>
      </c>
      <c r="AY6" s="1">
        <v>265852.85755835101</v>
      </c>
      <c r="AZ6" s="1">
        <v>350144.92829049798</v>
      </c>
      <c r="BA6" s="1">
        <v>273848.13271697599</v>
      </c>
      <c r="BB6" s="1">
        <v>259598.73571987799</v>
      </c>
      <c r="BC6" s="1">
        <v>263901.78156461101</v>
      </c>
      <c r="BD6" s="1">
        <v>320442.45044006302</v>
      </c>
      <c r="BE6" s="1">
        <v>334159.05345894402</v>
      </c>
      <c r="BF6" s="1">
        <v>238744.66933751499</v>
      </c>
      <c r="BG6" s="1">
        <v>306141.59127164702</v>
      </c>
      <c r="BH6" s="1">
        <v>232396.32723595499</v>
      </c>
      <c r="BI6" s="1">
        <v>192623.88743291801</v>
      </c>
      <c r="BJ6" s="1">
        <v>378692.79488657502</v>
      </c>
      <c r="BK6" s="1">
        <v>337911.49884289398</v>
      </c>
      <c r="BL6" s="1">
        <v>371374.08931937802</v>
      </c>
      <c r="BM6" s="1">
        <v>336665.78171950398</v>
      </c>
      <c r="BN6" s="1">
        <v>255423.943387092</v>
      </c>
      <c r="BO6" s="1">
        <v>272789.36976878898</v>
      </c>
      <c r="BP6" s="1">
        <v>375807.31353860901</v>
      </c>
      <c r="BQ6" s="1">
        <v>267067.30162778299</v>
      </c>
      <c r="BR6" s="1">
        <v>338873.57207678701</v>
      </c>
      <c r="BS6" s="1">
        <v>315018.64200477698</v>
      </c>
      <c r="BT6" s="1">
        <v>263084.97812731599</v>
      </c>
      <c r="BU6" s="1">
        <v>357187.784149702</v>
      </c>
      <c r="BV6" s="1">
        <v>283246.91238790198</v>
      </c>
      <c r="BW6" s="1">
        <v>279900.36184948398</v>
      </c>
      <c r="BX6" s="1">
        <v>388051.86146023299</v>
      </c>
      <c r="BY6" s="1">
        <v>344382.98982087598</v>
      </c>
      <c r="BZ6" s="1">
        <v>432731.72186930297</v>
      </c>
      <c r="CA6" s="1">
        <v>314970.69596147898</v>
      </c>
      <c r="CB6" s="1">
        <v>309099.20607268898</v>
      </c>
    </row>
    <row r="7" spans="1:80" x14ac:dyDescent="0.2">
      <c r="A7" s="1" t="s">
        <v>1614</v>
      </c>
      <c r="B7" s="4" t="s">
        <v>41</v>
      </c>
      <c r="C7" s="4" t="s">
        <v>42</v>
      </c>
      <c r="D7" s="35">
        <v>605194.27184853004</v>
      </c>
      <c r="E7" s="35">
        <v>3289443.7854256202</v>
      </c>
      <c r="F7" s="35">
        <v>1218003.60939188</v>
      </c>
      <c r="G7" s="35">
        <v>236795.849168154</v>
      </c>
      <c r="H7" s="35">
        <v>1695994.13613081</v>
      </c>
      <c r="I7" s="35">
        <v>1010740.62724523</v>
      </c>
      <c r="J7" s="35">
        <v>972980.24954482401</v>
      </c>
      <c r="K7" s="35">
        <v>322030.99471142999</v>
      </c>
      <c r="L7" s="35">
        <v>641943.71064525202</v>
      </c>
      <c r="M7" s="35">
        <v>272371.25049558101</v>
      </c>
      <c r="N7" s="1">
        <v>757050.51851757197</v>
      </c>
      <c r="O7" s="1">
        <v>1966562.60026736</v>
      </c>
      <c r="P7" s="1">
        <v>577913.67620554299</v>
      </c>
      <c r="Q7" s="1">
        <v>379937.700050894</v>
      </c>
      <c r="R7" s="1">
        <v>2996389.4876772701</v>
      </c>
      <c r="S7" s="1">
        <v>713179.27637591294</v>
      </c>
      <c r="T7" s="1">
        <v>398108.31861289899</v>
      </c>
      <c r="U7" s="1">
        <v>1488166.4644750999</v>
      </c>
      <c r="V7" s="1">
        <v>2179430.2555848402</v>
      </c>
      <c r="W7" s="1">
        <v>438279.66822945699</v>
      </c>
      <c r="X7" s="1">
        <v>218120.44100019601</v>
      </c>
      <c r="Y7" s="1">
        <v>2444438.9815277699</v>
      </c>
      <c r="Z7" s="1">
        <v>420536.102901073</v>
      </c>
      <c r="AA7" s="1">
        <v>557858.70913983299</v>
      </c>
      <c r="AB7" s="1">
        <v>514427.60039921902</v>
      </c>
      <c r="AC7" s="1">
        <v>3050047.3574943398</v>
      </c>
      <c r="AD7" s="1">
        <v>510301.69650810998</v>
      </c>
      <c r="AE7" s="1">
        <v>445397.38804511499</v>
      </c>
      <c r="AF7" s="1">
        <v>862367.84321416495</v>
      </c>
      <c r="AG7" s="1">
        <v>640197.66909256706</v>
      </c>
      <c r="AH7" s="1">
        <v>2226908.3557053502</v>
      </c>
      <c r="AI7" s="1">
        <v>1179520.9070009</v>
      </c>
      <c r="AJ7" s="1">
        <v>888980.13276105898</v>
      </c>
      <c r="AK7" s="1">
        <v>411436.44273175299</v>
      </c>
      <c r="AL7" s="1">
        <v>362957.84169347299</v>
      </c>
      <c r="AM7" s="1">
        <v>218387.68005257801</v>
      </c>
      <c r="AN7" s="1">
        <v>280057.08644030697</v>
      </c>
      <c r="AO7" s="1">
        <v>450999.589489431</v>
      </c>
      <c r="AP7" s="1">
        <v>518195.65322409698</v>
      </c>
      <c r="AQ7" s="1">
        <v>728098.19269671501</v>
      </c>
      <c r="AR7" s="1">
        <v>418525.33588345803</v>
      </c>
      <c r="AS7" s="1">
        <v>539321.91086722596</v>
      </c>
      <c r="AT7" s="1">
        <v>554669.07704203902</v>
      </c>
      <c r="AU7" s="1">
        <v>954855.78171072004</v>
      </c>
      <c r="AV7" s="1">
        <v>286908.59490796097</v>
      </c>
      <c r="AW7" s="1">
        <v>816776.261135965</v>
      </c>
      <c r="AX7" s="1">
        <v>643653.29492568399</v>
      </c>
      <c r="AY7" s="1">
        <v>401855.15888712899</v>
      </c>
      <c r="AZ7" s="1">
        <v>1134757.99586902</v>
      </c>
      <c r="BA7" s="1">
        <v>479399.086884433</v>
      </c>
      <c r="BB7" s="1">
        <v>399736.03655672702</v>
      </c>
      <c r="BC7" s="1">
        <v>378423.77002678998</v>
      </c>
      <c r="BD7" s="1">
        <v>691057.06955645897</v>
      </c>
      <c r="BE7" s="1">
        <v>2311792.0652783499</v>
      </c>
      <c r="BF7" s="1">
        <v>735805.02909895196</v>
      </c>
      <c r="BG7" s="1">
        <v>898076.80213178601</v>
      </c>
      <c r="BH7" s="1">
        <v>1317059.23782802</v>
      </c>
      <c r="BI7" s="1">
        <v>230339.10820756399</v>
      </c>
      <c r="BJ7" s="1">
        <v>585761.04104355199</v>
      </c>
      <c r="BK7" s="1">
        <v>854094.86411119404</v>
      </c>
      <c r="BL7" s="1">
        <v>555007.73375870602</v>
      </c>
      <c r="BM7" s="1">
        <v>361146.02302534902</v>
      </c>
      <c r="BN7" s="1">
        <v>2007905.3887507599</v>
      </c>
      <c r="BO7" s="1">
        <v>1237862.6471403199</v>
      </c>
      <c r="BP7" s="1">
        <v>650016.87074487901</v>
      </c>
      <c r="BQ7" s="1">
        <v>1378462.68228829</v>
      </c>
      <c r="BR7" s="1">
        <v>511238.13027854299</v>
      </c>
      <c r="BS7" s="1">
        <v>311766.01187580102</v>
      </c>
      <c r="BT7" s="1">
        <v>1097860.2142827399</v>
      </c>
      <c r="BU7" s="1">
        <v>371244.97658540501</v>
      </c>
      <c r="BV7" s="1">
        <v>708908.53411143599</v>
      </c>
      <c r="BW7" s="1">
        <v>903548.84609204403</v>
      </c>
      <c r="BX7" s="1">
        <v>801068.32065786701</v>
      </c>
      <c r="BY7" s="1">
        <v>485901.84353288601</v>
      </c>
      <c r="BZ7" s="1">
        <v>544404.91838343395</v>
      </c>
      <c r="CA7" s="1">
        <v>276318.62731616799</v>
      </c>
      <c r="CB7" s="1">
        <v>442002.60952675901</v>
      </c>
    </row>
    <row r="8" spans="1:80" x14ac:dyDescent="0.2">
      <c r="A8" s="1" t="s">
        <v>1616</v>
      </c>
      <c r="B8" s="4" t="s">
        <v>46</v>
      </c>
      <c r="C8" s="4" t="s">
        <v>47</v>
      </c>
      <c r="D8" s="35" t="s">
        <v>0</v>
      </c>
      <c r="E8" s="35" t="s">
        <v>0</v>
      </c>
      <c r="F8" s="35" t="s">
        <v>0</v>
      </c>
      <c r="G8" s="35" t="s">
        <v>0</v>
      </c>
      <c r="H8" s="35" t="s">
        <v>0</v>
      </c>
      <c r="I8" s="35" t="s">
        <v>0</v>
      </c>
      <c r="J8" s="35" t="s">
        <v>0</v>
      </c>
      <c r="K8" s="35" t="s">
        <v>0</v>
      </c>
      <c r="L8" s="35" t="s">
        <v>0</v>
      </c>
      <c r="M8" s="35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</row>
    <row r="9" spans="1:80" x14ac:dyDescent="0.2">
      <c r="A9" s="1" t="s">
        <v>1617</v>
      </c>
      <c r="B9" s="4" t="s">
        <v>51</v>
      </c>
      <c r="C9" s="4" t="s">
        <v>52</v>
      </c>
      <c r="D9" s="35" t="s">
        <v>0</v>
      </c>
      <c r="E9" s="35" t="s">
        <v>0</v>
      </c>
      <c r="F9" s="35" t="s">
        <v>0</v>
      </c>
      <c r="G9" s="35" t="s">
        <v>0</v>
      </c>
      <c r="H9" s="35" t="s">
        <v>0</v>
      </c>
      <c r="I9" s="35" t="s">
        <v>0</v>
      </c>
      <c r="J9" s="35" t="s">
        <v>0</v>
      </c>
      <c r="K9" s="35" t="s">
        <v>0</v>
      </c>
      <c r="L9" s="35" t="s">
        <v>0</v>
      </c>
      <c r="M9" s="35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</row>
    <row r="10" spans="1:80" x14ac:dyDescent="0.2">
      <c r="A10" s="1" t="s">
        <v>1618</v>
      </c>
      <c r="B10" s="4" t="s">
        <v>56</v>
      </c>
      <c r="C10" s="4" t="s">
        <v>57</v>
      </c>
      <c r="D10" s="35">
        <v>7362578.1131962202</v>
      </c>
      <c r="E10" s="35">
        <v>6120535.1445821105</v>
      </c>
      <c r="F10" s="35">
        <v>10689729.004482901</v>
      </c>
      <c r="G10" s="35">
        <v>4847688.4400833296</v>
      </c>
      <c r="H10" s="35">
        <v>5904341.50096187</v>
      </c>
      <c r="I10" s="35">
        <v>7863790.7485046396</v>
      </c>
      <c r="J10" s="35">
        <v>7332565.7582171001</v>
      </c>
      <c r="K10" s="35">
        <v>7213183.3627975099</v>
      </c>
      <c r="L10" s="35">
        <v>6636947.38556764</v>
      </c>
      <c r="M10" s="35">
        <v>4880144.6206510002</v>
      </c>
      <c r="N10" s="1">
        <v>7042520.8155444302</v>
      </c>
      <c r="O10" s="1">
        <v>8734112.1560142003</v>
      </c>
      <c r="P10" s="1">
        <v>7660942.8501166403</v>
      </c>
      <c r="Q10" s="1">
        <v>6402115.8803469297</v>
      </c>
      <c r="R10" s="1">
        <v>5738345.8851336502</v>
      </c>
      <c r="S10" s="1">
        <v>5812974.2208234305</v>
      </c>
      <c r="T10" s="1">
        <v>6387151.7247214699</v>
      </c>
      <c r="U10" s="1">
        <v>7831865.2056010095</v>
      </c>
      <c r="V10" s="1">
        <v>6117599.12911426</v>
      </c>
      <c r="W10" s="1">
        <v>6379523.0804150896</v>
      </c>
      <c r="X10" s="1">
        <v>5050697.30785653</v>
      </c>
      <c r="Y10" s="1">
        <v>8052187.0404005097</v>
      </c>
      <c r="Z10" s="1">
        <v>5668718.4494093498</v>
      </c>
      <c r="AA10" s="1">
        <v>4330689.5769614</v>
      </c>
      <c r="AB10" s="1">
        <v>5215191.0747056101</v>
      </c>
      <c r="AC10" s="1">
        <v>10177197.127953799</v>
      </c>
      <c r="AD10" s="1">
        <v>8253872.7683368204</v>
      </c>
      <c r="AE10" s="1">
        <v>7257199.2026122799</v>
      </c>
      <c r="AF10" s="1">
        <v>8625688.8022381701</v>
      </c>
      <c r="AG10" s="1">
        <v>6148624.9513223097</v>
      </c>
      <c r="AH10" s="1">
        <v>6239014.3600384602</v>
      </c>
      <c r="AI10" s="1">
        <v>3264225.7295735902</v>
      </c>
      <c r="AJ10" s="1">
        <v>5807826.9017952401</v>
      </c>
      <c r="AK10" s="1">
        <v>6974264.2964059198</v>
      </c>
      <c r="AL10" s="1">
        <v>8133997.6578194601</v>
      </c>
      <c r="AM10" s="1">
        <v>6666670.3584348997</v>
      </c>
      <c r="AN10" s="1">
        <v>4621867.5774625</v>
      </c>
      <c r="AO10" s="1">
        <v>6764935.7445436204</v>
      </c>
      <c r="AP10" s="1">
        <v>5886279.0155515</v>
      </c>
      <c r="AQ10" s="1">
        <v>5480044.3946392303</v>
      </c>
      <c r="AR10" s="1">
        <v>5427778.0835506003</v>
      </c>
      <c r="AS10" s="1">
        <v>4461447.5559908403</v>
      </c>
      <c r="AT10" s="1">
        <v>4971604.8068854297</v>
      </c>
      <c r="AU10" s="1">
        <v>5201826.1744323596</v>
      </c>
      <c r="AV10" s="1">
        <v>4805562.8133593798</v>
      </c>
      <c r="AW10" s="1">
        <v>6500477.7608152796</v>
      </c>
      <c r="AX10" s="1">
        <v>4302296.4194971602</v>
      </c>
      <c r="AY10" s="1">
        <v>4292333.7542725299</v>
      </c>
      <c r="AZ10" s="1">
        <v>3756849.2351937299</v>
      </c>
      <c r="BA10" s="1">
        <v>8410815.8437825907</v>
      </c>
      <c r="BB10" s="1">
        <v>5991445.7288437402</v>
      </c>
      <c r="BC10" s="1">
        <v>5696563.6606604699</v>
      </c>
      <c r="BD10" s="1">
        <v>4387252.6796017904</v>
      </c>
      <c r="BE10" s="1">
        <v>4751208.2609938299</v>
      </c>
      <c r="BF10" s="1">
        <v>5073473.9808140798</v>
      </c>
      <c r="BG10" s="1">
        <v>6904630.9752455195</v>
      </c>
      <c r="BH10" s="1">
        <v>5035651.6206318503</v>
      </c>
      <c r="BI10" s="1">
        <v>3420273.3766336399</v>
      </c>
      <c r="BJ10" s="1">
        <v>6491716.14832142</v>
      </c>
      <c r="BK10" s="1">
        <v>4090205.3006875999</v>
      </c>
      <c r="BL10" s="1">
        <v>6653100.0241830098</v>
      </c>
      <c r="BM10" s="1">
        <v>8050494.4566821</v>
      </c>
      <c r="BN10" s="1">
        <v>6638378.6352012102</v>
      </c>
      <c r="BO10" s="1">
        <v>5234098.7879439304</v>
      </c>
      <c r="BP10" s="1">
        <v>7863424.9891694998</v>
      </c>
      <c r="BQ10" s="1">
        <v>6753634.6927303895</v>
      </c>
      <c r="BR10" s="1">
        <v>6001398.0770059004</v>
      </c>
      <c r="BS10" s="1">
        <v>5214286.8367669499</v>
      </c>
      <c r="BT10" s="1">
        <v>5637916.1659422498</v>
      </c>
      <c r="BU10" s="1">
        <v>5500454.6249923399</v>
      </c>
      <c r="BV10" s="1">
        <v>6444740.9113331595</v>
      </c>
      <c r="BW10" s="1">
        <v>4854004.09275667</v>
      </c>
      <c r="BX10" s="1">
        <v>5864479.58195436</v>
      </c>
      <c r="BY10" s="1">
        <v>5352184.0532183601</v>
      </c>
      <c r="BZ10" s="1">
        <v>6599617.1615817398</v>
      </c>
      <c r="CA10" s="1">
        <v>5242191.9210824901</v>
      </c>
      <c r="CB10" s="1">
        <v>3481544.0870626802</v>
      </c>
    </row>
    <row r="11" spans="1:80" x14ac:dyDescent="0.2">
      <c r="A11" s="1" t="s">
        <v>1619</v>
      </c>
      <c r="B11" s="4" t="s">
        <v>60</v>
      </c>
      <c r="C11" s="4" t="s">
        <v>61</v>
      </c>
      <c r="D11" s="35">
        <v>86670.599689544993</v>
      </c>
      <c r="E11" s="35">
        <v>52502.039960515998</v>
      </c>
      <c r="F11" s="35">
        <v>169302.80032822699</v>
      </c>
      <c r="G11" s="35">
        <v>50016.340672347498</v>
      </c>
      <c r="H11" s="35">
        <v>95143.471391263505</v>
      </c>
      <c r="I11" s="35">
        <v>70727.002091168601</v>
      </c>
      <c r="J11" s="35">
        <v>116546.45392288901</v>
      </c>
      <c r="K11" s="35">
        <v>52969.091991327798</v>
      </c>
      <c r="L11" s="35">
        <v>118563.464966973</v>
      </c>
      <c r="M11" s="35">
        <v>135512.86073485401</v>
      </c>
      <c r="N11" s="1">
        <v>80740.611403566203</v>
      </c>
      <c r="O11" s="1">
        <v>88836.545076283903</v>
      </c>
      <c r="P11" s="1">
        <v>110485.281186509</v>
      </c>
      <c r="Q11" s="1">
        <v>106160.023677839</v>
      </c>
      <c r="R11" s="1">
        <v>88392.717678229194</v>
      </c>
      <c r="S11" s="1">
        <v>192478.795590375</v>
      </c>
      <c r="T11" s="1">
        <v>111812.01961815701</v>
      </c>
      <c r="U11" s="1">
        <v>57374.219871510497</v>
      </c>
      <c r="V11" s="1">
        <v>87354.248141151795</v>
      </c>
      <c r="W11" s="1">
        <v>141525.47266544201</v>
      </c>
      <c r="X11" s="1">
        <v>93147.431023360899</v>
      </c>
      <c r="Y11" s="1">
        <v>255037.52104579899</v>
      </c>
      <c r="Z11" s="1">
        <v>68603.505100652503</v>
      </c>
      <c r="AA11" s="1">
        <v>168044.111456905</v>
      </c>
      <c r="AB11" s="1">
        <v>63777.996960832897</v>
      </c>
      <c r="AC11" s="1">
        <v>217351.101248149</v>
      </c>
      <c r="AD11" s="1">
        <v>71474.5279026606</v>
      </c>
      <c r="AE11" s="1">
        <v>78822.874721276807</v>
      </c>
      <c r="AF11" s="1">
        <v>161688.091804775</v>
      </c>
      <c r="AG11" s="1">
        <v>80178.8915434831</v>
      </c>
      <c r="AH11" s="1">
        <v>116114.90258810901</v>
      </c>
      <c r="AI11" s="1">
        <v>47739.2345280835</v>
      </c>
      <c r="AJ11" s="1">
        <v>47004.446803186998</v>
      </c>
      <c r="AK11" s="1">
        <v>158406.44956657701</v>
      </c>
      <c r="AL11" s="1">
        <v>67100.732954114603</v>
      </c>
      <c r="AM11" s="1">
        <v>61812.092471593904</v>
      </c>
      <c r="AN11" s="1">
        <v>64465.712149644402</v>
      </c>
      <c r="AO11" s="1">
        <v>51612.471877806303</v>
      </c>
      <c r="AP11" s="1">
        <v>75966.771505586905</v>
      </c>
      <c r="AQ11" s="1">
        <v>61824.685023245802</v>
      </c>
      <c r="AR11" s="1">
        <v>107887.68327985299</v>
      </c>
      <c r="AS11" s="1">
        <v>56837.724917704203</v>
      </c>
      <c r="AT11" s="1">
        <v>93658.579870065194</v>
      </c>
      <c r="AU11" s="1">
        <v>63318.6333497995</v>
      </c>
      <c r="AV11" s="1">
        <v>73075.991630793695</v>
      </c>
      <c r="AW11" s="1">
        <v>87001.1397765406</v>
      </c>
      <c r="AX11" s="1">
        <v>64655.642124195503</v>
      </c>
      <c r="AY11" s="1">
        <v>75253.995046883996</v>
      </c>
      <c r="AZ11" s="1">
        <v>75918.441990051695</v>
      </c>
      <c r="BA11" s="1">
        <v>56844.095288254903</v>
      </c>
      <c r="BB11" s="1">
        <v>76294.694298160699</v>
      </c>
      <c r="BC11" s="1">
        <v>53564.2265422481</v>
      </c>
      <c r="BD11" s="1">
        <v>113059.089365953</v>
      </c>
      <c r="BE11" s="1">
        <v>103912.031176886</v>
      </c>
      <c r="BF11" s="1">
        <v>63769.524130888203</v>
      </c>
      <c r="BG11" s="1">
        <v>80113.9214490952</v>
      </c>
      <c r="BH11" s="1">
        <v>61375.906883820397</v>
      </c>
      <c r="BI11" s="1">
        <v>79850.169386840993</v>
      </c>
      <c r="BJ11" s="1">
        <v>53579.222830778803</v>
      </c>
      <c r="BK11" s="1">
        <v>152831.16362521201</v>
      </c>
      <c r="BL11" s="1">
        <v>77243.234274047107</v>
      </c>
      <c r="BM11" s="1">
        <v>93390.4694048565</v>
      </c>
      <c r="BN11" s="1">
        <v>90360.352009991795</v>
      </c>
      <c r="BO11" s="1">
        <v>102919.785092304</v>
      </c>
      <c r="BP11" s="1">
        <v>118807.869157696</v>
      </c>
      <c r="BQ11" s="1">
        <v>53471.757403868301</v>
      </c>
      <c r="BR11" s="1">
        <v>82889.200577675307</v>
      </c>
      <c r="BS11" s="1">
        <v>80737.812984165997</v>
      </c>
      <c r="BT11" s="1">
        <v>73223.600319046105</v>
      </c>
      <c r="BU11" s="1">
        <v>126501.22590385401</v>
      </c>
      <c r="BV11" s="1">
        <v>68880.598472367594</v>
      </c>
      <c r="BW11" s="1">
        <v>72465.284036918194</v>
      </c>
      <c r="BX11" s="1">
        <v>75605.189061070996</v>
      </c>
      <c r="BY11" s="1">
        <v>78906.548106886796</v>
      </c>
      <c r="BZ11" s="1">
        <v>90831.220242788302</v>
      </c>
      <c r="CA11" s="1">
        <v>64951.407665381303</v>
      </c>
      <c r="CB11" s="1">
        <v>74033.993558527305</v>
      </c>
    </row>
    <row r="12" spans="1:80" x14ac:dyDescent="0.2">
      <c r="A12" s="1" t="s">
        <v>1621</v>
      </c>
      <c r="B12" s="4" t="s">
        <v>64</v>
      </c>
      <c r="C12" s="4" t="s">
        <v>65</v>
      </c>
      <c r="D12" s="35" t="s">
        <v>0</v>
      </c>
      <c r="E12" s="35" t="s">
        <v>0</v>
      </c>
      <c r="F12" s="35" t="s">
        <v>0</v>
      </c>
      <c r="G12" s="35" t="s">
        <v>0</v>
      </c>
      <c r="H12" s="35" t="s">
        <v>0</v>
      </c>
      <c r="I12" s="35" t="s">
        <v>0</v>
      </c>
      <c r="J12" s="35" t="s">
        <v>0</v>
      </c>
      <c r="K12" s="35" t="s">
        <v>0</v>
      </c>
      <c r="L12" s="35" t="s">
        <v>0</v>
      </c>
      <c r="M12" s="35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</row>
    <row r="13" spans="1:80" x14ac:dyDescent="0.2">
      <c r="A13" s="1" t="s">
        <v>1622</v>
      </c>
      <c r="B13" s="4" t="s">
        <v>68</v>
      </c>
      <c r="C13" s="4" t="s">
        <v>69</v>
      </c>
      <c r="D13" s="35">
        <v>150859.591089942</v>
      </c>
      <c r="E13" s="35">
        <v>134494.18930955199</v>
      </c>
      <c r="F13" s="35">
        <v>164067.45688190401</v>
      </c>
      <c r="G13" s="35">
        <v>173624.99555010299</v>
      </c>
      <c r="H13" s="35">
        <v>156299.80102177901</v>
      </c>
      <c r="I13" s="35">
        <v>153633.33320779199</v>
      </c>
      <c r="J13" s="35">
        <v>136490.07959927799</v>
      </c>
      <c r="K13" s="35">
        <v>169164.13453329899</v>
      </c>
      <c r="L13" s="35">
        <v>154825.78734873101</v>
      </c>
      <c r="M13" s="35">
        <v>164489.67940164101</v>
      </c>
      <c r="N13" s="1">
        <v>131284.80668039899</v>
      </c>
      <c r="O13" s="1">
        <v>128268.561797901</v>
      </c>
      <c r="P13" s="1">
        <v>167524.78463200701</v>
      </c>
      <c r="Q13" s="1">
        <v>133954.25904573</v>
      </c>
      <c r="R13" s="1">
        <v>157150.110078411</v>
      </c>
      <c r="S13" s="1">
        <v>127261.001524634</v>
      </c>
      <c r="T13" s="1">
        <v>132979.782445563</v>
      </c>
      <c r="U13" s="1">
        <v>162669.17071697701</v>
      </c>
      <c r="V13" s="1">
        <v>147177.01346808899</v>
      </c>
      <c r="W13" s="1">
        <v>126267.97449631301</v>
      </c>
      <c r="X13" s="1">
        <v>143316.13635460299</v>
      </c>
      <c r="Y13" s="1">
        <v>117299.804358878</v>
      </c>
      <c r="Z13" s="1">
        <v>149288.87087963699</v>
      </c>
      <c r="AA13" s="1">
        <v>156193.490692274</v>
      </c>
      <c r="AB13" s="1">
        <v>150566.83528843601</v>
      </c>
      <c r="AC13" s="1">
        <v>149394.79967543</v>
      </c>
      <c r="AD13" s="1">
        <v>131999.917163676</v>
      </c>
      <c r="AE13" s="1">
        <v>133412.149657501</v>
      </c>
      <c r="AF13" s="1">
        <v>172878.67861142001</v>
      </c>
      <c r="AG13" s="1">
        <v>115829.256046986</v>
      </c>
      <c r="AH13" s="1">
        <v>150556.58143969899</v>
      </c>
      <c r="AI13" s="1">
        <v>141491.41372655399</v>
      </c>
      <c r="AJ13" s="1">
        <v>149016.150570709</v>
      </c>
      <c r="AK13" s="1">
        <v>132905.404159125</v>
      </c>
      <c r="AL13" s="1">
        <v>156697.85799300001</v>
      </c>
      <c r="AM13" s="1">
        <v>114322.069553733</v>
      </c>
      <c r="AN13" s="1">
        <v>137050.688122569</v>
      </c>
      <c r="AO13" s="1">
        <v>186480.68247718201</v>
      </c>
      <c r="AP13" s="1">
        <v>139010.337460977</v>
      </c>
      <c r="AQ13" s="1">
        <v>105248.315745379</v>
      </c>
      <c r="AR13" s="1">
        <v>109343.990172274</v>
      </c>
      <c r="AS13" s="1">
        <v>94262.648536125795</v>
      </c>
      <c r="AT13" s="1">
        <v>131889.997654387</v>
      </c>
      <c r="AU13" s="1">
        <v>116406.554747667</v>
      </c>
      <c r="AV13" s="1">
        <v>118813.761772433</v>
      </c>
      <c r="AW13" s="1">
        <v>140563.62786275</v>
      </c>
      <c r="AX13" s="1">
        <v>153315.32130735501</v>
      </c>
      <c r="AY13" s="1">
        <v>123251.252735291</v>
      </c>
      <c r="AZ13" s="1">
        <v>129781.38343424301</v>
      </c>
      <c r="BA13" s="1">
        <v>157557.558268997</v>
      </c>
      <c r="BB13" s="1">
        <v>97581.360011272598</v>
      </c>
      <c r="BC13" s="1">
        <v>136539.96514742399</v>
      </c>
      <c r="BD13" s="1">
        <v>134683.84384967701</v>
      </c>
      <c r="BE13" s="1">
        <v>116538.611907543</v>
      </c>
      <c r="BF13" s="1">
        <v>103290.341601537</v>
      </c>
      <c r="BG13" s="1">
        <v>136720.971319943</v>
      </c>
      <c r="BH13" s="1">
        <v>151313.502589471</v>
      </c>
      <c r="BI13" s="1">
        <v>116937.27851596499</v>
      </c>
      <c r="BJ13" s="1">
        <v>127386.880410553</v>
      </c>
      <c r="BK13" s="1">
        <v>123567.03178466301</v>
      </c>
      <c r="BL13" s="1">
        <v>145416.52768159501</v>
      </c>
      <c r="BM13" s="1">
        <v>94008.310351735301</v>
      </c>
      <c r="BN13" s="1">
        <v>132107.22677133299</v>
      </c>
      <c r="BO13" s="1">
        <v>137577.20097284601</v>
      </c>
      <c r="BP13" s="1">
        <v>127368.714438287</v>
      </c>
      <c r="BQ13" s="1">
        <v>177178.990879925</v>
      </c>
      <c r="BR13" s="1">
        <v>134099.72152328299</v>
      </c>
      <c r="BS13" s="1">
        <v>117872.92685859901</v>
      </c>
      <c r="BT13" s="1">
        <v>144595.78505964699</v>
      </c>
      <c r="BU13" s="1">
        <v>124238.906765098</v>
      </c>
      <c r="BV13" s="1">
        <v>136157.545502867</v>
      </c>
      <c r="BW13" s="1">
        <v>116024.70354335201</v>
      </c>
      <c r="BX13" s="1">
        <v>125491.334978397</v>
      </c>
      <c r="BY13" s="1">
        <v>117035.316664842</v>
      </c>
      <c r="BZ13" s="1">
        <v>121498.709627009</v>
      </c>
      <c r="CA13" s="1">
        <v>108681.209415701</v>
      </c>
      <c r="CB13" s="1">
        <v>117058.42381765701</v>
      </c>
    </row>
    <row r="14" spans="1:80" x14ac:dyDescent="0.2">
      <c r="A14" s="1" t="s">
        <v>1623</v>
      </c>
      <c r="B14" s="4" t="s">
        <v>73</v>
      </c>
      <c r="C14" s="4" t="s">
        <v>74</v>
      </c>
      <c r="D14" s="35" t="s">
        <v>0</v>
      </c>
      <c r="E14" s="35" t="s">
        <v>0</v>
      </c>
      <c r="F14" s="35" t="s">
        <v>0</v>
      </c>
      <c r="G14" s="35" t="s">
        <v>0</v>
      </c>
      <c r="H14" s="35" t="s">
        <v>0</v>
      </c>
      <c r="I14" s="35" t="s">
        <v>0</v>
      </c>
      <c r="J14" s="35" t="s">
        <v>0</v>
      </c>
      <c r="K14" s="35" t="s">
        <v>0</v>
      </c>
      <c r="L14" s="35" t="s">
        <v>0</v>
      </c>
      <c r="M14" s="35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</row>
    <row r="15" spans="1:80" x14ac:dyDescent="0.2">
      <c r="A15" s="1" t="s">
        <v>1624</v>
      </c>
      <c r="B15" s="4" t="s">
        <v>78</v>
      </c>
      <c r="C15" s="4" t="s">
        <v>79</v>
      </c>
      <c r="D15" s="35">
        <v>28883774.825664502</v>
      </c>
      <c r="E15" s="35">
        <v>28618583.293492299</v>
      </c>
      <c r="F15" s="35">
        <v>162468463.34880799</v>
      </c>
      <c r="G15" s="35">
        <v>22331911.2202047</v>
      </c>
      <c r="H15" s="35">
        <v>40436525.552741401</v>
      </c>
      <c r="I15" s="35">
        <v>40003537.435014203</v>
      </c>
      <c r="J15" s="35">
        <v>32463961.131439</v>
      </c>
      <c r="K15" s="35">
        <v>23429038.366663098</v>
      </c>
      <c r="L15" s="35">
        <v>175142479.18300501</v>
      </c>
      <c r="M15" s="35">
        <v>23735785.162670098</v>
      </c>
      <c r="N15" s="1">
        <v>57547608.113389902</v>
      </c>
      <c r="O15" s="1">
        <v>29698072.300598301</v>
      </c>
      <c r="P15" s="1">
        <v>157193053.06731999</v>
      </c>
      <c r="Q15" s="1">
        <v>109805423.61944</v>
      </c>
      <c r="R15" s="1">
        <v>31122068.020874601</v>
      </c>
      <c r="S15" s="1">
        <v>40332406.553078301</v>
      </c>
      <c r="T15" s="1">
        <v>32822778.072971199</v>
      </c>
      <c r="U15" s="1">
        <v>73087040.584884495</v>
      </c>
      <c r="V15" s="1">
        <v>23189581.2744327</v>
      </c>
      <c r="W15" s="1">
        <v>64165395.076438501</v>
      </c>
      <c r="X15" s="1">
        <v>41192878.806953996</v>
      </c>
      <c r="Y15" s="1">
        <v>22692980.526969399</v>
      </c>
      <c r="Z15" s="1">
        <v>62633725.0799198</v>
      </c>
      <c r="AA15" s="1">
        <v>17033181.251672499</v>
      </c>
      <c r="AB15" s="1">
        <v>19630998.005291499</v>
      </c>
      <c r="AC15" s="1">
        <v>23753762.368988901</v>
      </c>
      <c r="AD15" s="1">
        <v>36003621.7081993</v>
      </c>
      <c r="AE15" s="1">
        <v>28634589.180109698</v>
      </c>
      <c r="AF15" s="1">
        <v>37971724.818525597</v>
      </c>
      <c r="AG15" s="1">
        <v>23072154.886947401</v>
      </c>
      <c r="AH15" s="1">
        <v>35828279.212914698</v>
      </c>
      <c r="AI15" s="1">
        <v>29953077.901943401</v>
      </c>
      <c r="AJ15" s="1">
        <v>14904878.5872328</v>
      </c>
      <c r="AK15" s="1">
        <v>30755596.096532799</v>
      </c>
      <c r="AL15" s="1">
        <v>88264891.541883305</v>
      </c>
      <c r="AM15" s="1">
        <v>28427237.072369698</v>
      </c>
      <c r="AN15" s="1">
        <v>22747553.471049</v>
      </c>
      <c r="AO15" s="1">
        <v>39974549.350001097</v>
      </c>
      <c r="AP15" s="1">
        <v>25312302.252095498</v>
      </c>
      <c r="AQ15" s="1">
        <v>25085223.933555201</v>
      </c>
      <c r="AR15" s="1">
        <v>34569011.1283499</v>
      </c>
      <c r="AS15" s="1">
        <v>20755283.974929899</v>
      </c>
      <c r="AT15" s="1">
        <v>18144202.811899502</v>
      </c>
      <c r="AU15" s="1">
        <v>29258811.4554631</v>
      </c>
      <c r="AV15" s="1">
        <v>35575050.860925198</v>
      </c>
      <c r="AW15" s="1">
        <v>23772065.941844601</v>
      </c>
      <c r="AX15" s="1">
        <v>22097721.528307199</v>
      </c>
      <c r="AY15" s="1">
        <v>19677542.501556601</v>
      </c>
      <c r="AZ15" s="1">
        <v>22465928.537882101</v>
      </c>
      <c r="BA15" s="1">
        <v>12003117.1435079</v>
      </c>
      <c r="BB15" s="1">
        <v>73617612.502220497</v>
      </c>
      <c r="BC15" s="1">
        <v>23818485.294226501</v>
      </c>
      <c r="BD15" s="1">
        <v>22903439.997131102</v>
      </c>
      <c r="BE15" s="1">
        <v>25669089.0401357</v>
      </c>
      <c r="BF15" s="1">
        <v>24402309.710969899</v>
      </c>
      <c r="BG15" s="1">
        <v>50314643.725923903</v>
      </c>
      <c r="BH15" s="1">
        <v>25933984.873054799</v>
      </c>
      <c r="BI15" s="1">
        <v>27646297.806660201</v>
      </c>
      <c r="BJ15" s="1">
        <v>15282208.7277865</v>
      </c>
      <c r="BK15" s="1">
        <v>21744053.322930899</v>
      </c>
      <c r="BL15" s="1">
        <v>25139682.9025754</v>
      </c>
      <c r="BM15" s="1">
        <v>37959683.272804998</v>
      </c>
      <c r="BN15" s="1">
        <v>44460883.188369699</v>
      </c>
      <c r="BO15" s="1">
        <v>23795531.577086199</v>
      </c>
      <c r="BP15" s="1">
        <v>17173276.495553501</v>
      </c>
      <c r="BQ15" s="1">
        <v>17606514.094203401</v>
      </c>
      <c r="BR15" s="1">
        <v>44630997.798903801</v>
      </c>
      <c r="BS15" s="1">
        <v>17547523.904011201</v>
      </c>
      <c r="BT15" s="1">
        <v>18186476.0912476</v>
      </c>
      <c r="BU15" s="1">
        <v>26236093.835456301</v>
      </c>
      <c r="BV15" s="1">
        <v>60545692.585251696</v>
      </c>
      <c r="BW15" s="1">
        <v>23157302.2630748</v>
      </c>
      <c r="BX15" s="1">
        <v>31872082.3190048</v>
      </c>
      <c r="BY15" s="1">
        <v>25509544.159646198</v>
      </c>
      <c r="BZ15" s="1">
        <v>23672747.6117098</v>
      </c>
      <c r="CA15" s="1">
        <v>24354336.639694098</v>
      </c>
      <c r="CB15" s="1">
        <v>16737911.612885199</v>
      </c>
    </row>
    <row r="16" spans="1:80" x14ac:dyDescent="0.2">
      <c r="A16" s="1" t="s">
        <v>1625</v>
      </c>
      <c r="B16" s="4" t="s">
        <v>83</v>
      </c>
      <c r="C16" s="4" t="s">
        <v>84</v>
      </c>
      <c r="D16" s="35">
        <v>292958.423234755</v>
      </c>
      <c r="E16" s="35">
        <v>184448.640111888</v>
      </c>
      <c r="F16" s="35">
        <v>587511.82447853405</v>
      </c>
      <c r="G16" s="35">
        <v>171402.01856926401</v>
      </c>
      <c r="H16" s="35">
        <v>1060179.60057656</v>
      </c>
      <c r="I16" s="35">
        <v>200475.659939248</v>
      </c>
      <c r="J16" s="35">
        <v>217443.07566172999</v>
      </c>
      <c r="K16" s="35">
        <v>176202.34664154699</v>
      </c>
      <c r="L16" s="35">
        <v>217617.63996691501</v>
      </c>
      <c r="M16" s="35">
        <v>232315.735058016</v>
      </c>
      <c r="N16" s="1">
        <v>421020.99139129801</v>
      </c>
      <c r="O16" s="1">
        <v>281112.16134909302</v>
      </c>
      <c r="P16" s="1">
        <v>220511.657906482</v>
      </c>
      <c r="Q16" s="1">
        <v>257142.06467245601</v>
      </c>
      <c r="R16" s="1">
        <v>346108.78515393398</v>
      </c>
      <c r="S16" s="1">
        <v>515631.028408396</v>
      </c>
      <c r="T16" s="1">
        <v>271359.027748366</v>
      </c>
      <c r="U16" s="1">
        <v>167457.94380524199</v>
      </c>
      <c r="V16" s="1">
        <v>219854.04036781599</v>
      </c>
      <c r="W16" s="1">
        <v>707299.73518281197</v>
      </c>
      <c r="X16" s="1">
        <v>287584.27285597898</v>
      </c>
      <c r="Y16" s="1">
        <v>536222.09915664198</v>
      </c>
      <c r="Z16" s="1">
        <v>209532.79700848</v>
      </c>
      <c r="AA16" s="1">
        <v>235777.717480144</v>
      </c>
      <c r="AB16" s="1">
        <v>707284.78157345299</v>
      </c>
      <c r="AC16" s="1">
        <v>930450.16270936502</v>
      </c>
      <c r="AD16" s="1">
        <v>380711.48237789603</v>
      </c>
      <c r="AE16" s="1">
        <v>183930.18974610799</v>
      </c>
      <c r="AF16" s="1">
        <v>459697.22458400601</v>
      </c>
      <c r="AG16" s="1">
        <v>487831.23083556502</v>
      </c>
      <c r="AH16" s="1">
        <v>472373.70625232998</v>
      </c>
      <c r="AI16" s="1">
        <v>317022.30358832999</v>
      </c>
      <c r="AJ16" s="1">
        <v>378075.99090687599</v>
      </c>
      <c r="AK16" s="1">
        <v>526855.54318920395</v>
      </c>
      <c r="AL16" s="1">
        <v>368984.41754338302</v>
      </c>
      <c r="AM16" s="1">
        <v>261026.000737597</v>
      </c>
      <c r="AN16" s="1">
        <v>204658.385949157</v>
      </c>
      <c r="AO16" s="1">
        <v>254725.50352163901</v>
      </c>
      <c r="AP16" s="1">
        <v>164095.052576783</v>
      </c>
      <c r="AQ16" s="1">
        <v>297286.08181470702</v>
      </c>
      <c r="AR16" s="1">
        <v>267808.48930226098</v>
      </c>
      <c r="AS16" s="1">
        <v>239039.360423643</v>
      </c>
      <c r="AT16" s="1">
        <v>455320.67726652301</v>
      </c>
      <c r="AU16" s="1">
        <v>478626.551464908</v>
      </c>
      <c r="AV16" s="1">
        <v>151357.23620291401</v>
      </c>
      <c r="AW16" s="1">
        <v>664558.485960108</v>
      </c>
      <c r="AX16" s="1">
        <v>313635.92241157801</v>
      </c>
      <c r="AY16" s="1">
        <v>208632.97168335001</v>
      </c>
      <c r="AZ16" s="1">
        <v>198705.93367882801</v>
      </c>
      <c r="BA16" s="1">
        <v>170589.93721434899</v>
      </c>
      <c r="BB16" s="1">
        <v>231770.457676416</v>
      </c>
      <c r="BC16" s="1">
        <v>340173.43557315401</v>
      </c>
      <c r="BD16" s="1">
        <v>285129.51234964898</v>
      </c>
      <c r="BE16" s="1">
        <v>450095.01779509499</v>
      </c>
      <c r="BF16" s="1">
        <v>252430.443699995</v>
      </c>
      <c r="BG16" s="1">
        <v>539699.23464540998</v>
      </c>
      <c r="BH16" s="1">
        <v>362583.21944335802</v>
      </c>
      <c r="BI16" s="1">
        <v>240998.42668681499</v>
      </c>
      <c r="BJ16" s="1">
        <v>280830.84779461002</v>
      </c>
      <c r="BK16" s="1">
        <v>286424.27448820899</v>
      </c>
      <c r="BL16" s="1">
        <v>324086.57471463998</v>
      </c>
      <c r="BM16" s="1">
        <v>252419.00610579501</v>
      </c>
      <c r="BN16" s="1">
        <v>259808.38075011701</v>
      </c>
      <c r="BO16" s="1">
        <v>815892.19072146702</v>
      </c>
      <c r="BP16" s="1">
        <v>297370.51492669899</v>
      </c>
      <c r="BQ16" s="1">
        <v>375427.926191904</v>
      </c>
      <c r="BR16" s="1">
        <v>428693.252300272</v>
      </c>
      <c r="BS16" s="1">
        <v>276803.875633577</v>
      </c>
      <c r="BT16" s="1">
        <v>416953.729424919</v>
      </c>
      <c r="BU16" s="1">
        <v>282184.55327115901</v>
      </c>
      <c r="BV16" s="1">
        <v>330620.26812804502</v>
      </c>
      <c r="BW16" s="1">
        <v>378828.96162159397</v>
      </c>
      <c r="BX16" s="1">
        <v>213305.30709632201</v>
      </c>
      <c r="BY16" s="1">
        <v>555630.56569784798</v>
      </c>
      <c r="BZ16" s="1">
        <v>248290.98499404901</v>
      </c>
      <c r="CA16" s="1">
        <v>173629.44003416499</v>
      </c>
      <c r="CB16" s="1">
        <v>348435.38189245202</v>
      </c>
    </row>
    <row r="17" spans="1:80" x14ac:dyDescent="0.2">
      <c r="A17" s="1" t="s">
        <v>1626</v>
      </c>
      <c r="B17" s="4" t="s">
        <v>86</v>
      </c>
      <c r="C17" s="4" t="s">
        <v>87</v>
      </c>
      <c r="D17" s="35" t="s">
        <v>0</v>
      </c>
      <c r="E17" s="35" t="s">
        <v>0</v>
      </c>
      <c r="F17" s="35" t="s">
        <v>0</v>
      </c>
      <c r="G17" s="35" t="s">
        <v>0</v>
      </c>
      <c r="H17" s="35" t="s">
        <v>0</v>
      </c>
      <c r="I17" s="35" t="s">
        <v>0</v>
      </c>
      <c r="J17" s="35" t="s">
        <v>0</v>
      </c>
      <c r="K17" s="35" t="s">
        <v>0</v>
      </c>
      <c r="L17" s="35" t="s">
        <v>0</v>
      </c>
      <c r="M17" s="35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</row>
    <row r="18" spans="1:80" x14ac:dyDescent="0.2">
      <c r="A18" s="1" t="s">
        <v>1627</v>
      </c>
      <c r="B18" s="4" t="s">
        <v>90</v>
      </c>
      <c r="C18" s="4" t="s">
        <v>91</v>
      </c>
      <c r="D18" s="35" t="s">
        <v>0</v>
      </c>
      <c r="E18" s="35" t="s">
        <v>0</v>
      </c>
      <c r="F18" s="35" t="s">
        <v>0</v>
      </c>
      <c r="G18" s="35" t="s">
        <v>0</v>
      </c>
      <c r="H18" s="35" t="s">
        <v>0</v>
      </c>
      <c r="I18" s="35" t="s">
        <v>0</v>
      </c>
      <c r="J18" s="35" t="s">
        <v>0</v>
      </c>
      <c r="K18" s="35" t="s">
        <v>0</v>
      </c>
      <c r="L18" s="35" t="s">
        <v>0</v>
      </c>
      <c r="M18" s="35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0</v>
      </c>
      <c r="BN18" s="1" t="s">
        <v>0</v>
      </c>
      <c r="BO18" s="1" t="s">
        <v>0</v>
      </c>
      <c r="BP18" s="1" t="s">
        <v>0</v>
      </c>
      <c r="BQ18" s="1" t="s">
        <v>0</v>
      </c>
      <c r="BR18" s="1" t="s">
        <v>0</v>
      </c>
      <c r="BS18" s="1" t="s">
        <v>0</v>
      </c>
      <c r="BT18" s="1" t="s">
        <v>0</v>
      </c>
      <c r="BU18" s="1" t="s">
        <v>0</v>
      </c>
      <c r="BV18" s="1" t="s">
        <v>0</v>
      </c>
      <c r="BW18" s="1" t="s">
        <v>0</v>
      </c>
      <c r="BX18" s="1" t="s">
        <v>0</v>
      </c>
      <c r="BY18" s="1" t="s">
        <v>0</v>
      </c>
      <c r="BZ18" s="1" t="s">
        <v>0</v>
      </c>
      <c r="CA18" s="1" t="s">
        <v>0</v>
      </c>
      <c r="CB18" s="1" t="s">
        <v>0</v>
      </c>
    </row>
    <row r="19" spans="1:80" x14ac:dyDescent="0.2">
      <c r="A19" s="1" t="s">
        <v>1629</v>
      </c>
      <c r="B19" s="4" t="s">
        <v>93</v>
      </c>
      <c r="C19" s="4" t="s">
        <v>94</v>
      </c>
      <c r="D19" s="35">
        <v>4867671.5590997199</v>
      </c>
      <c r="E19" s="35">
        <v>5175840.8759071296</v>
      </c>
      <c r="F19" s="35">
        <v>7996507.3240719801</v>
      </c>
      <c r="G19" s="35">
        <v>3313030.2027481901</v>
      </c>
      <c r="H19" s="35">
        <v>5034182.4308959702</v>
      </c>
      <c r="I19" s="35">
        <v>4670954.9564145301</v>
      </c>
      <c r="J19" s="35">
        <v>5657611.1782205403</v>
      </c>
      <c r="K19" s="35">
        <v>3503934.0702060401</v>
      </c>
      <c r="L19" s="35">
        <v>6505336.3730413802</v>
      </c>
      <c r="M19" s="35">
        <v>4196020.2041200902</v>
      </c>
      <c r="N19" s="1">
        <v>6302161.58173854</v>
      </c>
      <c r="O19" s="1">
        <v>4917691.1306998096</v>
      </c>
      <c r="P19" s="1">
        <v>6778981.9020016603</v>
      </c>
      <c r="Q19" s="1">
        <v>6371971.00505176</v>
      </c>
      <c r="R19" s="1">
        <v>4726526.1691014599</v>
      </c>
      <c r="S19" s="1">
        <v>4884592.7947078003</v>
      </c>
      <c r="T19" s="1">
        <v>4632249.1199108204</v>
      </c>
      <c r="U19" s="1">
        <v>7014498.0487580998</v>
      </c>
      <c r="V19" s="1">
        <v>5098651.8960200297</v>
      </c>
      <c r="W19" s="1">
        <v>7076661.8990601599</v>
      </c>
      <c r="X19" s="1">
        <v>5203688.0186606403</v>
      </c>
      <c r="Y19" s="1">
        <v>3960646.8175383401</v>
      </c>
      <c r="Z19" s="1">
        <v>4700603.3997622998</v>
      </c>
      <c r="AA19" s="1">
        <v>4084420.42232225</v>
      </c>
      <c r="AB19" s="1">
        <v>5112166.4535713503</v>
      </c>
      <c r="AC19" s="1">
        <v>5730440.1116750203</v>
      </c>
      <c r="AD19" s="1">
        <v>5472015.3650512397</v>
      </c>
      <c r="AE19" s="1">
        <v>5477965.8964988198</v>
      </c>
      <c r="AF19" s="1">
        <v>7077198.6930663101</v>
      </c>
      <c r="AG19" s="1">
        <v>3921852.1212709802</v>
      </c>
      <c r="AH19" s="1">
        <v>4856897.5231863298</v>
      </c>
      <c r="AI19" s="1">
        <v>3150496.1660776101</v>
      </c>
      <c r="AJ19" s="1">
        <v>3048220.9564994602</v>
      </c>
      <c r="AK19" s="1">
        <v>4888643.01997317</v>
      </c>
      <c r="AL19" s="1">
        <v>5500095.0610488197</v>
      </c>
      <c r="AM19" s="1">
        <v>5175930.4187834496</v>
      </c>
      <c r="AN19" s="1">
        <v>4415718.5158000104</v>
      </c>
      <c r="AO19" s="1">
        <v>7407608.2736737104</v>
      </c>
      <c r="AP19" s="1">
        <v>4139526.2318132198</v>
      </c>
      <c r="AQ19" s="1">
        <v>3172678.39207213</v>
      </c>
      <c r="AR19" s="1">
        <v>4873400.3882848099</v>
      </c>
      <c r="AS19" s="1">
        <v>2997101.0547124301</v>
      </c>
      <c r="AT19" s="1">
        <v>4723371.8595430404</v>
      </c>
      <c r="AU19" s="1">
        <v>3224194.4392641298</v>
      </c>
      <c r="AV19" s="1">
        <v>4783925.3816468604</v>
      </c>
      <c r="AW19" s="1">
        <v>3839721.0104752202</v>
      </c>
      <c r="AX19" s="1">
        <v>3235610.45555904</v>
      </c>
      <c r="AY19" s="1">
        <v>2724772.2121951599</v>
      </c>
      <c r="AZ19" s="1">
        <v>3293055.8805441</v>
      </c>
      <c r="BA19" s="1">
        <v>3538477.9413466002</v>
      </c>
      <c r="BB19" s="1">
        <v>3482882.2353882799</v>
      </c>
      <c r="BC19" s="1">
        <v>2668148.9173613298</v>
      </c>
      <c r="BD19" s="1">
        <v>3946707.72787952</v>
      </c>
      <c r="BE19" s="1">
        <v>3340015.0443836399</v>
      </c>
      <c r="BF19" s="1">
        <v>3990764.0950144599</v>
      </c>
      <c r="BG19" s="1">
        <v>3395607.39534372</v>
      </c>
      <c r="BH19" s="1">
        <v>4944460.1672490602</v>
      </c>
      <c r="BI19" s="1">
        <v>2553156.8530476498</v>
      </c>
      <c r="BJ19" s="1">
        <v>4739076.3737766501</v>
      </c>
      <c r="BK19" s="1">
        <v>3285090.0441033002</v>
      </c>
      <c r="BL19" s="1">
        <v>5147185.6434772303</v>
      </c>
      <c r="BM19" s="1">
        <v>4072102.1986280698</v>
      </c>
      <c r="BN19" s="1">
        <v>4154522.45453045</v>
      </c>
      <c r="BO19" s="1">
        <v>3948987.1615202101</v>
      </c>
      <c r="BP19" s="1">
        <v>4342413.4939121697</v>
      </c>
      <c r="BQ19" s="1">
        <v>3072481.8546271501</v>
      </c>
      <c r="BR19" s="1">
        <v>5930167.4521870697</v>
      </c>
      <c r="BS19" s="1">
        <v>3556069.4791655201</v>
      </c>
      <c r="BT19" s="1">
        <v>4426763.7735533305</v>
      </c>
      <c r="BU19" s="1">
        <v>5907375.6872190097</v>
      </c>
      <c r="BV19" s="1">
        <v>4404856.4647202902</v>
      </c>
      <c r="BW19" s="1">
        <v>4316500.8073406303</v>
      </c>
      <c r="BX19" s="1">
        <v>4252451.7070229901</v>
      </c>
      <c r="BY19" s="1">
        <v>3702227.0669578202</v>
      </c>
      <c r="BZ19" s="1">
        <v>4211259.56922282</v>
      </c>
      <c r="CA19" s="1">
        <v>4250017.7769755004</v>
      </c>
      <c r="CB19" s="1">
        <v>3863509.7745097298</v>
      </c>
    </row>
    <row r="20" spans="1:80" x14ac:dyDescent="0.2">
      <c r="A20" s="1" t="s">
        <v>1631</v>
      </c>
      <c r="B20" s="4" t="s">
        <v>98</v>
      </c>
      <c r="C20" s="4" t="s">
        <v>99</v>
      </c>
      <c r="D20" s="35">
        <v>7262.9838954352299</v>
      </c>
      <c r="E20" s="35">
        <v>3251.2011042857698</v>
      </c>
      <c r="F20" s="35">
        <v>7684.3667799963296</v>
      </c>
      <c r="G20" s="35">
        <v>6193.4337604437496</v>
      </c>
      <c r="H20" s="35">
        <v>4963.3245878913103</v>
      </c>
      <c r="I20" s="35">
        <v>14693.4512259439</v>
      </c>
      <c r="J20" s="35">
        <v>7433.7414960111801</v>
      </c>
      <c r="K20" s="35">
        <v>5804.3669182740596</v>
      </c>
      <c r="L20" s="35">
        <v>7283.7837148338804</v>
      </c>
      <c r="M20" s="35">
        <v>7340.3106594476903</v>
      </c>
      <c r="N20" s="1">
        <v>11611.1265304689</v>
      </c>
      <c r="O20" s="1">
        <v>6588.10493125216</v>
      </c>
      <c r="P20" s="1">
        <v>8191.5482926001296</v>
      </c>
      <c r="Q20" s="1">
        <v>4800.7269100529902</v>
      </c>
      <c r="R20" s="1">
        <v>9158.0883396542195</v>
      </c>
      <c r="S20" s="1">
        <v>7800.3049389195203</v>
      </c>
      <c r="T20" s="1">
        <v>7443.9600588068497</v>
      </c>
      <c r="U20" s="1">
        <v>4133.9108812238101</v>
      </c>
      <c r="V20" s="1">
        <v>5273.44750342318</v>
      </c>
      <c r="W20" s="1">
        <v>11070.010812509399</v>
      </c>
      <c r="X20" s="1">
        <v>8921.2854510720099</v>
      </c>
      <c r="Y20" s="1">
        <v>8676.3070008070499</v>
      </c>
      <c r="Z20" s="1">
        <v>3718.3816857310999</v>
      </c>
      <c r="AA20" s="1">
        <v>14400.8939989175</v>
      </c>
      <c r="AB20" s="1">
        <v>8289.7597815513891</v>
      </c>
      <c r="AC20" s="1">
        <v>10269.911753926601</v>
      </c>
      <c r="AD20" s="1">
        <v>6024.8928713285604</v>
      </c>
      <c r="AE20" s="1">
        <v>10627.2294896064</v>
      </c>
      <c r="AF20" s="1">
        <v>8701.1666327071398</v>
      </c>
      <c r="AG20" s="1">
        <v>4152.2859446145403</v>
      </c>
      <c r="AH20" s="1">
        <v>5029.8534600486801</v>
      </c>
      <c r="AI20" s="1">
        <v>7792.7637323690597</v>
      </c>
      <c r="AJ20" s="1">
        <v>1722.9863673099901</v>
      </c>
      <c r="AK20" s="1">
        <v>6234.0711604502503</v>
      </c>
      <c r="AL20" s="1">
        <v>5734.1109671691202</v>
      </c>
      <c r="AM20" s="1">
        <v>4360.0238447011498</v>
      </c>
      <c r="AN20" s="1">
        <v>5823.9184949739301</v>
      </c>
      <c r="AO20" s="1">
        <v>11349.9025790094</v>
      </c>
      <c r="AP20" s="1">
        <v>4547.5142035279196</v>
      </c>
      <c r="AQ20" s="1">
        <v>4285.9391810715997</v>
      </c>
      <c r="AR20" s="1">
        <v>10049.532190735599</v>
      </c>
      <c r="AS20" s="1">
        <v>3347.4062809633901</v>
      </c>
      <c r="AT20" s="1">
        <v>5179.2208935076096</v>
      </c>
      <c r="AU20" s="1">
        <v>3821.4019222932002</v>
      </c>
      <c r="AV20" s="1">
        <v>5385.50999730684</v>
      </c>
      <c r="AW20" s="1">
        <v>8691.0901441786391</v>
      </c>
      <c r="AX20" s="1">
        <v>6521.1450965137901</v>
      </c>
      <c r="AY20" s="1">
        <v>4043.9459307218299</v>
      </c>
      <c r="AZ20" s="1">
        <v>2028.8923599227801</v>
      </c>
      <c r="BA20" s="1">
        <v>3907.4111658775601</v>
      </c>
      <c r="BB20" s="1">
        <v>5250.0449332497401</v>
      </c>
      <c r="BC20" s="1">
        <v>8544.8380502720192</v>
      </c>
      <c r="BD20" s="1">
        <v>2657.2114233871298</v>
      </c>
      <c r="BE20" s="1">
        <v>2633.86033962287</v>
      </c>
      <c r="BF20" s="1">
        <v>3130.4096109204202</v>
      </c>
      <c r="BG20" s="1">
        <v>12173.244665808001</v>
      </c>
      <c r="BH20" s="1">
        <v>6335.0857600703703</v>
      </c>
      <c r="BI20" s="1">
        <v>4211.1933185450198</v>
      </c>
      <c r="BJ20" s="1">
        <v>6491.8175685845899</v>
      </c>
      <c r="BK20" s="1">
        <v>10668.1646021287</v>
      </c>
      <c r="BL20" s="1">
        <v>7580.7712934709598</v>
      </c>
      <c r="BM20" s="1">
        <v>11127.5772959197</v>
      </c>
      <c r="BN20" s="1">
        <v>6391.4437739382001</v>
      </c>
      <c r="BO20" s="1">
        <v>9215.3838342094004</v>
      </c>
      <c r="BP20" s="1">
        <v>5518.7358830623198</v>
      </c>
      <c r="BQ20" s="1">
        <v>7216.2705160461801</v>
      </c>
      <c r="BR20" s="1">
        <v>13705.476689475299</v>
      </c>
      <c r="BS20" s="1">
        <v>10457.4540886333</v>
      </c>
      <c r="BT20" s="1">
        <v>10497.5052060205</v>
      </c>
      <c r="BU20" s="1">
        <v>16431.2734984079</v>
      </c>
      <c r="BV20" s="1">
        <v>6012.8409981477698</v>
      </c>
      <c r="BW20" s="1">
        <v>6472.2550960422504</v>
      </c>
      <c r="BX20" s="1">
        <v>13567.026730342501</v>
      </c>
      <c r="BY20" s="1">
        <v>4091.8905500340902</v>
      </c>
      <c r="BZ20" s="1">
        <v>9064.3349000910403</v>
      </c>
      <c r="CA20" s="1">
        <v>4121.9970368783497</v>
      </c>
      <c r="CB20" s="1">
        <v>11194.972428527401</v>
      </c>
    </row>
    <row r="21" spans="1:80" x14ac:dyDescent="0.2">
      <c r="A21" s="1" t="s">
        <v>1632</v>
      </c>
      <c r="B21" s="4" t="s">
        <v>103</v>
      </c>
      <c r="C21" s="4" t="s">
        <v>104</v>
      </c>
      <c r="D21" s="35" t="s">
        <v>0</v>
      </c>
      <c r="E21" s="35" t="s">
        <v>0</v>
      </c>
      <c r="F21" s="35" t="s">
        <v>0</v>
      </c>
      <c r="G21" s="35" t="s">
        <v>0</v>
      </c>
      <c r="H21" s="35" t="s">
        <v>0</v>
      </c>
      <c r="I21" s="35" t="s">
        <v>0</v>
      </c>
      <c r="J21" s="35" t="s">
        <v>0</v>
      </c>
      <c r="K21" s="35" t="s">
        <v>0</v>
      </c>
      <c r="L21" s="35" t="s">
        <v>0</v>
      </c>
      <c r="M21" s="35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" t="s">
        <v>0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" t="s">
        <v>0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</row>
    <row r="22" spans="1:80" x14ac:dyDescent="0.2">
      <c r="A22" s="1" t="s">
        <v>1633</v>
      </c>
      <c r="B22" s="4" t="s">
        <v>108</v>
      </c>
      <c r="C22" s="4" t="s">
        <v>109</v>
      </c>
      <c r="D22" s="35" t="s">
        <v>0</v>
      </c>
      <c r="E22" s="35" t="s">
        <v>0</v>
      </c>
      <c r="F22" s="35" t="s">
        <v>0</v>
      </c>
      <c r="G22" s="35" t="s">
        <v>0</v>
      </c>
      <c r="H22" s="35" t="s">
        <v>0</v>
      </c>
      <c r="I22" s="35" t="s">
        <v>0</v>
      </c>
      <c r="J22" s="35" t="s">
        <v>0</v>
      </c>
      <c r="K22" s="35" t="s">
        <v>0</v>
      </c>
      <c r="L22" s="35" t="s">
        <v>0</v>
      </c>
      <c r="M22" s="35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" t="s">
        <v>0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" t="s">
        <v>0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</row>
    <row r="23" spans="1:80" x14ac:dyDescent="0.2">
      <c r="A23" s="1" t="s">
        <v>1634</v>
      </c>
      <c r="B23" s="4" t="s">
        <v>113</v>
      </c>
      <c r="C23" s="4" t="s">
        <v>114</v>
      </c>
      <c r="D23" s="35">
        <v>19489168.9539585</v>
      </c>
      <c r="E23" s="35">
        <v>24581437.492231101</v>
      </c>
      <c r="F23" s="35">
        <v>22816201.879097499</v>
      </c>
      <c r="G23" s="35">
        <v>14020482.1630837</v>
      </c>
      <c r="H23" s="35">
        <v>21672814.156555898</v>
      </c>
      <c r="I23" s="35">
        <v>14777058.1602192</v>
      </c>
      <c r="J23" s="35">
        <v>12386169.3008893</v>
      </c>
      <c r="K23" s="35">
        <v>18389798.931308001</v>
      </c>
      <c r="L23" s="35">
        <v>23168707.6492646</v>
      </c>
      <c r="M23" s="35">
        <v>20538102.377182901</v>
      </c>
      <c r="N23" s="1">
        <v>16714308.316558801</v>
      </c>
      <c r="O23" s="1">
        <v>25458797.932610199</v>
      </c>
      <c r="P23" s="1">
        <v>19639100.607301898</v>
      </c>
      <c r="Q23" s="1">
        <v>18145757.566028599</v>
      </c>
      <c r="R23" s="1">
        <v>25481703.0020307</v>
      </c>
      <c r="S23" s="1">
        <v>17492660.7580132</v>
      </c>
      <c r="T23" s="1">
        <v>17646084.624793399</v>
      </c>
      <c r="U23" s="1">
        <v>16368210.6852866</v>
      </c>
      <c r="V23" s="1">
        <v>12610115.127262499</v>
      </c>
      <c r="W23" s="1">
        <v>19969660.037019901</v>
      </c>
      <c r="X23" s="1">
        <v>27489708.3908225</v>
      </c>
      <c r="Y23" s="1">
        <v>16851524.1904657</v>
      </c>
      <c r="Z23" s="1">
        <v>13520369.826426201</v>
      </c>
      <c r="AA23" s="1">
        <v>15829431.508853</v>
      </c>
      <c r="AB23" s="1">
        <v>12876760.8358058</v>
      </c>
      <c r="AC23" s="1">
        <v>16342918.0007689</v>
      </c>
      <c r="AD23" s="1">
        <v>12694141.470660301</v>
      </c>
      <c r="AE23" s="1">
        <v>18146448.3144481</v>
      </c>
      <c r="AF23" s="1">
        <v>22542146.717812099</v>
      </c>
      <c r="AG23" s="1">
        <v>21348091.375579301</v>
      </c>
      <c r="AH23" s="1">
        <v>20645088.2357664</v>
      </c>
      <c r="AI23" s="1">
        <v>14301028.063784201</v>
      </c>
      <c r="AJ23" s="1">
        <v>12085371.728373799</v>
      </c>
      <c r="AK23" s="1">
        <v>15468204.098514</v>
      </c>
      <c r="AL23" s="1">
        <v>21463752.879935302</v>
      </c>
      <c r="AM23" s="1">
        <v>22210713.348061401</v>
      </c>
      <c r="AN23" s="1">
        <v>20023753.547833301</v>
      </c>
      <c r="AO23" s="1">
        <v>15020218.104517899</v>
      </c>
      <c r="AP23" s="1">
        <v>13612105.366169199</v>
      </c>
      <c r="AQ23" s="1">
        <v>13365143.913790399</v>
      </c>
      <c r="AR23" s="1">
        <v>15508357.896696599</v>
      </c>
      <c r="AS23" s="1">
        <v>10083870.459409</v>
      </c>
      <c r="AT23" s="1">
        <v>17197105.874817599</v>
      </c>
      <c r="AU23" s="1">
        <v>12182714.0368638</v>
      </c>
      <c r="AV23" s="1">
        <v>15420920.5941767</v>
      </c>
      <c r="AW23" s="1">
        <v>13546216.3960016</v>
      </c>
      <c r="AX23" s="1">
        <v>18193429.2009179</v>
      </c>
      <c r="AY23" s="1">
        <v>14996178.099253001</v>
      </c>
      <c r="AZ23" s="1">
        <v>25264464.958896998</v>
      </c>
      <c r="BA23" s="1">
        <v>15767361.080030199</v>
      </c>
      <c r="BB23" s="1">
        <v>19850798.584284499</v>
      </c>
      <c r="BC23" s="1">
        <v>16858018.721648201</v>
      </c>
      <c r="BD23" s="1">
        <v>16886916.343460299</v>
      </c>
      <c r="BE23" s="1">
        <v>21551386.4868626</v>
      </c>
      <c r="BF23" s="1">
        <v>16172940.567073399</v>
      </c>
      <c r="BG23" s="1">
        <v>21534744.292574398</v>
      </c>
      <c r="BH23" s="1">
        <v>12233068.246231999</v>
      </c>
      <c r="BI23" s="1">
        <v>13640897.4109561</v>
      </c>
      <c r="BJ23" s="1">
        <v>19452555.043524899</v>
      </c>
      <c r="BK23" s="1">
        <v>16117799.3751946</v>
      </c>
      <c r="BL23" s="1">
        <v>15054148.541877801</v>
      </c>
      <c r="BM23" s="1">
        <v>15293208.0984613</v>
      </c>
      <c r="BN23" s="1">
        <v>13124861.9542046</v>
      </c>
      <c r="BO23" s="1">
        <v>17589045.793119401</v>
      </c>
      <c r="BP23" s="1">
        <v>14414459.026882701</v>
      </c>
      <c r="BQ23" s="1">
        <v>15061128.1822527</v>
      </c>
      <c r="BR23" s="1">
        <v>19259059.5096444</v>
      </c>
      <c r="BS23" s="1">
        <v>16558309.922578899</v>
      </c>
      <c r="BT23" s="1">
        <v>15179788.904231399</v>
      </c>
      <c r="BU23" s="1">
        <v>13858854.9147695</v>
      </c>
      <c r="BV23" s="1">
        <v>14928206.913251599</v>
      </c>
      <c r="BW23" s="1">
        <v>17242724.129707798</v>
      </c>
      <c r="BX23" s="1">
        <v>17062231.248061899</v>
      </c>
      <c r="BY23" s="1">
        <v>22127095.470750902</v>
      </c>
      <c r="BZ23" s="1">
        <v>18399629.890775502</v>
      </c>
      <c r="CA23" s="1">
        <v>16284973.0939063</v>
      </c>
      <c r="CB23" s="1">
        <v>9563593.5638896208</v>
      </c>
    </row>
    <row r="24" spans="1:80" x14ac:dyDescent="0.2">
      <c r="A24" s="1" t="s">
        <v>1635</v>
      </c>
      <c r="B24" s="4" t="s">
        <v>118</v>
      </c>
      <c r="C24" s="4" t="s">
        <v>119</v>
      </c>
      <c r="D24" s="35">
        <v>214096.296842399</v>
      </c>
      <c r="E24" s="35">
        <v>200621.70955482899</v>
      </c>
      <c r="F24" s="35">
        <v>505984.73282567202</v>
      </c>
      <c r="G24" s="35">
        <v>147738.89113593701</v>
      </c>
      <c r="H24" s="35">
        <v>279546.669245906</v>
      </c>
      <c r="I24" s="35">
        <v>221228.10778660199</v>
      </c>
      <c r="J24" s="35">
        <v>259713.04555076</v>
      </c>
      <c r="K24" s="35">
        <v>132049.40936613499</v>
      </c>
      <c r="L24" s="35">
        <v>362101.42311782599</v>
      </c>
      <c r="M24" s="35">
        <v>165804.22736468201</v>
      </c>
      <c r="N24" s="1">
        <v>249015.00508889899</v>
      </c>
      <c r="O24" s="1">
        <v>238394.410038745</v>
      </c>
      <c r="P24" s="1">
        <v>341303.62009138399</v>
      </c>
      <c r="Q24" s="1">
        <v>258711.56047365</v>
      </c>
      <c r="R24" s="1">
        <v>256919.24316965201</v>
      </c>
      <c r="S24" s="1">
        <v>266127.83606992097</v>
      </c>
      <c r="T24" s="1">
        <v>201506.10319226899</v>
      </c>
      <c r="U24" s="1">
        <v>359631.99595645798</v>
      </c>
      <c r="V24" s="1">
        <v>246068.463409041</v>
      </c>
      <c r="W24" s="1">
        <v>393679.857822455</v>
      </c>
      <c r="X24" s="1">
        <v>350286.91598712601</v>
      </c>
      <c r="Y24" s="1">
        <v>238363.83025779901</v>
      </c>
      <c r="Z24" s="1">
        <v>229093.51641884001</v>
      </c>
      <c r="AA24" s="1">
        <v>224990.91983453001</v>
      </c>
      <c r="AB24" s="1">
        <v>264334.92193817301</v>
      </c>
      <c r="AC24" s="1">
        <v>321503.92089712602</v>
      </c>
      <c r="AD24" s="1">
        <v>332427.78898794699</v>
      </c>
      <c r="AE24" s="1">
        <v>231366.139520214</v>
      </c>
      <c r="AF24" s="1">
        <v>212965.67503278801</v>
      </c>
      <c r="AG24" s="1">
        <v>189705.380360382</v>
      </c>
      <c r="AH24" s="1">
        <v>174319.81326912899</v>
      </c>
      <c r="AI24" s="1">
        <v>181756.90603121699</v>
      </c>
      <c r="AJ24" s="1">
        <v>206356.33966615301</v>
      </c>
      <c r="AK24" s="1">
        <v>191736.78979818799</v>
      </c>
      <c r="AL24" s="1">
        <v>312446.00865139498</v>
      </c>
      <c r="AM24" s="1">
        <v>218973.19785616099</v>
      </c>
      <c r="AN24" s="1">
        <v>241560.89598273599</v>
      </c>
      <c r="AO24" s="1">
        <v>270003.61939341098</v>
      </c>
      <c r="AP24" s="1">
        <v>181448.14421403201</v>
      </c>
      <c r="AQ24" s="1">
        <v>127081.20077779501</v>
      </c>
      <c r="AR24" s="1">
        <v>207605.01030175001</v>
      </c>
      <c r="AS24" s="1">
        <v>161523.847585193</v>
      </c>
      <c r="AT24" s="1">
        <v>217631.20868617101</v>
      </c>
      <c r="AU24" s="1">
        <v>133147.74510772401</v>
      </c>
      <c r="AV24" s="1">
        <v>167514.943835899</v>
      </c>
      <c r="AW24" s="1">
        <v>220606.16189129601</v>
      </c>
      <c r="AX24" s="1">
        <v>200433.544869231</v>
      </c>
      <c r="AY24" s="1">
        <v>190727.15860442299</v>
      </c>
      <c r="AZ24" s="1">
        <v>136110.090939844</v>
      </c>
      <c r="BA24" s="1">
        <v>184627.13218258001</v>
      </c>
      <c r="BB24" s="1">
        <v>146906.97693986</v>
      </c>
      <c r="BC24" s="1">
        <v>173868.513515358</v>
      </c>
      <c r="BD24" s="1">
        <v>198763.93649840701</v>
      </c>
      <c r="BE24" s="1">
        <v>157041.70705345701</v>
      </c>
      <c r="BF24" s="1">
        <v>138655.323416261</v>
      </c>
      <c r="BG24" s="1">
        <v>245792.19539603201</v>
      </c>
      <c r="BH24" s="1">
        <v>195139.446276</v>
      </c>
      <c r="BI24" s="1">
        <v>113654.118547394</v>
      </c>
      <c r="BJ24" s="1">
        <v>196034.19966626901</v>
      </c>
      <c r="BK24" s="1">
        <v>138528.49960993399</v>
      </c>
      <c r="BL24" s="1">
        <v>260064.99678733299</v>
      </c>
      <c r="BM24" s="1">
        <v>229084.02800009699</v>
      </c>
      <c r="BN24" s="1">
        <v>294071.84766978701</v>
      </c>
      <c r="BO24" s="1">
        <v>273959.18186218297</v>
      </c>
      <c r="BP24" s="1">
        <v>214174.88186642001</v>
      </c>
      <c r="BQ24" s="1">
        <v>194249.952119222</v>
      </c>
      <c r="BR24" s="1">
        <v>261702.06934072799</v>
      </c>
      <c r="BS24" s="1">
        <v>206559.01388035101</v>
      </c>
      <c r="BT24" s="1">
        <v>148619.376415195</v>
      </c>
      <c r="BU24" s="1">
        <v>219114.67727858599</v>
      </c>
      <c r="BV24" s="1">
        <v>192483.236550523</v>
      </c>
      <c r="BW24" s="1">
        <v>214557.133488097</v>
      </c>
      <c r="BX24" s="1">
        <v>197071.51341153801</v>
      </c>
      <c r="BY24" s="1">
        <v>167976.515554365</v>
      </c>
      <c r="BZ24" s="1">
        <v>181872.73022966701</v>
      </c>
      <c r="CA24" s="1">
        <v>173909.51914158501</v>
      </c>
      <c r="CB24" s="1">
        <v>160847.66576105001</v>
      </c>
    </row>
    <row r="25" spans="1:80" x14ac:dyDescent="0.2">
      <c r="A25" s="1" t="s">
        <v>1636</v>
      </c>
      <c r="B25" s="4" t="s">
        <v>123</v>
      </c>
      <c r="C25" s="4" t="s">
        <v>124</v>
      </c>
      <c r="D25" s="35">
        <v>5009202.7968322402</v>
      </c>
      <c r="E25" s="35">
        <v>3833703.5347524099</v>
      </c>
      <c r="F25" s="35">
        <v>11385708.9718879</v>
      </c>
      <c r="G25" s="35">
        <v>5803748.1051899996</v>
      </c>
      <c r="H25" s="35">
        <v>4359050.8740361696</v>
      </c>
      <c r="I25" s="35">
        <v>6079350.6003889004</v>
      </c>
      <c r="J25" s="35">
        <v>4421134.7394102504</v>
      </c>
      <c r="K25" s="35">
        <v>4143719.3376068398</v>
      </c>
      <c r="L25" s="35">
        <v>7080937.05827922</v>
      </c>
      <c r="M25" s="35">
        <v>6565172.93818969</v>
      </c>
      <c r="N25" s="1">
        <v>5955838.1927022003</v>
      </c>
      <c r="O25" s="1">
        <v>5927538.6958019901</v>
      </c>
      <c r="P25" s="1">
        <v>8329411.2537097698</v>
      </c>
      <c r="Q25" s="1">
        <v>6127536.8155340301</v>
      </c>
      <c r="R25" s="1">
        <v>5480112.7117328504</v>
      </c>
      <c r="S25" s="1">
        <v>7593098.2898667101</v>
      </c>
      <c r="T25" s="1">
        <v>5594911.69921852</v>
      </c>
      <c r="U25" s="1">
        <v>5758724.3811128298</v>
      </c>
      <c r="V25" s="1">
        <v>4752691.6326749902</v>
      </c>
      <c r="W25" s="1">
        <v>8343141.0806668503</v>
      </c>
      <c r="X25" s="1">
        <v>7621100.7207465796</v>
      </c>
      <c r="Y25" s="1">
        <v>5028730.3191377399</v>
      </c>
      <c r="Z25" s="1">
        <v>4611998.6459736601</v>
      </c>
      <c r="AA25" s="1">
        <v>5872886.1427491503</v>
      </c>
      <c r="AB25" s="1">
        <v>4349202.4677974395</v>
      </c>
      <c r="AC25" s="1">
        <v>5131268.5603593802</v>
      </c>
      <c r="AD25" s="1">
        <v>5974694.43411614</v>
      </c>
      <c r="AE25" s="1">
        <v>6225576.1964234803</v>
      </c>
      <c r="AF25" s="1">
        <v>8140668.93110523</v>
      </c>
      <c r="AG25" s="1">
        <v>5853180.7928088801</v>
      </c>
      <c r="AH25" s="1">
        <v>6105967.9339581998</v>
      </c>
      <c r="AI25" s="1">
        <v>2885939.6361814402</v>
      </c>
      <c r="AJ25" s="1">
        <v>3485725.2103692498</v>
      </c>
      <c r="AK25" s="1">
        <v>7060308.3024436496</v>
      </c>
      <c r="AL25" s="1">
        <v>5535553.5719185099</v>
      </c>
      <c r="AM25" s="1">
        <v>6067825.2363256495</v>
      </c>
      <c r="AN25" s="1">
        <v>5565117.9644551203</v>
      </c>
      <c r="AO25" s="1">
        <v>5635469.6463384395</v>
      </c>
      <c r="AP25" s="1">
        <v>3331960.7935285601</v>
      </c>
      <c r="AQ25" s="1">
        <v>5793842.1583226202</v>
      </c>
      <c r="AR25" s="1">
        <v>6732544.1890357696</v>
      </c>
      <c r="AS25" s="1">
        <v>3964562.72219923</v>
      </c>
      <c r="AT25" s="1">
        <v>8693994.3501428496</v>
      </c>
      <c r="AU25" s="1">
        <v>7415132.37652204</v>
      </c>
      <c r="AV25" s="1">
        <v>6343182.2196850097</v>
      </c>
      <c r="AW25" s="1">
        <v>3886581.8722285102</v>
      </c>
      <c r="AX25" s="1">
        <v>3299530.7114488999</v>
      </c>
      <c r="AY25" s="1">
        <v>3754049.7759564701</v>
      </c>
      <c r="AZ25" s="1">
        <v>3950717.5370091498</v>
      </c>
      <c r="BA25" s="1">
        <v>4766736.8398688603</v>
      </c>
      <c r="BB25" s="1">
        <v>3450388.3714427198</v>
      </c>
      <c r="BC25" s="1">
        <v>5286348.0585238999</v>
      </c>
      <c r="BD25" s="1">
        <v>4447589.2337546702</v>
      </c>
      <c r="BE25" s="1">
        <v>4904529.0314334799</v>
      </c>
      <c r="BF25" s="1">
        <v>4506404.9893145896</v>
      </c>
      <c r="BG25" s="1">
        <v>4738592.9202785101</v>
      </c>
      <c r="BH25" s="1">
        <v>5537793.2310575498</v>
      </c>
      <c r="BI25" s="1">
        <v>2944634.6252163202</v>
      </c>
      <c r="BJ25" s="1">
        <v>4906349.7332574604</v>
      </c>
      <c r="BK25" s="1">
        <v>4769725.90922591</v>
      </c>
      <c r="BL25" s="1">
        <v>6578793.5630942201</v>
      </c>
      <c r="BM25" s="1">
        <v>5670674.6000375496</v>
      </c>
      <c r="BN25" s="1">
        <v>5785800.8395823697</v>
      </c>
      <c r="BO25" s="1">
        <v>4091976.3478548802</v>
      </c>
      <c r="BP25" s="1">
        <v>6183012.4371848498</v>
      </c>
      <c r="BQ25" s="1">
        <v>3663607.8012035401</v>
      </c>
      <c r="BR25" s="1">
        <v>4593112.6371871699</v>
      </c>
      <c r="BS25" s="1">
        <v>5871011.3791296603</v>
      </c>
      <c r="BT25" s="1">
        <v>4278893.0040945904</v>
      </c>
      <c r="BU25" s="1">
        <v>4126605.4455626602</v>
      </c>
      <c r="BV25" s="1">
        <v>3780100.4931427101</v>
      </c>
      <c r="BW25" s="1">
        <v>4007302.11086164</v>
      </c>
      <c r="BX25" s="1">
        <v>5195344.3055343702</v>
      </c>
      <c r="BY25" s="1">
        <v>4849336.5918011898</v>
      </c>
      <c r="BZ25" s="1">
        <v>5542276.5035018902</v>
      </c>
      <c r="CA25" s="1">
        <v>3985558.9678888302</v>
      </c>
      <c r="CB25" s="1">
        <v>3661330.2647595601</v>
      </c>
    </row>
    <row r="26" spans="1:80" x14ac:dyDescent="0.2">
      <c r="A26" s="1" t="s">
        <v>1638</v>
      </c>
      <c r="B26" s="4" t="s">
        <v>128</v>
      </c>
      <c r="C26" s="4" t="s">
        <v>129</v>
      </c>
      <c r="D26" s="35">
        <v>222928.552020478</v>
      </c>
      <c r="E26" s="35">
        <v>271631.75097530399</v>
      </c>
      <c r="F26" s="35">
        <v>285131.66479463602</v>
      </c>
      <c r="G26" s="35">
        <v>107010.229389471</v>
      </c>
      <c r="H26" s="35">
        <v>181532.05674769799</v>
      </c>
      <c r="I26" s="35">
        <v>205938.03175598901</v>
      </c>
      <c r="J26" s="35">
        <v>441580.92228376301</v>
      </c>
      <c r="K26" s="35">
        <v>166479.10612977401</v>
      </c>
      <c r="L26" s="35">
        <v>322874.27980544401</v>
      </c>
      <c r="M26" s="35">
        <v>217822.88940939499</v>
      </c>
      <c r="N26" s="1">
        <v>368926.48108141799</v>
      </c>
      <c r="O26" s="1">
        <v>259988.109885799</v>
      </c>
      <c r="P26" s="1">
        <v>306027.04203380499</v>
      </c>
      <c r="Q26" s="1">
        <v>221702.98010088099</v>
      </c>
      <c r="R26" s="1">
        <v>329389.06125864299</v>
      </c>
      <c r="S26" s="1">
        <v>288098.54420162103</v>
      </c>
      <c r="T26" s="1">
        <v>214154.16779566</v>
      </c>
      <c r="U26" s="1">
        <v>305867.430964461</v>
      </c>
      <c r="V26" s="1">
        <v>218890.36851807201</v>
      </c>
      <c r="W26" s="1">
        <v>422020.29102688702</v>
      </c>
      <c r="X26" s="1">
        <v>381166.72245610598</v>
      </c>
      <c r="Y26" s="1">
        <v>313527.102848924</v>
      </c>
      <c r="Z26" s="1">
        <v>321296.55390617601</v>
      </c>
      <c r="AA26" s="1">
        <v>217822.82329396001</v>
      </c>
      <c r="AB26" s="1">
        <v>259812.72756792899</v>
      </c>
      <c r="AC26" s="1">
        <v>260540.863699913</v>
      </c>
      <c r="AD26" s="1">
        <v>286106.58829168498</v>
      </c>
      <c r="AE26" s="1">
        <v>364258.09406247101</v>
      </c>
      <c r="AF26" s="1">
        <v>203033.614704028</v>
      </c>
      <c r="AG26" s="1">
        <v>316113.82181849302</v>
      </c>
      <c r="AH26" s="1">
        <v>290701.088193312</v>
      </c>
      <c r="AI26" s="1">
        <v>151908.081186225</v>
      </c>
      <c r="AJ26" s="1">
        <v>248462.98767332701</v>
      </c>
      <c r="AK26" s="1">
        <v>171520.92360727501</v>
      </c>
      <c r="AL26" s="1">
        <v>345008.14899422898</v>
      </c>
      <c r="AM26" s="1">
        <v>246482.48044698601</v>
      </c>
      <c r="AN26" s="1">
        <v>323681.23090570699</v>
      </c>
      <c r="AO26" s="1">
        <v>292363.255613874</v>
      </c>
      <c r="AP26" s="1">
        <v>144143.258391512</v>
      </c>
      <c r="AQ26" s="1">
        <v>118739.534581161</v>
      </c>
      <c r="AR26" s="1">
        <v>168895.96573260499</v>
      </c>
      <c r="AS26" s="1">
        <v>163873.169135437</v>
      </c>
      <c r="AT26" s="1">
        <v>236846.69205280699</v>
      </c>
      <c r="AU26" s="1">
        <v>202597.018148353</v>
      </c>
      <c r="AV26" s="1">
        <v>245423.79849702099</v>
      </c>
      <c r="AW26" s="1">
        <v>172380.807214164</v>
      </c>
      <c r="AX26" s="1">
        <v>208649.24164860899</v>
      </c>
      <c r="AY26" s="1">
        <v>191136.04885878001</v>
      </c>
      <c r="AZ26" s="1">
        <v>174334.79235128901</v>
      </c>
      <c r="BA26" s="1">
        <v>166674.937251767</v>
      </c>
      <c r="BB26" s="1">
        <v>184925.750412942</v>
      </c>
      <c r="BC26" s="1">
        <v>115729.269299982</v>
      </c>
      <c r="BD26" s="1">
        <v>228037.80621823299</v>
      </c>
      <c r="BE26" s="1">
        <v>194274.90101264999</v>
      </c>
      <c r="BF26" s="1">
        <v>245347.81007637701</v>
      </c>
      <c r="BG26" s="1">
        <v>115643.792478937</v>
      </c>
      <c r="BH26" s="1">
        <v>344609.67709842703</v>
      </c>
      <c r="BI26" s="1">
        <v>133001.79936003601</v>
      </c>
      <c r="BJ26" s="1">
        <v>340740.32533209497</v>
      </c>
      <c r="BK26" s="1">
        <v>94262.0694155073</v>
      </c>
      <c r="BL26" s="1">
        <v>309221.762033518</v>
      </c>
      <c r="BM26" s="1">
        <v>467281.51098408899</v>
      </c>
      <c r="BN26" s="1">
        <v>275091.197363941</v>
      </c>
      <c r="BO26" s="1">
        <v>271624.02513702901</v>
      </c>
      <c r="BP26" s="1">
        <v>271861.21332071902</v>
      </c>
      <c r="BQ26" s="1">
        <v>190945.65022167601</v>
      </c>
      <c r="BR26" s="1">
        <v>200464.52613126399</v>
      </c>
      <c r="BS26" s="1">
        <v>284766.30684603303</v>
      </c>
      <c r="BT26" s="1">
        <v>193897.059148464</v>
      </c>
      <c r="BU26" s="1">
        <v>254980.270625376</v>
      </c>
      <c r="BV26" s="1">
        <v>263252.67899999802</v>
      </c>
      <c r="BW26" s="1">
        <v>218840.886185323</v>
      </c>
      <c r="BX26" s="1">
        <v>296012.87705026398</v>
      </c>
      <c r="BY26" s="1">
        <v>250139.668206884</v>
      </c>
      <c r="BZ26" s="1">
        <v>232676.644624229</v>
      </c>
      <c r="CA26" s="1">
        <v>332221.383323938</v>
      </c>
      <c r="CB26" s="1">
        <v>146529.31306166999</v>
      </c>
    </row>
    <row r="27" spans="1:80" x14ac:dyDescent="0.2">
      <c r="A27" s="1" t="s">
        <v>1639</v>
      </c>
      <c r="B27" s="4" t="s">
        <v>133</v>
      </c>
      <c r="C27" s="4" t="s">
        <v>134</v>
      </c>
      <c r="D27" s="35">
        <v>161141447.40585399</v>
      </c>
      <c r="E27" s="35">
        <v>140809747.07684299</v>
      </c>
      <c r="F27" s="35">
        <v>178898621.904865</v>
      </c>
      <c r="G27" s="35">
        <v>142337418.35031301</v>
      </c>
      <c r="H27" s="35">
        <v>131457112.122904</v>
      </c>
      <c r="I27" s="35">
        <v>155383822.374318</v>
      </c>
      <c r="J27" s="35">
        <v>178577376.91747499</v>
      </c>
      <c r="K27" s="35">
        <v>156111027.49429101</v>
      </c>
      <c r="L27" s="35">
        <v>151325100.251086</v>
      </c>
      <c r="M27" s="35">
        <v>153546325.19834399</v>
      </c>
      <c r="N27" s="1">
        <v>197003320.00373301</v>
      </c>
      <c r="O27" s="1">
        <v>143761980.28644899</v>
      </c>
      <c r="P27" s="1">
        <v>137297354.365343</v>
      </c>
      <c r="Q27" s="1">
        <v>151291630.19714701</v>
      </c>
      <c r="R27" s="1">
        <v>151484907.573333</v>
      </c>
      <c r="S27" s="1">
        <v>189083053.42755699</v>
      </c>
      <c r="T27" s="1">
        <v>145187911.21374899</v>
      </c>
      <c r="U27" s="1">
        <v>155150739.88634199</v>
      </c>
      <c r="V27" s="1">
        <v>148099575.78115201</v>
      </c>
      <c r="W27" s="1">
        <v>153019297.033636</v>
      </c>
      <c r="X27" s="1">
        <v>158578156.39565</v>
      </c>
      <c r="Y27" s="1">
        <v>175700403.447191</v>
      </c>
      <c r="Z27" s="1">
        <v>145138942.81397</v>
      </c>
      <c r="AA27" s="1">
        <v>150953540.35462201</v>
      </c>
      <c r="AB27" s="1">
        <v>174724123.98864299</v>
      </c>
      <c r="AC27" s="1">
        <v>211761590.99865299</v>
      </c>
      <c r="AD27" s="1">
        <v>154096289.858208</v>
      </c>
      <c r="AE27" s="1">
        <v>165715023.00391501</v>
      </c>
      <c r="AF27" s="1">
        <v>172964945.67085201</v>
      </c>
      <c r="AG27" s="1">
        <v>145615117.872852</v>
      </c>
      <c r="AH27" s="1">
        <v>160542015.879702</v>
      </c>
      <c r="AI27" s="1">
        <v>116636541.40835001</v>
      </c>
      <c r="AJ27" s="1">
        <v>144242849.97213501</v>
      </c>
      <c r="AK27" s="1">
        <v>176082668.79994601</v>
      </c>
      <c r="AL27" s="1">
        <v>137160178.142773</v>
      </c>
      <c r="AM27" s="1">
        <v>158601174.86572799</v>
      </c>
      <c r="AN27" s="1">
        <v>149609042.50797999</v>
      </c>
      <c r="AO27" s="1">
        <v>140236733.72226301</v>
      </c>
      <c r="AP27" s="1">
        <v>127516443.554893</v>
      </c>
      <c r="AQ27" s="1">
        <v>183349369.53105301</v>
      </c>
      <c r="AR27" s="1">
        <v>146140983.31747401</v>
      </c>
      <c r="AS27" s="1">
        <v>162380283.41156101</v>
      </c>
      <c r="AT27" s="1">
        <v>133147538.083075</v>
      </c>
      <c r="AU27" s="1">
        <v>163460963.913899</v>
      </c>
      <c r="AV27" s="1">
        <v>152846582.230984</v>
      </c>
      <c r="AW27" s="1">
        <v>143306835.106042</v>
      </c>
      <c r="AX27" s="1">
        <v>134512453.35767701</v>
      </c>
      <c r="AY27" s="1">
        <v>128779080.79625501</v>
      </c>
      <c r="AZ27" s="1">
        <v>130477118.008737</v>
      </c>
      <c r="BA27" s="1">
        <v>145759879.14495599</v>
      </c>
      <c r="BB27" s="1">
        <v>133231411.535376</v>
      </c>
      <c r="BC27" s="1">
        <v>132680786.565428</v>
      </c>
      <c r="BD27" s="1">
        <v>145334405.86857599</v>
      </c>
      <c r="BE27" s="1">
        <v>149133314.38453701</v>
      </c>
      <c r="BF27" s="1">
        <v>167978236.630833</v>
      </c>
      <c r="BG27" s="1">
        <v>124378691.972407</v>
      </c>
      <c r="BH27" s="1">
        <v>152742555.92711899</v>
      </c>
      <c r="BI27" s="1">
        <v>130232477.45558301</v>
      </c>
      <c r="BJ27" s="1">
        <v>146672120.96166599</v>
      </c>
      <c r="BK27" s="1">
        <v>125187012.38049901</v>
      </c>
      <c r="BL27" s="1">
        <v>167687072.77685899</v>
      </c>
      <c r="BM27" s="1">
        <v>153827727.14768299</v>
      </c>
      <c r="BN27" s="1">
        <v>161109059.08827099</v>
      </c>
      <c r="BO27" s="1">
        <v>214564075.037579</v>
      </c>
      <c r="BP27" s="1">
        <v>146167326.737654</v>
      </c>
      <c r="BQ27" s="1">
        <v>134948657.05487499</v>
      </c>
      <c r="BR27" s="1">
        <v>143535328.19875699</v>
      </c>
      <c r="BS27" s="1">
        <v>144124422.86787501</v>
      </c>
      <c r="BT27" s="1">
        <v>138423373.70305499</v>
      </c>
      <c r="BU27" s="1">
        <v>122170145.626754</v>
      </c>
      <c r="BV27" s="1">
        <v>149532980.23399499</v>
      </c>
      <c r="BW27" s="1">
        <v>140840425.6507</v>
      </c>
      <c r="BX27" s="1">
        <v>170071113.55782101</v>
      </c>
      <c r="BY27" s="1">
        <v>160985127.446403</v>
      </c>
      <c r="BZ27" s="1">
        <v>159946084.16028401</v>
      </c>
      <c r="CA27" s="1">
        <v>158075710.38049299</v>
      </c>
      <c r="CB27" s="1">
        <v>153968844.684012</v>
      </c>
    </row>
    <row r="28" spans="1:80" x14ac:dyDescent="0.2">
      <c r="A28" s="1" t="s">
        <v>1640</v>
      </c>
      <c r="B28" s="4" t="s">
        <v>137</v>
      </c>
      <c r="C28" s="4" t="s">
        <v>138</v>
      </c>
      <c r="D28" s="35">
        <v>3153732.6470112298</v>
      </c>
      <c r="E28" s="35">
        <v>3929059.0710190702</v>
      </c>
      <c r="F28" s="35">
        <v>4876852.5775560699</v>
      </c>
      <c r="G28" s="35">
        <v>1624204.76718657</v>
      </c>
      <c r="H28" s="35">
        <v>5553488.5061427299</v>
      </c>
      <c r="I28" s="35">
        <v>3487090.5841977699</v>
      </c>
      <c r="J28" s="35">
        <v>2532634.1370711499</v>
      </c>
      <c r="K28" s="35">
        <v>3451427.9360687402</v>
      </c>
      <c r="L28" s="35">
        <v>3812092.7540207799</v>
      </c>
      <c r="M28" s="35">
        <v>3014807.9781606598</v>
      </c>
      <c r="N28" s="1">
        <v>4588663.2475142702</v>
      </c>
      <c r="O28" s="1">
        <v>3618003.4518651902</v>
      </c>
      <c r="P28" s="1">
        <v>4257164.6777115501</v>
      </c>
      <c r="Q28" s="1">
        <v>3946515.0030487902</v>
      </c>
      <c r="R28" s="1">
        <v>3016834.3897361201</v>
      </c>
      <c r="S28" s="1">
        <v>5976428.8026825497</v>
      </c>
      <c r="T28" s="1">
        <v>2610282.1559041701</v>
      </c>
      <c r="U28" s="1">
        <v>3099371.6206465201</v>
      </c>
      <c r="V28" s="1">
        <v>2701544.4781350801</v>
      </c>
      <c r="W28" s="1">
        <v>4159723.0543333599</v>
      </c>
      <c r="X28" s="1">
        <v>3134975.3383569098</v>
      </c>
      <c r="Y28" s="1">
        <v>4415932.7637531897</v>
      </c>
      <c r="Z28" s="1">
        <v>3592906.7355331201</v>
      </c>
      <c r="AA28" s="1">
        <v>2546657.8847606899</v>
      </c>
      <c r="AB28" s="1">
        <v>4868931.6864933502</v>
      </c>
      <c r="AC28" s="1">
        <v>3879023.7444954598</v>
      </c>
      <c r="AD28" s="1">
        <v>4085737.6202260102</v>
      </c>
      <c r="AE28" s="1">
        <v>3143373.7078504302</v>
      </c>
      <c r="AF28" s="1">
        <v>4025376.1237063301</v>
      </c>
      <c r="AG28" s="1">
        <v>3208542.3387875399</v>
      </c>
      <c r="AH28" s="1">
        <v>3966254.9727630201</v>
      </c>
      <c r="AI28" s="1">
        <v>2995593.7133608302</v>
      </c>
      <c r="AJ28" s="1">
        <v>2877377.3402710198</v>
      </c>
      <c r="AK28" s="1">
        <v>2933661.3810815001</v>
      </c>
      <c r="AL28" s="1">
        <v>3523425.17192428</v>
      </c>
      <c r="AM28" s="1">
        <v>2771725.5430760998</v>
      </c>
      <c r="AN28" s="1">
        <v>2476300.6333417199</v>
      </c>
      <c r="AO28" s="1">
        <v>4878168.7821806502</v>
      </c>
      <c r="AP28" s="1">
        <v>2813282.7052844898</v>
      </c>
      <c r="AQ28" s="1">
        <v>1971149.9320899399</v>
      </c>
      <c r="AR28" s="1">
        <v>2926450.6113163899</v>
      </c>
      <c r="AS28" s="1">
        <v>2340352.41903004</v>
      </c>
      <c r="AT28" s="1">
        <v>3933690.2485489701</v>
      </c>
      <c r="AU28" s="1">
        <v>2169005.381476</v>
      </c>
      <c r="AV28" s="1">
        <v>3170482.2670420599</v>
      </c>
      <c r="AW28" s="1">
        <v>4391897.6971324198</v>
      </c>
      <c r="AX28" s="1">
        <v>2847006.3719508802</v>
      </c>
      <c r="AY28" s="1">
        <v>2687492.6903843302</v>
      </c>
      <c r="AZ28" s="1">
        <v>2332409.82716071</v>
      </c>
      <c r="BA28" s="1">
        <v>3066001.7880582502</v>
      </c>
      <c r="BB28" s="1">
        <v>2355671.54450412</v>
      </c>
      <c r="BC28" s="1">
        <v>2884133.8458459801</v>
      </c>
      <c r="BD28" s="1">
        <v>1955906.1039475901</v>
      </c>
      <c r="BE28" s="1">
        <v>2669459.6845256598</v>
      </c>
      <c r="BF28" s="1">
        <v>4034757.1548790699</v>
      </c>
      <c r="BG28" s="1">
        <v>3873579.6392894401</v>
      </c>
      <c r="BH28" s="1">
        <v>4463627.32837517</v>
      </c>
      <c r="BI28" s="1">
        <v>1057571.9278464101</v>
      </c>
      <c r="BJ28" s="1">
        <v>3589823.9117022399</v>
      </c>
      <c r="BK28" s="1">
        <v>3561837.7631537002</v>
      </c>
      <c r="BL28" s="1">
        <v>4188731.6699205399</v>
      </c>
      <c r="BM28" s="1">
        <v>2856610.1485181502</v>
      </c>
      <c r="BN28" s="1">
        <v>3296472.7095230701</v>
      </c>
      <c r="BO28" s="1">
        <v>3667914.38494894</v>
      </c>
      <c r="BP28" s="1">
        <v>3168491.07853413</v>
      </c>
      <c r="BQ28" s="1">
        <v>2659223.4426046298</v>
      </c>
      <c r="BR28" s="1">
        <v>4057664.08822854</v>
      </c>
      <c r="BS28" s="1">
        <v>4216312.8440779801</v>
      </c>
      <c r="BT28" s="1">
        <v>4013597.2637056201</v>
      </c>
      <c r="BU28" s="1">
        <v>3011367.2690947</v>
      </c>
      <c r="BV28" s="1">
        <v>2619626.8111309302</v>
      </c>
      <c r="BW28" s="1">
        <v>3196781.5854533599</v>
      </c>
      <c r="BX28" s="1">
        <v>3792731.19994679</v>
      </c>
      <c r="BY28" s="1">
        <v>2346892.50021576</v>
      </c>
      <c r="BZ28" s="1">
        <v>2305027.5725827599</v>
      </c>
      <c r="CA28" s="1">
        <v>2137970.40557545</v>
      </c>
      <c r="CB28" s="1">
        <v>5066802.9236280397</v>
      </c>
    </row>
    <row r="29" spans="1:80" x14ac:dyDescent="0.2">
      <c r="A29" s="1" t="s">
        <v>1641</v>
      </c>
      <c r="B29" s="4" t="s">
        <v>141</v>
      </c>
      <c r="C29" s="4" t="s">
        <v>142</v>
      </c>
      <c r="D29" s="35" t="s">
        <v>0</v>
      </c>
      <c r="E29" s="35" t="s">
        <v>0</v>
      </c>
      <c r="F29" s="35" t="s">
        <v>0</v>
      </c>
      <c r="G29" s="35" t="s">
        <v>0</v>
      </c>
      <c r="H29" s="35" t="s">
        <v>0</v>
      </c>
      <c r="I29" s="35" t="s">
        <v>0</v>
      </c>
      <c r="J29" s="35" t="s">
        <v>0</v>
      </c>
      <c r="K29" s="35" t="s">
        <v>0</v>
      </c>
      <c r="L29" s="35" t="s">
        <v>0</v>
      </c>
      <c r="M29" s="35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</row>
    <row r="30" spans="1:80" x14ac:dyDescent="0.2">
      <c r="A30" s="1" t="s">
        <v>1642</v>
      </c>
      <c r="B30" s="4" t="s">
        <v>146</v>
      </c>
      <c r="C30" s="4" t="s">
        <v>147</v>
      </c>
      <c r="D30" s="35">
        <v>10447296.5842668</v>
      </c>
      <c r="E30" s="35">
        <v>6707796.4070405401</v>
      </c>
      <c r="F30" s="35">
        <v>12266102.0910592</v>
      </c>
      <c r="G30" s="35">
        <v>5692393.3246262204</v>
      </c>
      <c r="H30" s="35">
        <v>20378694.108422499</v>
      </c>
      <c r="I30" s="35">
        <v>12361326.702189101</v>
      </c>
      <c r="J30" s="35">
        <v>12206635.461632401</v>
      </c>
      <c r="K30" s="35">
        <v>6427571.8179656304</v>
      </c>
      <c r="L30" s="35">
        <v>10857184.5305919</v>
      </c>
      <c r="M30" s="35">
        <v>5906074.7096799603</v>
      </c>
      <c r="N30" s="1">
        <v>11690354.5222441</v>
      </c>
      <c r="O30" s="1">
        <v>8039080.85688431</v>
      </c>
      <c r="P30" s="1">
        <v>14039141.7292998</v>
      </c>
      <c r="Q30" s="1">
        <v>10935405.836743999</v>
      </c>
      <c r="R30" s="1">
        <v>8752972.8878176808</v>
      </c>
      <c r="S30" s="1">
        <v>11276027.809875799</v>
      </c>
      <c r="T30" s="1">
        <v>10134666.2445994</v>
      </c>
      <c r="U30" s="1">
        <v>13996524.8996656</v>
      </c>
      <c r="V30" s="1">
        <v>11506146.788659301</v>
      </c>
      <c r="W30" s="1">
        <v>18010059.743018501</v>
      </c>
      <c r="X30" s="1">
        <v>7834631.6585380603</v>
      </c>
      <c r="Y30" s="1">
        <v>12790730.1300146</v>
      </c>
      <c r="Z30" s="1">
        <v>12114777.6289242</v>
      </c>
      <c r="AA30" s="1">
        <v>8901539.8119283505</v>
      </c>
      <c r="AB30" s="1">
        <v>9005551.3516621999</v>
      </c>
      <c r="AC30" s="1">
        <v>8219866.2221991001</v>
      </c>
      <c r="AD30" s="1">
        <v>11559931.423327999</v>
      </c>
      <c r="AE30" s="1">
        <v>10597326.4780221</v>
      </c>
      <c r="AF30" s="1">
        <v>12657429.810191499</v>
      </c>
      <c r="AG30" s="1">
        <v>7959350.0812304504</v>
      </c>
      <c r="AH30" s="1">
        <v>7084087.31351439</v>
      </c>
      <c r="AI30" s="1">
        <v>10613377.470049299</v>
      </c>
      <c r="AJ30" s="1">
        <v>9409807.2062685397</v>
      </c>
      <c r="AK30" s="1">
        <v>14961392.1451676</v>
      </c>
      <c r="AL30" s="1">
        <v>16691891.0093091</v>
      </c>
      <c r="AM30" s="1">
        <v>11637064.2424061</v>
      </c>
      <c r="AN30" s="1">
        <v>7195930.8654005397</v>
      </c>
      <c r="AO30" s="1">
        <v>10617123.5126983</v>
      </c>
      <c r="AP30" s="1">
        <v>6348962.8525151499</v>
      </c>
      <c r="AQ30" s="1">
        <v>6682125.3526983196</v>
      </c>
      <c r="AR30" s="1">
        <v>10647915.9072353</v>
      </c>
      <c r="AS30" s="1">
        <v>7529352.4534602202</v>
      </c>
      <c r="AT30" s="1">
        <v>11054826.095538599</v>
      </c>
      <c r="AU30" s="1">
        <v>7262901.4635807397</v>
      </c>
      <c r="AV30" s="1">
        <v>7233274.9446491301</v>
      </c>
      <c r="AW30" s="1">
        <v>10105334.930692401</v>
      </c>
      <c r="AX30" s="1">
        <v>5658495.9802652802</v>
      </c>
      <c r="AY30" s="1">
        <v>6932318.57427999</v>
      </c>
      <c r="AZ30" s="1">
        <v>8069803.4891502503</v>
      </c>
      <c r="BA30" s="1">
        <v>10227499.623567401</v>
      </c>
      <c r="BB30" s="1">
        <v>8459564.7804443408</v>
      </c>
      <c r="BC30" s="1">
        <v>7145832.9668365503</v>
      </c>
      <c r="BD30" s="1">
        <v>6997628.6818418903</v>
      </c>
      <c r="BE30" s="1">
        <v>8195767.9342924897</v>
      </c>
      <c r="BF30" s="1">
        <v>6917335.7357456097</v>
      </c>
      <c r="BG30" s="1">
        <v>8260186.4181578998</v>
      </c>
      <c r="BH30" s="1">
        <v>12908147.249532601</v>
      </c>
      <c r="BI30" s="1">
        <v>4891642.1622355701</v>
      </c>
      <c r="BJ30" s="1">
        <v>11825716.6107952</v>
      </c>
      <c r="BK30" s="1">
        <v>6821914.6376726003</v>
      </c>
      <c r="BL30" s="1">
        <v>9125492.4235818908</v>
      </c>
      <c r="BM30" s="1">
        <v>8471984.8027407005</v>
      </c>
      <c r="BN30" s="1">
        <v>15649033.814848799</v>
      </c>
      <c r="BO30" s="1">
        <v>8352404.6175862299</v>
      </c>
      <c r="BP30" s="1">
        <v>11064667.254508</v>
      </c>
      <c r="BQ30" s="1">
        <v>8139900.4802299999</v>
      </c>
      <c r="BR30" s="1">
        <v>10959197.0866294</v>
      </c>
      <c r="BS30" s="1">
        <v>12115563.768753599</v>
      </c>
      <c r="BT30" s="1">
        <v>8458462.8286107108</v>
      </c>
      <c r="BU30" s="1">
        <v>10782831.765574301</v>
      </c>
      <c r="BV30" s="1">
        <v>10408570.1366848</v>
      </c>
      <c r="BW30" s="1">
        <v>7456836.8924531098</v>
      </c>
      <c r="BX30" s="1">
        <v>8798825.2551748306</v>
      </c>
      <c r="BY30" s="1">
        <v>6617664.1257949397</v>
      </c>
      <c r="BZ30" s="1">
        <v>7530751.2196847396</v>
      </c>
      <c r="CA30" s="1">
        <v>5912294.05836011</v>
      </c>
      <c r="CB30" s="1">
        <v>9371475.4432810992</v>
      </c>
    </row>
    <row r="31" spans="1:80" x14ac:dyDescent="0.2">
      <c r="A31" s="1" t="s">
        <v>1643</v>
      </c>
      <c r="B31" s="4" t="s">
        <v>151</v>
      </c>
      <c r="C31" s="4" t="s">
        <v>152</v>
      </c>
      <c r="D31" s="35" t="s">
        <v>0</v>
      </c>
      <c r="E31" s="35" t="s">
        <v>0</v>
      </c>
      <c r="F31" s="35" t="s">
        <v>0</v>
      </c>
      <c r="G31" s="35" t="s">
        <v>0</v>
      </c>
      <c r="H31" s="35" t="s">
        <v>0</v>
      </c>
      <c r="I31" s="35" t="s">
        <v>0</v>
      </c>
      <c r="J31" s="35" t="s">
        <v>0</v>
      </c>
      <c r="K31" s="35" t="s">
        <v>0</v>
      </c>
      <c r="L31" s="35" t="s">
        <v>0</v>
      </c>
      <c r="M31" s="35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</row>
    <row r="32" spans="1:80" x14ac:dyDescent="0.2">
      <c r="A32" s="1" t="s">
        <v>1645</v>
      </c>
      <c r="B32" s="4" t="s">
        <v>156</v>
      </c>
      <c r="C32" s="4" t="s">
        <v>157</v>
      </c>
      <c r="D32" s="35">
        <v>257774.021626512</v>
      </c>
      <c r="E32" s="35">
        <v>111302.013889201</v>
      </c>
      <c r="F32" s="35">
        <v>1328212.7757666199</v>
      </c>
      <c r="G32" s="35">
        <v>110919.32190988401</v>
      </c>
      <c r="H32" s="35">
        <v>127137.462641309</v>
      </c>
      <c r="I32" s="35">
        <v>431417.112236963</v>
      </c>
      <c r="J32" s="35">
        <v>27395.331011357801</v>
      </c>
      <c r="K32" s="35">
        <v>84256.865265101107</v>
      </c>
      <c r="L32" s="35">
        <v>241126.187052689</v>
      </c>
      <c r="M32" s="35">
        <v>3014497.7363932901</v>
      </c>
      <c r="N32" s="1">
        <v>894132.36703647696</v>
      </c>
      <c r="O32" s="1">
        <v>345563.40180201799</v>
      </c>
      <c r="P32" s="1">
        <v>28459.9924830534</v>
      </c>
      <c r="Q32" s="1">
        <v>230781.699843721</v>
      </c>
      <c r="R32" s="1">
        <v>251075.77990282499</v>
      </c>
      <c r="S32" s="1">
        <v>74923.059138475001</v>
      </c>
      <c r="T32" s="1">
        <v>48574.019006492097</v>
      </c>
      <c r="U32" s="1">
        <v>464637.10850821401</v>
      </c>
      <c r="V32" s="1">
        <v>132640.28974778799</v>
      </c>
      <c r="W32" s="1">
        <v>234859.636028476</v>
      </c>
      <c r="X32" s="1">
        <v>1314949.28878687</v>
      </c>
      <c r="Y32" s="1">
        <v>118786.93716525901</v>
      </c>
      <c r="Z32" s="1">
        <v>581266.78360101499</v>
      </c>
      <c r="AA32" s="1">
        <v>207701.01708838099</v>
      </c>
      <c r="AB32" s="1">
        <v>19955.8809222153</v>
      </c>
      <c r="AC32" s="1">
        <v>135020.15106121101</v>
      </c>
      <c r="AD32" s="1">
        <v>817316.62221398996</v>
      </c>
      <c r="AE32" s="1">
        <v>133247.47801408701</v>
      </c>
      <c r="AF32" s="1">
        <v>232711.72499279201</v>
      </c>
      <c r="AG32" s="1">
        <v>32325.117268121201</v>
      </c>
      <c r="AH32" s="1">
        <v>2986398.4380632602</v>
      </c>
      <c r="AI32" s="1">
        <v>180306.02894916301</v>
      </c>
      <c r="AJ32" s="1">
        <v>357619.00253193697</v>
      </c>
      <c r="AK32" s="1">
        <v>118321.643973381</v>
      </c>
      <c r="AL32" s="1">
        <v>210102.24087302701</v>
      </c>
      <c r="AM32" s="1">
        <v>271949.11284934002</v>
      </c>
      <c r="AN32" s="1">
        <v>63820.305073028299</v>
      </c>
      <c r="AO32" s="1">
        <v>602636.35917696403</v>
      </c>
      <c r="AP32" s="1">
        <v>79924.462489267797</v>
      </c>
      <c r="AQ32" s="1">
        <v>340395.63568378298</v>
      </c>
      <c r="AR32" s="1">
        <v>291853.74400960898</v>
      </c>
      <c r="AS32" s="1">
        <v>250740.451636324</v>
      </c>
      <c r="AT32" s="1">
        <v>18776.7311390387</v>
      </c>
      <c r="AU32" s="1">
        <v>559199.14452933497</v>
      </c>
      <c r="AV32" s="1">
        <v>1217917.3898267599</v>
      </c>
      <c r="AW32" s="1">
        <v>352526.04099621001</v>
      </c>
      <c r="AX32" s="1">
        <v>181144.03078570901</v>
      </c>
      <c r="AY32" s="1">
        <v>125820.071698046</v>
      </c>
      <c r="AZ32" s="1">
        <v>157688.08065637699</v>
      </c>
      <c r="BA32" s="1">
        <v>117765.742252375</v>
      </c>
      <c r="BB32" s="1">
        <v>215414.108333123</v>
      </c>
      <c r="BC32" s="1">
        <v>66073.362964331696</v>
      </c>
      <c r="BD32" s="1">
        <v>65222.014508539098</v>
      </c>
      <c r="BE32" s="1">
        <v>146855.497845365</v>
      </c>
      <c r="BF32" s="1">
        <v>140220.442482994</v>
      </c>
      <c r="BG32" s="1">
        <v>516451.56242986198</v>
      </c>
      <c r="BH32" s="1">
        <v>175334.75769194399</v>
      </c>
      <c r="BI32" s="1">
        <v>24229.239436291398</v>
      </c>
      <c r="BJ32" s="1">
        <v>59773.2748423921</v>
      </c>
      <c r="BK32" s="1">
        <v>53868.977389989603</v>
      </c>
      <c r="BL32" s="1">
        <v>92499.401489520198</v>
      </c>
      <c r="BM32" s="1">
        <v>104769.701206311</v>
      </c>
      <c r="BN32" s="1">
        <v>73131.396362369996</v>
      </c>
      <c r="BO32" s="1">
        <v>92248.954510935902</v>
      </c>
      <c r="BP32" s="1">
        <v>225836.03683602801</v>
      </c>
      <c r="BQ32" s="1">
        <v>36813.863794892801</v>
      </c>
      <c r="BR32" s="1">
        <v>340838.21675670799</v>
      </c>
      <c r="BS32" s="1">
        <v>278579.94764250598</v>
      </c>
      <c r="BT32" s="1">
        <v>186639.889610566</v>
      </c>
      <c r="BU32" s="1">
        <v>421815.025870062</v>
      </c>
      <c r="BV32" s="1">
        <v>434009.66611575999</v>
      </c>
      <c r="BW32" s="1">
        <v>542431.49403034302</v>
      </c>
      <c r="BX32" s="1">
        <v>213580.836205684</v>
      </c>
      <c r="BY32" s="1">
        <v>48461.262592516701</v>
      </c>
      <c r="BZ32" s="1">
        <v>48364.374171791198</v>
      </c>
      <c r="CA32" s="1">
        <v>309158.68111385999</v>
      </c>
      <c r="CB32" s="1">
        <v>116467.921349494</v>
      </c>
    </row>
    <row r="33" spans="1:80" x14ac:dyDescent="0.2">
      <c r="A33" s="1" t="s">
        <v>1648</v>
      </c>
      <c r="B33" s="4" t="s">
        <v>161</v>
      </c>
      <c r="C33" s="4" t="s">
        <v>162</v>
      </c>
      <c r="D33" s="35">
        <v>1721426.5241707501</v>
      </c>
      <c r="E33" s="35">
        <v>904749.53626488801</v>
      </c>
      <c r="F33" s="35">
        <v>2570380.5332172001</v>
      </c>
      <c r="G33" s="35">
        <v>1123510.03660872</v>
      </c>
      <c r="H33" s="35">
        <v>2890491.4396704501</v>
      </c>
      <c r="I33" s="35">
        <v>4249812.42326329</v>
      </c>
      <c r="J33" s="35">
        <v>1631054.4444127099</v>
      </c>
      <c r="K33" s="35">
        <v>1735620.64394292</v>
      </c>
      <c r="L33" s="35">
        <v>1821459.49667816</v>
      </c>
      <c r="M33" s="35">
        <v>1480302.4897116199</v>
      </c>
      <c r="N33" s="1">
        <v>3994705.6046021599</v>
      </c>
      <c r="O33" s="1">
        <v>2451626.2047918402</v>
      </c>
      <c r="P33" s="1">
        <v>1421020.91439176</v>
      </c>
      <c r="Q33" s="1">
        <v>1419631.0977873299</v>
      </c>
      <c r="R33" s="1">
        <v>1945103.9718408</v>
      </c>
      <c r="S33" s="1">
        <v>1791303.9499695201</v>
      </c>
      <c r="T33" s="1">
        <v>1904964.05717904</v>
      </c>
      <c r="U33" s="1">
        <v>3055776.0244483501</v>
      </c>
      <c r="V33" s="1">
        <v>1661253.5373654701</v>
      </c>
      <c r="W33" s="1">
        <v>2663858.9317322001</v>
      </c>
      <c r="X33" s="1">
        <v>1979067.1300928399</v>
      </c>
      <c r="Y33" s="1">
        <v>2145125.5414358801</v>
      </c>
      <c r="Z33" s="1">
        <v>1654696.0994045299</v>
      </c>
      <c r="AA33" s="1">
        <v>1422338.45197648</v>
      </c>
      <c r="AB33" s="1">
        <v>1527740.8948135001</v>
      </c>
      <c r="AC33" s="1">
        <v>3372193.0291544599</v>
      </c>
      <c r="AD33" s="1">
        <v>4510982.47947938</v>
      </c>
      <c r="AE33" s="1">
        <v>2113691.8267588802</v>
      </c>
      <c r="AF33" s="1">
        <v>2364827.4609737699</v>
      </c>
      <c r="AG33" s="1">
        <v>1310324.4269459301</v>
      </c>
      <c r="AH33" s="1">
        <v>2769984.2816012301</v>
      </c>
      <c r="AI33" s="1">
        <v>2280053.9565859102</v>
      </c>
      <c r="AJ33" s="1">
        <v>1699487.92349678</v>
      </c>
      <c r="AK33" s="1">
        <v>1627102.1796603799</v>
      </c>
      <c r="AL33" s="1">
        <v>3604581.0514158201</v>
      </c>
      <c r="AM33" s="1">
        <v>1583306.8354092699</v>
      </c>
      <c r="AN33" s="1">
        <v>1917509.49454253</v>
      </c>
      <c r="AO33" s="1">
        <v>3962110.1700903298</v>
      </c>
      <c r="AP33" s="1">
        <v>1128775.5773298901</v>
      </c>
      <c r="AQ33" s="1">
        <v>1640815.1007259099</v>
      </c>
      <c r="AR33" s="1">
        <v>1568694.8851062199</v>
      </c>
      <c r="AS33" s="1">
        <v>1400248.74794468</v>
      </c>
      <c r="AT33" s="1">
        <v>1422313.1471426401</v>
      </c>
      <c r="AU33" s="1">
        <v>2188638.0326162502</v>
      </c>
      <c r="AV33" s="1">
        <v>4081470.6102996902</v>
      </c>
      <c r="AW33" s="1">
        <v>1844587.72123776</v>
      </c>
      <c r="AX33" s="1">
        <v>1790817.3995696199</v>
      </c>
      <c r="AY33" s="1">
        <v>1271047.9349817701</v>
      </c>
      <c r="AZ33" s="1">
        <v>2278940.7397280699</v>
      </c>
      <c r="BA33" s="1">
        <v>1144983.60418868</v>
      </c>
      <c r="BB33" s="1">
        <v>1473878.62393215</v>
      </c>
      <c r="BC33" s="1">
        <v>1850129.52298092</v>
      </c>
      <c r="BD33" s="1">
        <v>2335308.89666327</v>
      </c>
      <c r="BE33" s="1">
        <v>1400611.8024466699</v>
      </c>
      <c r="BF33" s="1">
        <v>1121470.9630149601</v>
      </c>
      <c r="BG33" s="1">
        <v>4550760.6300915396</v>
      </c>
      <c r="BH33" s="1">
        <v>2223369.1365559399</v>
      </c>
      <c r="BI33" s="1">
        <v>1051029.50224112</v>
      </c>
      <c r="BJ33" s="1">
        <v>1491757.81878132</v>
      </c>
      <c r="BK33" s="1">
        <v>1415695.99904567</v>
      </c>
      <c r="BL33" s="1">
        <v>2550369.2370509598</v>
      </c>
      <c r="BM33" s="1">
        <v>1942036.8822127201</v>
      </c>
      <c r="BN33" s="1">
        <v>1783119.0691426599</v>
      </c>
      <c r="BO33" s="1">
        <v>1781833.88081057</v>
      </c>
      <c r="BP33" s="1">
        <v>1713382.1654997999</v>
      </c>
      <c r="BQ33" s="1">
        <v>1747952.5522777999</v>
      </c>
      <c r="BR33" s="1">
        <v>4061804.2891479102</v>
      </c>
      <c r="BS33" s="1">
        <v>1048363.1091186</v>
      </c>
      <c r="BT33" s="1">
        <v>1648798.75785976</v>
      </c>
      <c r="BU33" s="1">
        <v>2747804.3895405801</v>
      </c>
      <c r="BV33" s="1">
        <v>2274477.4072558498</v>
      </c>
      <c r="BW33" s="1">
        <v>1958818.38598337</v>
      </c>
      <c r="BX33" s="1">
        <v>2936058.4320724402</v>
      </c>
      <c r="BY33" s="1">
        <v>1084366.0404763599</v>
      </c>
      <c r="BZ33" s="1">
        <v>1784285.20063326</v>
      </c>
      <c r="CA33" s="1">
        <v>2470991.9046944501</v>
      </c>
      <c r="CB33" s="1">
        <v>1311599.4337115199</v>
      </c>
    </row>
    <row r="34" spans="1:80" x14ac:dyDescent="0.2">
      <c r="A34" s="1" t="s">
        <v>1649</v>
      </c>
      <c r="B34" s="4" t="s">
        <v>166</v>
      </c>
      <c r="C34" s="4" t="s">
        <v>167</v>
      </c>
      <c r="D34" s="35" t="s">
        <v>0</v>
      </c>
      <c r="E34" s="35" t="s">
        <v>0</v>
      </c>
      <c r="F34" s="35" t="s">
        <v>0</v>
      </c>
      <c r="G34" s="35" t="s">
        <v>0</v>
      </c>
      <c r="H34" s="35" t="s">
        <v>0</v>
      </c>
      <c r="I34" s="35" t="s">
        <v>0</v>
      </c>
      <c r="J34" s="35" t="s">
        <v>0</v>
      </c>
      <c r="K34" s="35" t="s">
        <v>0</v>
      </c>
      <c r="L34" s="35" t="s">
        <v>0</v>
      </c>
      <c r="M34" s="35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</row>
    <row r="35" spans="1:80" x14ac:dyDescent="0.2">
      <c r="A35" s="1" t="s">
        <v>1650</v>
      </c>
      <c r="B35" s="4" t="s">
        <v>171</v>
      </c>
      <c r="C35" s="4" t="s">
        <v>172</v>
      </c>
      <c r="D35" s="35" t="s">
        <v>0</v>
      </c>
      <c r="E35" s="35" t="s">
        <v>0</v>
      </c>
      <c r="F35" s="35" t="s">
        <v>0</v>
      </c>
      <c r="G35" s="35" t="s">
        <v>0</v>
      </c>
      <c r="H35" s="35" t="s">
        <v>0</v>
      </c>
      <c r="I35" s="35" t="s">
        <v>0</v>
      </c>
      <c r="J35" s="35" t="s">
        <v>0</v>
      </c>
      <c r="K35" s="35" t="s">
        <v>0</v>
      </c>
      <c r="L35" s="35" t="s">
        <v>0</v>
      </c>
      <c r="M35" s="35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</row>
    <row r="36" spans="1:80" x14ac:dyDescent="0.2">
      <c r="A36" s="1" t="s">
        <v>1651</v>
      </c>
      <c r="B36" s="4" t="s">
        <v>175</v>
      </c>
      <c r="C36" s="4" t="s">
        <v>176</v>
      </c>
      <c r="D36" s="35" t="s">
        <v>0</v>
      </c>
      <c r="E36" s="35" t="s">
        <v>0</v>
      </c>
      <c r="F36" s="35" t="s">
        <v>0</v>
      </c>
      <c r="G36" s="35" t="s">
        <v>0</v>
      </c>
      <c r="H36" s="35" t="s">
        <v>0</v>
      </c>
      <c r="I36" s="35" t="s">
        <v>0</v>
      </c>
      <c r="J36" s="35" t="s">
        <v>0</v>
      </c>
      <c r="K36" s="35" t="s">
        <v>0</v>
      </c>
      <c r="L36" s="35" t="s">
        <v>0</v>
      </c>
      <c r="M36" s="35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</row>
    <row r="37" spans="1:80" x14ac:dyDescent="0.2">
      <c r="A37" s="1" t="s">
        <v>1652</v>
      </c>
      <c r="B37" s="4" t="s">
        <v>180</v>
      </c>
      <c r="C37" s="4" t="s">
        <v>181</v>
      </c>
      <c r="D37" s="35">
        <v>991018.732991672</v>
      </c>
      <c r="E37" s="35">
        <v>1238216.15445276</v>
      </c>
      <c r="F37" s="35">
        <v>2473330.1598212901</v>
      </c>
      <c r="G37" s="35">
        <v>612368.47917071404</v>
      </c>
      <c r="H37" s="35">
        <v>716925.16399276</v>
      </c>
      <c r="I37" s="35">
        <v>1022260.15349612</v>
      </c>
      <c r="J37" s="35">
        <v>698886.91654145904</v>
      </c>
      <c r="K37" s="35">
        <v>756074.18202582397</v>
      </c>
      <c r="L37" s="35">
        <v>4372223.9366399003</v>
      </c>
      <c r="M37" s="35">
        <v>678202.24181971105</v>
      </c>
      <c r="N37" s="1">
        <v>1882485.7315810199</v>
      </c>
      <c r="O37" s="1">
        <v>812080.07688017003</v>
      </c>
      <c r="P37" s="1">
        <v>2310178.5673419102</v>
      </c>
      <c r="Q37" s="1">
        <v>2283720.8995594899</v>
      </c>
      <c r="R37" s="1">
        <v>930788.44449505897</v>
      </c>
      <c r="S37" s="1">
        <v>983228.96172489994</v>
      </c>
      <c r="T37" s="1">
        <v>1105024.41615603</v>
      </c>
      <c r="U37" s="1">
        <v>2976256.4791544699</v>
      </c>
      <c r="V37" s="1">
        <v>728295.79040360695</v>
      </c>
      <c r="W37" s="1">
        <v>1412288.9025829299</v>
      </c>
      <c r="X37" s="1">
        <v>984341.33749933296</v>
      </c>
      <c r="Y37" s="1">
        <v>705110.08131988603</v>
      </c>
      <c r="Z37" s="1">
        <v>1572053.28918989</v>
      </c>
      <c r="AA37" s="1">
        <v>656730.86044099205</v>
      </c>
      <c r="AB37" s="1">
        <v>715790.73410248605</v>
      </c>
      <c r="AC37" s="1">
        <v>903643.79152912996</v>
      </c>
      <c r="AD37" s="1">
        <v>883617.60063486698</v>
      </c>
      <c r="AE37" s="1">
        <v>818347.60348174802</v>
      </c>
      <c r="AF37" s="1">
        <v>1075005.6742213599</v>
      </c>
      <c r="AG37" s="1">
        <v>576223.36147667398</v>
      </c>
      <c r="AH37" s="1">
        <v>1113710.70273595</v>
      </c>
      <c r="AI37" s="1">
        <v>780705.487969112</v>
      </c>
      <c r="AJ37" s="1">
        <v>624343.21997757198</v>
      </c>
      <c r="AK37" s="1">
        <v>888668.17187393701</v>
      </c>
      <c r="AL37" s="1">
        <v>1608160.1405078799</v>
      </c>
      <c r="AM37" s="1">
        <v>949491.13383687695</v>
      </c>
      <c r="AN37" s="1">
        <v>874189.63623917999</v>
      </c>
      <c r="AO37" s="1">
        <v>4970417.68375747</v>
      </c>
      <c r="AP37" s="1">
        <v>712415.15545317403</v>
      </c>
      <c r="AQ37" s="1">
        <v>718429.12324970495</v>
      </c>
      <c r="AR37" s="1">
        <v>1211654.9314655401</v>
      </c>
      <c r="AS37" s="1">
        <v>544866.81639574002</v>
      </c>
      <c r="AT37" s="1">
        <v>667532.96168230602</v>
      </c>
      <c r="AU37" s="1">
        <v>1319076.9668443501</v>
      </c>
      <c r="AV37" s="1">
        <v>1724988.8837254399</v>
      </c>
      <c r="AW37" s="1">
        <v>708984.90973571094</v>
      </c>
      <c r="AX37" s="1">
        <v>1040231.5245834</v>
      </c>
      <c r="AY37" s="1">
        <v>799172.60382847604</v>
      </c>
      <c r="AZ37" s="1">
        <v>1896749.64144304</v>
      </c>
      <c r="BA37" s="1">
        <v>722917.64134516101</v>
      </c>
      <c r="BB37" s="1">
        <v>1583731.9064501999</v>
      </c>
      <c r="BC37" s="1">
        <v>791972.04482227098</v>
      </c>
      <c r="BD37" s="1">
        <v>880608.126650622</v>
      </c>
      <c r="BE37" s="1">
        <v>636638.202539847</v>
      </c>
      <c r="BF37" s="1">
        <v>498119.17877883499</v>
      </c>
      <c r="BG37" s="1">
        <v>1040664.6160070701</v>
      </c>
      <c r="BH37" s="1">
        <v>656165.42485670897</v>
      </c>
      <c r="BI37" s="1">
        <v>813723.30531111301</v>
      </c>
      <c r="BJ37" s="1">
        <v>595156.78692776198</v>
      </c>
      <c r="BK37" s="1">
        <v>840366.52417906094</v>
      </c>
      <c r="BL37" s="1">
        <v>741537.13063042599</v>
      </c>
      <c r="BM37" s="1">
        <v>828595.76968989801</v>
      </c>
      <c r="BN37" s="1">
        <v>713621.81264012598</v>
      </c>
      <c r="BO37" s="1">
        <v>770884.76327749505</v>
      </c>
      <c r="BP37" s="1">
        <v>660041.88673477003</v>
      </c>
      <c r="BQ37" s="1">
        <v>725051.89605147601</v>
      </c>
      <c r="BR37" s="1">
        <v>2661821.9648476602</v>
      </c>
      <c r="BS37" s="1">
        <v>937302.91121023195</v>
      </c>
      <c r="BT37" s="1">
        <v>748626.30322563497</v>
      </c>
      <c r="BU37" s="1">
        <v>1895797.5524760799</v>
      </c>
      <c r="BV37" s="1">
        <v>1130925.22200328</v>
      </c>
      <c r="BW37" s="1">
        <v>1218423.9126980801</v>
      </c>
      <c r="BX37" s="1">
        <v>2976445.35826087</v>
      </c>
      <c r="BY37" s="1">
        <v>629659.16062660306</v>
      </c>
      <c r="BZ37" s="1">
        <v>783943.89341622801</v>
      </c>
      <c r="CA37" s="1">
        <v>711354.87286064902</v>
      </c>
      <c r="CB37" s="1">
        <v>689438.17979750503</v>
      </c>
    </row>
    <row r="38" spans="1:80" x14ac:dyDescent="0.2">
      <c r="A38" s="1" t="s">
        <v>1653</v>
      </c>
      <c r="B38" s="4" t="s">
        <v>185</v>
      </c>
      <c r="C38" s="4" t="s">
        <v>186</v>
      </c>
      <c r="D38" s="35" t="s">
        <v>0</v>
      </c>
      <c r="E38" s="35" t="s">
        <v>0</v>
      </c>
      <c r="F38" s="35" t="s">
        <v>0</v>
      </c>
      <c r="G38" s="35" t="s">
        <v>0</v>
      </c>
      <c r="H38" s="35" t="s">
        <v>0</v>
      </c>
      <c r="I38" s="35" t="s">
        <v>0</v>
      </c>
      <c r="J38" s="35" t="s">
        <v>0</v>
      </c>
      <c r="K38" s="35" t="s">
        <v>0</v>
      </c>
      <c r="L38" s="35" t="s">
        <v>0</v>
      </c>
      <c r="M38" s="35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</row>
    <row r="39" spans="1:80" x14ac:dyDescent="0.2">
      <c r="A39" s="1" t="s">
        <v>1654</v>
      </c>
      <c r="B39" s="4" t="s">
        <v>190</v>
      </c>
      <c r="C39" s="4" t="s">
        <v>191</v>
      </c>
      <c r="D39" s="35">
        <v>79225.994436010602</v>
      </c>
      <c r="E39" s="35">
        <v>58197.761113971297</v>
      </c>
      <c r="F39" s="35">
        <v>141754.087669078</v>
      </c>
      <c r="G39" s="35">
        <v>50945.8581024421</v>
      </c>
      <c r="H39" s="35">
        <v>107581.269265261</v>
      </c>
      <c r="I39" s="35">
        <v>119674.06247896299</v>
      </c>
      <c r="J39" s="35">
        <v>81932.964713787893</v>
      </c>
      <c r="K39" s="35">
        <v>65047.479418478601</v>
      </c>
      <c r="L39" s="35">
        <v>127254.637563785</v>
      </c>
      <c r="M39" s="35">
        <v>58174.547820154701</v>
      </c>
      <c r="N39" s="1">
        <v>112049.039115794</v>
      </c>
      <c r="O39" s="1">
        <v>87827.965098348694</v>
      </c>
      <c r="P39" s="1">
        <v>112156.04296142999</v>
      </c>
      <c r="Q39" s="1">
        <v>95651.570572590907</v>
      </c>
      <c r="R39" s="1">
        <v>97002.353561384196</v>
      </c>
      <c r="S39" s="1">
        <v>83835.158389130796</v>
      </c>
      <c r="T39" s="1">
        <v>51108.041726492302</v>
      </c>
      <c r="U39" s="1">
        <v>145999.314778</v>
      </c>
      <c r="V39" s="1">
        <v>81603.325654075597</v>
      </c>
      <c r="W39" s="1">
        <v>95791.624602837503</v>
      </c>
      <c r="X39" s="1">
        <v>112195.368903582</v>
      </c>
      <c r="Y39" s="1">
        <v>98329.919993994103</v>
      </c>
      <c r="Z39" s="1">
        <v>87386.129190824693</v>
      </c>
      <c r="AA39" s="1">
        <v>86495.0260552174</v>
      </c>
      <c r="AB39" s="1">
        <v>66295.082362105502</v>
      </c>
      <c r="AC39" s="1">
        <v>71024.4651354534</v>
      </c>
      <c r="AD39" s="1">
        <v>96005.501509677299</v>
      </c>
      <c r="AE39" s="1">
        <v>108770.84450078799</v>
      </c>
      <c r="AF39" s="1">
        <v>82830.655479664201</v>
      </c>
      <c r="AG39" s="1">
        <v>61905.960578571998</v>
      </c>
      <c r="AH39" s="1">
        <v>64678.311221497599</v>
      </c>
      <c r="AI39" s="1">
        <v>60377.399343447098</v>
      </c>
      <c r="AJ39" s="1">
        <v>68022.060094757006</v>
      </c>
      <c r="AK39" s="1">
        <v>76286.136888164707</v>
      </c>
      <c r="AL39" s="1">
        <v>111958.08308269799</v>
      </c>
      <c r="AM39" s="1">
        <v>77261.282900762904</v>
      </c>
      <c r="AN39" s="1">
        <v>77958.687461789799</v>
      </c>
      <c r="AO39" s="1">
        <v>152182.634682031</v>
      </c>
      <c r="AP39" s="1">
        <v>74090.547000613893</v>
      </c>
      <c r="AQ39" s="1">
        <v>56554.139290456398</v>
      </c>
      <c r="AR39" s="1">
        <v>80200.496653759896</v>
      </c>
      <c r="AS39" s="1">
        <v>54790.894894366698</v>
      </c>
      <c r="AT39" s="1">
        <v>91520.593376427307</v>
      </c>
      <c r="AU39" s="1">
        <v>67671.172471057303</v>
      </c>
      <c r="AV39" s="1">
        <v>101423.972911305</v>
      </c>
      <c r="AW39" s="1">
        <v>82321.066457705703</v>
      </c>
      <c r="AX39" s="1">
        <v>65810.5757169891</v>
      </c>
      <c r="AY39" s="1">
        <v>41454.151901835998</v>
      </c>
      <c r="AZ39" s="1">
        <v>67718.425925414107</v>
      </c>
      <c r="BA39" s="1">
        <v>60324.250405004801</v>
      </c>
      <c r="BB39" s="1">
        <v>66234.931198824896</v>
      </c>
      <c r="BC39" s="1">
        <v>62378.254589434997</v>
      </c>
      <c r="BD39" s="1">
        <v>60533.125018145503</v>
      </c>
      <c r="BE39" s="1">
        <v>57869.685196232997</v>
      </c>
      <c r="BF39" s="1">
        <v>68054.275249919403</v>
      </c>
      <c r="BG39" s="1">
        <v>67027.226783260994</v>
      </c>
      <c r="BH39" s="1">
        <v>58785.779277453097</v>
      </c>
      <c r="BI39" s="1">
        <v>47425.979397951902</v>
      </c>
      <c r="BJ39" s="1">
        <v>93191.643806609994</v>
      </c>
      <c r="BK39" s="1">
        <v>61017.843410945199</v>
      </c>
      <c r="BL39" s="1">
        <v>121828.888781204</v>
      </c>
      <c r="BM39" s="1">
        <v>67883.039143069196</v>
      </c>
      <c r="BN39" s="1">
        <v>111377.155170547</v>
      </c>
      <c r="BO39" s="1">
        <v>88330.198490456503</v>
      </c>
      <c r="BP39" s="1">
        <v>107327.65715287899</v>
      </c>
      <c r="BQ39" s="1">
        <v>80617.578234288594</v>
      </c>
      <c r="BR39" s="1">
        <v>110418.744749651</v>
      </c>
      <c r="BS39" s="1">
        <v>78409.217835426505</v>
      </c>
      <c r="BT39" s="1">
        <v>64739.768916822701</v>
      </c>
      <c r="BU39" s="1">
        <v>104361.246226163</v>
      </c>
      <c r="BV39" s="1">
        <v>85721.846791314703</v>
      </c>
      <c r="BW39" s="1">
        <v>67756.026320289893</v>
      </c>
      <c r="BX39" s="1">
        <v>86317.790747465493</v>
      </c>
      <c r="BY39" s="1">
        <v>71306.484021658602</v>
      </c>
      <c r="BZ39" s="1">
        <v>90276.603710985393</v>
      </c>
      <c r="CA39" s="1">
        <v>55115.598797848499</v>
      </c>
      <c r="CB39" s="1">
        <v>47042.499871500499</v>
      </c>
    </row>
    <row r="40" spans="1:80" x14ac:dyDescent="0.2">
      <c r="A40" s="1" t="s">
        <v>1655</v>
      </c>
      <c r="B40" s="4" t="s">
        <v>194</v>
      </c>
      <c r="C40" s="4" t="s">
        <v>195</v>
      </c>
      <c r="D40" s="35" t="s">
        <v>0</v>
      </c>
      <c r="E40" s="35" t="s">
        <v>0</v>
      </c>
      <c r="F40" s="35" t="s">
        <v>0</v>
      </c>
      <c r="G40" s="35" t="s">
        <v>0</v>
      </c>
      <c r="H40" s="35" t="s">
        <v>0</v>
      </c>
      <c r="I40" s="35" t="s">
        <v>0</v>
      </c>
      <c r="J40" s="35" t="s">
        <v>0</v>
      </c>
      <c r="K40" s="35" t="s">
        <v>0</v>
      </c>
      <c r="L40" s="35" t="s">
        <v>0</v>
      </c>
      <c r="M40" s="35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  <c r="BL40" s="1" t="s">
        <v>0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  <c r="BX40" s="1" t="s">
        <v>0</v>
      </c>
      <c r="BY40" s="1" t="s">
        <v>0</v>
      </c>
      <c r="BZ40" s="1" t="s">
        <v>0</v>
      </c>
      <c r="CA40" s="1" t="s">
        <v>0</v>
      </c>
      <c r="CB40" s="1" t="s">
        <v>0</v>
      </c>
    </row>
    <row r="41" spans="1:80" x14ac:dyDescent="0.2">
      <c r="A41" s="1" t="s">
        <v>1656</v>
      </c>
      <c r="B41" s="4" t="s">
        <v>198</v>
      </c>
      <c r="C41" s="4" t="s">
        <v>199</v>
      </c>
      <c r="D41" s="35">
        <v>2765729.0517569901</v>
      </c>
      <c r="E41" s="35">
        <v>13984862.9123314</v>
      </c>
      <c r="F41" s="35">
        <v>6598507.12672274</v>
      </c>
      <c r="G41" s="35">
        <v>2910538.0041628699</v>
      </c>
      <c r="H41" s="35">
        <v>47381969.252541102</v>
      </c>
      <c r="I41" s="35">
        <v>5512512.0459573902</v>
      </c>
      <c r="J41" s="35">
        <v>27973546.3688117</v>
      </c>
      <c r="K41" s="35">
        <v>2654166.4392125602</v>
      </c>
      <c r="L41" s="35">
        <v>4280705.4858373599</v>
      </c>
      <c r="M41" s="35">
        <v>1735369.4272504</v>
      </c>
      <c r="N41" s="1">
        <v>25155763.8734986</v>
      </c>
      <c r="O41" s="1">
        <v>5117847.26548112</v>
      </c>
      <c r="P41" s="1">
        <v>6006368.0918894904</v>
      </c>
      <c r="Q41" s="1">
        <v>11218751.213515</v>
      </c>
      <c r="R41" s="1">
        <v>4955072.1276440201</v>
      </c>
      <c r="S41" s="1">
        <v>12871687.095500899</v>
      </c>
      <c r="T41" s="1">
        <v>4853789.0079824897</v>
      </c>
      <c r="U41" s="1">
        <v>5578705.3922939403</v>
      </c>
      <c r="V41" s="1">
        <v>19407325.985072199</v>
      </c>
      <c r="W41" s="1">
        <v>5278639.8179778596</v>
      </c>
      <c r="X41" s="1">
        <v>8010291.4557637898</v>
      </c>
      <c r="Y41" s="1">
        <v>4005565.0427576499</v>
      </c>
      <c r="Z41" s="1">
        <v>6562132.8171830298</v>
      </c>
      <c r="AA41" s="1">
        <v>5256313.9732351396</v>
      </c>
      <c r="AB41" s="1">
        <v>20980736.536611602</v>
      </c>
      <c r="AC41" s="1">
        <v>15637659.058719501</v>
      </c>
      <c r="AD41" s="1">
        <v>18507379.8524631</v>
      </c>
      <c r="AE41" s="1">
        <v>14538865.6526895</v>
      </c>
      <c r="AF41" s="1">
        <v>4240618.7622185396</v>
      </c>
      <c r="AG41" s="1">
        <v>5688570.8087424496</v>
      </c>
      <c r="AH41" s="1">
        <v>3476215.7431082302</v>
      </c>
      <c r="AI41" s="1">
        <v>7092364.6804949297</v>
      </c>
      <c r="AJ41" s="1">
        <v>18406145.608837899</v>
      </c>
      <c r="AK41" s="1">
        <v>2397117.3874159702</v>
      </c>
      <c r="AL41" s="1">
        <v>18419517.371508501</v>
      </c>
      <c r="AM41" s="1">
        <v>3214437.4872807502</v>
      </c>
      <c r="AN41" s="1">
        <v>4526153.1938551497</v>
      </c>
      <c r="AO41" s="1">
        <v>15314570.9806876</v>
      </c>
      <c r="AP41" s="1">
        <v>9186117.6739955507</v>
      </c>
      <c r="AQ41" s="1">
        <v>2270988.2301227301</v>
      </c>
      <c r="AR41" s="1">
        <v>2208920.4871782502</v>
      </c>
      <c r="AS41" s="1">
        <v>6279589.3073653402</v>
      </c>
      <c r="AT41" s="1">
        <v>5636173.1620572098</v>
      </c>
      <c r="AU41" s="1">
        <v>2315763.21231591</v>
      </c>
      <c r="AV41" s="1">
        <v>4904728.4966500802</v>
      </c>
      <c r="AW41" s="1">
        <v>20581390.696644001</v>
      </c>
      <c r="AX41" s="1">
        <v>6390935.7315237904</v>
      </c>
      <c r="AY41" s="1">
        <v>1605859.0729606701</v>
      </c>
      <c r="AZ41" s="1">
        <v>3524522.1866264101</v>
      </c>
      <c r="BA41" s="1">
        <v>2706549.65959728</v>
      </c>
      <c r="BB41" s="1">
        <v>9437376.6847258192</v>
      </c>
      <c r="BC41" s="1">
        <v>3876768.7641080101</v>
      </c>
      <c r="BD41" s="1">
        <v>8471218.0996129196</v>
      </c>
      <c r="BE41" s="1">
        <v>7021085.5897329897</v>
      </c>
      <c r="BF41" s="1">
        <v>7851434.8586056102</v>
      </c>
      <c r="BG41" s="1">
        <v>8486544.9089874607</v>
      </c>
      <c r="BH41" s="1">
        <v>14043736.308222501</v>
      </c>
      <c r="BI41" s="1">
        <v>4051051.6009701299</v>
      </c>
      <c r="BJ41" s="1">
        <v>4235255.6587533904</v>
      </c>
      <c r="BK41" s="1">
        <v>2570477.2957802298</v>
      </c>
      <c r="BL41" s="1">
        <v>15315885.0873308</v>
      </c>
      <c r="BM41" s="1">
        <v>3637696.5725545599</v>
      </c>
      <c r="BN41" s="1">
        <v>25703587.579090301</v>
      </c>
      <c r="BO41" s="1">
        <v>10342702.181682199</v>
      </c>
      <c r="BP41" s="1">
        <v>6534343.2854691502</v>
      </c>
      <c r="BQ41" s="1">
        <v>21128234.303491499</v>
      </c>
      <c r="BR41" s="1">
        <v>19298240.343857601</v>
      </c>
      <c r="BS41" s="1">
        <v>1924526.50639062</v>
      </c>
      <c r="BT41" s="1">
        <v>2555774.0060306899</v>
      </c>
      <c r="BU41" s="1">
        <v>11357433.0097696</v>
      </c>
      <c r="BV41" s="1">
        <v>23757010.157155801</v>
      </c>
      <c r="BW41" s="1">
        <v>19251513.7142311</v>
      </c>
      <c r="BX41" s="1">
        <v>7791077.7996005202</v>
      </c>
      <c r="BY41" s="1">
        <v>16090739.953129901</v>
      </c>
      <c r="BZ41" s="1">
        <v>5175390.1694255304</v>
      </c>
      <c r="CA41" s="1">
        <v>10379443.713978199</v>
      </c>
      <c r="CB41" s="1">
        <v>9376492.0100347698</v>
      </c>
    </row>
    <row r="42" spans="1:80" x14ac:dyDescent="0.2">
      <c r="A42" s="1" t="s">
        <v>1657</v>
      </c>
      <c r="B42" s="4" t="s">
        <v>202</v>
      </c>
      <c r="C42" s="4" t="s">
        <v>203</v>
      </c>
      <c r="D42" s="35">
        <v>2560309.2329702401</v>
      </c>
      <c r="E42" s="35">
        <v>5776203.7908359403</v>
      </c>
      <c r="F42" s="35">
        <v>7688727.6822735304</v>
      </c>
      <c r="G42" s="35">
        <v>3250086.02764956</v>
      </c>
      <c r="H42" s="35">
        <v>1875345.29955405</v>
      </c>
      <c r="I42" s="35">
        <v>2416475.4985066401</v>
      </c>
      <c r="J42" s="35">
        <v>3123689.4761600499</v>
      </c>
      <c r="K42" s="35">
        <v>2045375.6199846901</v>
      </c>
      <c r="L42" s="35">
        <v>4341770.0200392101</v>
      </c>
      <c r="M42" s="35">
        <v>4811761.1143522495</v>
      </c>
      <c r="N42" s="1">
        <v>3347407.3441214701</v>
      </c>
      <c r="O42" s="1">
        <v>3106904.9017902799</v>
      </c>
      <c r="P42" s="1">
        <v>12855669.4885385</v>
      </c>
      <c r="Q42" s="1">
        <v>2650619.8555957102</v>
      </c>
      <c r="R42" s="1">
        <v>4402919.0164415501</v>
      </c>
      <c r="S42" s="1">
        <v>4272669.9558584997</v>
      </c>
      <c r="T42" s="1">
        <v>4217427.32889798</v>
      </c>
      <c r="U42" s="1">
        <v>4093199.4038716801</v>
      </c>
      <c r="V42" s="1">
        <v>3430341.2730539702</v>
      </c>
      <c r="W42" s="1">
        <v>12069179.5323426</v>
      </c>
      <c r="X42" s="1">
        <v>10083304.808072699</v>
      </c>
      <c r="Y42" s="1">
        <v>1553604.1433424801</v>
      </c>
      <c r="Z42" s="1">
        <v>2001966.1149498599</v>
      </c>
      <c r="AA42" s="1">
        <v>4655041.0729033798</v>
      </c>
      <c r="AB42" s="1">
        <v>1833756.7588979299</v>
      </c>
      <c r="AC42" s="1">
        <v>1807259.3743038799</v>
      </c>
      <c r="AD42" s="1">
        <v>2713943.12389503</v>
      </c>
      <c r="AE42" s="1">
        <v>3971611.91388309</v>
      </c>
      <c r="AF42" s="1">
        <v>4132546.3556182198</v>
      </c>
      <c r="AG42" s="1">
        <v>7077669.2823516</v>
      </c>
      <c r="AH42" s="1">
        <v>2826705.5683570001</v>
      </c>
      <c r="AI42" s="1">
        <v>1284750.1186389299</v>
      </c>
      <c r="AJ42" s="1">
        <v>1730005.1366739699</v>
      </c>
      <c r="AK42" s="1">
        <v>3101586.3550836402</v>
      </c>
      <c r="AL42" s="1">
        <v>5658499.7808249602</v>
      </c>
      <c r="AM42" s="1">
        <v>6137292.5832246495</v>
      </c>
      <c r="AN42" s="1">
        <v>8692031.9108735193</v>
      </c>
      <c r="AO42" s="1">
        <v>1841622.83787918</v>
      </c>
      <c r="AP42" s="1">
        <v>1569148.35184783</v>
      </c>
      <c r="AQ42" s="1">
        <v>1777878.7556416099</v>
      </c>
      <c r="AR42" s="1">
        <v>2741452.1694748201</v>
      </c>
      <c r="AS42" s="1">
        <v>2717625.7948317798</v>
      </c>
      <c r="AT42" s="1">
        <v>12190348.2749331</v>
      </c>
      <c r="AU42" s="1">
        <v>4441182.79902233</v>
      </c>
      <c r="AV42" s="1">
        <v>4338730.6698330697</v>
      </c>
      <c r="AW42" s="1">
        <v>1626606.5830528899</v>
      </c>
      <c r="AX42" s="1">
        <v>1960456.16209977</v>
      </c>
      <c r="AY42" s="1">
        <v>2798429.5946043301</v>
      </c>
      <c r="AZ42" s="1">
        <v>4256423.6688229302</v>
      </c>
      <c r="BA42" s="1">
        <v>2170172.9071085602</v>
      </c>
      <c r="BB42" s="1">
        <v>2208813.3538644998</v>
      </c>
      <c r="BC42" s="1">
        <v>3041978.4275751798</v>
      </c>
      <c r="BD42" s="1">
        <v>4263521.55708081</v>
      </c>
      <c r="BE42" s="1">
        <v>5313545.9577077003</v>
      </c>
      <c r="BF42" s="1">
        <v>2681524.95169453</v>
      </c>
      <c r="BG42" s="1">
        <v>2150233.8682490201</v>
      </c>
      <c r="BH42" s="1">
        <v>4247322.4575999696</v>
      </c>
      <c r="BI42" s="1">
        <v>1549332.0175624201</v>
      </c>
      <c r="BJ42" s="1">
        <v>2756643.9866207899</v>
      </c>
      <c r="BK42" s="1">
        <v>6610041.8402899401</v>
      </c>
      <c r="BL42" s="1">
        <v>9007496.0649557896</v>
      </c>
      <c r="BM42" s="1">
        <v>2989602.2555639301</v>
      </c>
      <c r="BN42" s="1">
        <v>2402496.8554007299</v>
      </c>
      <c r="BO42" s="1">
        <v>3013506.6784258699</v>
      </c>
      <c r="BP42" s="1">
        <v>2304862.4581482699</v>
      </c>
      <c r="BQ42" s="1">
        <v>1802855.5815174901</v>
      </c>
      <c r="BR42" s="1">
        <v>1733600.11797061</v>
      </c>
      <c r="BS42" s="1">
        <v>5590734.2044321802</v>
      </c>
      <c r="BT42" s="1">
        <v>2346891.4109734502</v>
      </c>
      <c r="BU42" s="1">
        <v>2366169.9978856398</v>
      </c>
      <c r="BV42" s="1">
        <v>2059748.66242103</v>
      </c>
      <c r="BW42" s="1">
        <v>1460725.4881289899</v>
      </c>
      <c r="BX42" s="1">
        <v>4644888.6363196801</v>
      </c>
      <c r="BY42" s="1">
        <v>4685620.4306861497</v>
      </c>
      <c r="BZ42" s="1">
        <v>3815476.7021190901</v>
      </c>
      <c r="CA42" s="1">
        <v>3071947.8777911002</v>
      </c>
      <c r="CB42" s="1">
        <v>4735424.4981940296</v>
      </c>
    </row>
    <row r="43" spans="1:80" x14ac:dyDescent="0.2">
      <c r="A43" s="1" t="s">
        <v>1658</v>
      </c>
      <c r="B43" s="4" t="s">
        <v>207</v>
      </c>
      <c r="C43" s="4" t="s">
        <v>208</v>
      </c>
      <c r="D43" s="35">
        <v>149440.51731088301</v>
      </c>
      <c r="E43" s="35">
        <v>543964.35545524699</v>
      </c>
      <c r="F43" s="35">
        <v>343818.37488831801</v>
      </c>
      <c r="G43" s="35">
        <v>165203.191485213</v>
      </c>
      <c r="H43" s="35">
        <v>1357432.42675035</v>
      </c>
      <c r="I43" s="35">
        <v>235611.753023125</v>
      </c>
      <c r="J43" s="35">
        <v>808922.56450878002</v>
      </c>
      <c r="K43" s="35">
        <v>121408.61588100099</v>
      </c>
      <c r="L43" s="35">
        <v>236592.37577064501</v>
      </c>
      <c r="M43" s="35">
        <v>181014.503865696</v>
      </c>
      <c r="N43" s="1">
        <v>744400.87109062704</v>
      </c>
      <c r="O43" s="1">
        <v>196912.23515711201</v>
      </c>
      <c r="P43" s="1">
        <v>509368.899993436</v>
      </c>
      <c r="Q43" s="1">
        <v>339418.46392309101</v>
      </c>
      <c r="R43" s="1">
        <v>238810.310593651</v>
      </c>
      <c r="S43" s="1">
        <v>400639.67201646901</v>
      </c>
      <c r="T43" s="1">
        <v>237793.714834093</v>
      </c>
      <c r="U43" s="1">
        <v>233889.690363931</v>
      </c>
      <c r="V43" s="1">
        <v>636537.25300600799</v>
      </c>
      <c r="W43" s="1">
        <v>420238.407110709</v>
      </c>
      <c r="X43" s="1">
        <v>468184.302160425</v>
      </c>
      <c r="Y43" s="1">
        <v>129624.357102756</v>
      </c>
      <c r="Z43" s="1">
        <v>230584.852742305</v>
      </c>
      <c r="AA43" s="1">
        <v>267394.92511560902</v>
      </c>
      <c r="AB43" s="1">
        <v>604083.70511997305</v>
      </c>
      <c r="AC43" s="1">
        <v>448216.51392290002</v>
      </c>
      <c r="AD43" s="1">
        <v>545361.93039773696</v>
      </c>
      <c r="AE43" s="1">
        <v>512103.24475976801</v>
      </c>
      <c r="AF43" s="1">
        <v>208821.11430057499</v>
      </c>
      <c r="AG43" s="1">
        <v>343766.56718539901</v>
      </c>
      <c r="AH43" s="1">
        <v>154252.430412685</v>
      </c>
      <c r="AI43" s="1">
        <v>219852.304726514</v>
      </c>
      <c r="AJ43" s="1">
        <v>515785.06277782703</v>
      </c>
      <c r="AK43" s="1">
        <v>136652.51358515999</v>
      </c>
      <c r="AL43" s="1">
        <v>605029.75686469802</v>
      </c>
      <c r="AM43" s="1">
        <v>271527.213561868</v>
      </c>
      <c r="AN43" s="1">
        <v>330603.73503264401</v>
      </c>
      <c r="AO43" s="1">
        <v>502182.39600158698</v>
      </c>
      <c r="AP43" s="1">
        <v>272217.72699505597</v>
      </c>
      <c r="AQ43" s="1">
        <v>87091.788541119502</v>
      </c>
      <c r="AR43" s="1">
        <v>147491.615646975</v>
      </c>
      <c r="AS43" s="1">
        <v>256285.75727267301</v>
      </c>
      <c r="AT43" s="1">
        <v>450185.66483179497</v>
      </c>
      <c r="AU43" s="1">
        <v>145443.29800508299</v>
      </c>
      <c r="AV43" s="1">
        <v>221746.794524094</v>
      </c>
      <c r="AW43" s="1">
        <v>574446.18697161099</v>
      </c>
      <c r="AX43" s="1">
        <v>239725.62600674201</v>
      </c>
      <c r="AY43" s="1">
        <v>104447.230236787</v>
      </c>
      <c r="AZ43" s="1">
        <v>195768.55951433801</v>
      </c>
      <c r="BA43" s="1">
        <v>109243.648317186</v>
      </c>
      <c r="BB43" s="1">
        <v>301717.72582616599</v>
      </c>
      <c r="BC43" s="1">
        <v>194948.04129320101</v>
      </c>
      <c r="BD43" s="1">
        <v>284461.790141612</v>
      </c>
      <c r="BE43" s="1">
        <v>262608.79476134898</v>
      </c>
      <c r="BF43" s="1">
        <v>295608.36406208598</v>
      </c>
      <c r="BG43" s="1">
        <v>269617.51715236099</v>
      </c>
      <c r="BH43" s="1">
        <v>478147.21636042802</v>
      </c>
      <c r="BI43" s="1">
        <v>162554.71843284401</v>
      </c>
      <c r="BJ43" s="1">
        <v>203883.34297519401</v>
      </c>
      <c r="BK43" s="1">
        <v>248285.01921788501</v>
      </c>
      <c r="BL43" s="1">
        <v>676283.55270530004</v>
      </c>
      <c r="BM43" s="1">
        <v>172400.784109311</v>
      </c>
      <c r="BN43" s="1">
        <v>690057.36700528697</v>
      </c>
      <c r="BO43" s="1">
        <v>366443.94239123102</v>
      </c>
      <c r="BP43" s="1">
        <v>243186.365130199</v>
      </c>
      <c r="BQ43" s="1">
        <v>566594.22355566395</v>
      </c>
      <c r="BR43" s="1">
        <v>596548.22229925997</v>
      </c>
      <c r="BS43" s="1">
        <v>188980.609000086</v>
      </c>
      <c r="BT43" s="1">
        <v>110821.127645901</v>
      </c>
      <c r="BU43" s="1">
        <v>335398.53337857599</v>
      </c>
      <c r="BV43" s="1">
        <v>648810.77084958705</v>
      </c>
      <c r="BW43" s="1">
        <v>533300.34908829001</v>
      </c>
      <c r="BX43" s="1">
        <v>339609.94484730501</v>
      </c>
      <c r="BY43" s="1">
        <v>555964.46058251499</v>
      </c>
      <c r="BZ43" s="1">
        <v>223484.634848324</v>
      </c>
      <c r="CA43" s="1">
        <v>368461.15669831599</v>
      </c>
      <c r="CB43" s="1">
        <v>359432.42458918598</v>
      </c>
    </row>
    <row r="44" spans="1:80" x14ac:dyDescent="0.2">
      <c r="A44" s="1" t="s">
        <v>1659</v>
      </c>
      <c r="B44" s="4" t="s">
        <v>211</v>
      </c>
      <c r="C44" s="4" t="s">
        <v>212</v>
      </c>
      <c r="D44" s="35">
        <v>15141732.5137382</v>
      </c>
      <c r="E44" s="35">
        <v>17605895.298112702</v>
      </c>
      <c r="F44" s="35">
        <v>24729085.662528299</v>
      </c>
      <c r="G44" s="35">
        <v>7201488.0274753002</v>
      </c>
      <c r="H44" s="35">
        <v>19507343.717384901</v>
      </c>
      <c r="I44" s="35">
        <v>16506380.596893201</v>
      </c>
      <c r="J44" s="35">
        <v>9079851.8612038102</v>
      </c>
      <c r="K44" s="35">
        <v>18329283.415021099</v>
      </c>
      <c r="L44" s="35">
        <v>19629532.176371001</v>
      </c>
      <c r="M44" s="35">
        <v>10734549.769540099</v>
      </c>
      <c r="N44" s="1">
        <v>17554688.9003697</v>
      </c>
      <c r="O44" s="1">
        <v>16174188.256819</v>
      </c>
      <c r="P44" s="1">
        <v>17073554.939561401</v>
      </c>
      <c r="Q44" s="1">
        <v>16130802.6497076</v>
      </c>
      <c r="R44" s="1">
        <v>11709532.411035599</v>
      </c>
      <c r="S44" s="1">
        <v>23288497.2427532</v>
      </c>
      <c r="T44" s="1">
        <v>12762342.898684001</v>
      </c>
      <c r="U44" s="1">
        <v>16102947.0161807</v>
      </c>
      <c r="V44" s="1">
        <v>12138480.186219599</v>
      </c>
      <c r="W44" s="1">
        <v>15200223.950941199</v>
      </c>
      <c r="X44" s="1">
        <v>13176602.125636101</v>
      </c>
      <c r="Y44" s="1">
        <v>16817251.930173598</v>
      </c>
      <c r="Z44" s="1">
        <v>17147881.3689446</v>
      </c>
      <c r="AA44" s="1">
        <v>9079206.9093298409</v>
      </c>
      <c r="AB44" s="1">
        <v>18776204.881951701</v>
      </c>
      <c r="AC44" s="1">
        <v>16317438.165414499</v>
      </c>
      <c r="AD44" s="1">
        <v>17858353.107805301</v>
      </c>
      <c r="AE44" s="1">
        <v>13370967.0915047</v>
      </c>
      <c r="AF44" s="1">
        <v>14796471.1357489</v>
      </c>
      <c r="AG44" s="1">
        <v>14096427.114421699</v>
      </c>
      <c r="AH44" s="1">
        <v>14606332.2982444</v>
      </c>
      <c r="AI44" s="1">
        <v>13018884.6538126</v>
      </c>
      <c r="AJ44" s="1">
        <v>11024195.8890942</v>
      </c>
      <c r="AK44" s="1">
        <v>17203711.417273901</v>
      </c>
      <c r="AL44" s="1">
        <v>13316861.9127574</v>
      </c>
      <c r="AM44" s="1">
        <v>12621470.0083343</v>
      </c>
      <c r="AN44" s="1">
        <v>12284151.982847599</v>
      </c>
      <c r="AO44" s="1">
        <v>19271844.3408935</v>
      </c>
      <c r="AP44" s="1">
        <v>11474692.9913886</v>
      </c>
      <c r="AQ44" s="1">
        <v>11972839.271889901</v>
      </c>
      <c r="AR44" s="1">
        <v>12509470.0133828</v>
      </c>
      <c r="AS44" s="1">
        <v>9476433.9347718004</v>
      </c>
      <c r="AT44" s="1">
        <v>15142996.2843637</v>
      </c>
      <c r="AU44" s="1">
        <v>13050122.9279976</v>
      </c>
      <c r="AV44" s="1">
        <v>13564223.708267899</v>
      </c>
      <c r="AW44" s="1">
        <v>15970711.047214599</v>
      </c>
      <c r="AX44" s="1">
        <v>13254910.9000718</v>
      </c>
      <c r="AY44" s="1">
        <v>13190922.503606901</v>
      </c>
      <c r="AZ44" s="1">
        <v>10763213.6237134</v>
      </c>
      <c r="BA44" s="1">
        <v>14608081.637537399</v>
      </c>
      <c r="BB44" s="1">
        <v>11042376.3885129</v>
      </c>
      <c r="BC44" s="1">
        <v>13226992.1792707</v>
      </c>
      <c r="BD44" s="1">
        <v>8505090.8211735394</v>
      </c>
      <c r="BE44" s="1">
        <v>10722937.547197601</v>
      </c>
      <c r="BF44" s="1">
        <v>14026790.437407101</v>
      </c>
      <c r="BG44" s="1">
        <v>16945076.305456001</v>
      </c>
      <c r="BH44" s="1">
        <v>14903160.0737647</v>
      </c>
      <c r="BI44" s="1">
        <v>5116247.66709908</v>
      </c>
      <c r="BJ44" s="1">
        <v>16510970.526842</v>
      </c>
      <c r="BK44" s="1">
        <v>13585012.0210918</v>
      </c>
      <c r="BL44" s="1">
        <v>17727140.197298001</v>
      </c>
      <c r="BM44" s="1">
        <v>13471543.8019477</v>
      </c>
      <c r="BN44" s="1">
        <v>11314510.2563719</v>
      </c>
      <c r="BO44" s="1">
        <v>13688046.9294252</v>
      </c>
      <c r="BP44" s="1">
        <v>13450889.3350036</v>
      </c>
      <c r="BQ44" s="1">
        <v>10418934.206931399</v>
      </c>
      <c r="BR44" s="1">
        <v>16841271.9989576</v>
      </c>
      <c r="BS44" s="1">
        <v>14757738.910876499</v>
      </c>
      <c r="BT44" s="1">
        <v>15549347.3255799</v>
      </c>
      <c r="BU44" s="1">
        <v>13979104.6543919</v>
      </c>
      <c r="BV44" s="1">
        <v>10266287.3388533</v>
      </c>
      <c r="BW44" s="1">
        <v>13726396.4406738</v>
      </c>
      <c r="BX44" s="1">
        <v>14995736.209036</v>
      </c>
      <c r="BY44" s="1">
        <v>9558644.9739362095</v>
      </c>
      <c r="BZ44" s="1">
        <v>10253607.7847424</v>
      </c>
      <c r="CA44" s="1">
        <v>9854146.5894718301</v>
      </c>
      <c r="CB44" s="1">
        <v>17002561.209461998</v>
      </c>
    </row>
    <row r="45" spans="1:80" x14ac:dyDescent="0.2">
      <c r="A45" s="1" t="s">
        <v>1660</v>
      </c>
      <c r="B45" s="4" t="s">
        <v>216</v>
      </c>
      <c r="C45" s="4" t="s">
        <v>217</v>
      </c>
      <c r="D45" s="35">
        <v>3453094.6570860799</v>
      </c>
      <c r="E45" s="35">
        <v>4159939.8426483301</v>
      </c>
      <c r="F45" s="35">
        <v>5944629.3935956499</v>
      </c>
      <c r="G45" s="35">
        <v>1771202.58044264</v>
      </c>
      <c r="H45" s="35">
        <v>5409963.4922058098</v>
      </c>
      <c r="I45" s="35">
        <v>3638784.1174254101</v>
      </c>
      <c r="J45" s="35">
        <v>2185646.84788894</v>
      </c>
      <c r="K45" s="35">
        <v>4132093.1539810798</v>
      </c>
      <c r="L45" s="35">
        <v>4894201.2820137702</v>
      </c>
      <c r="M45" s="35">
        <v>2833518.0671369</v>
      </c>
      <c r="N45" s="1">
        <v>4275273.08648674</v>
      </c>
      <c r="O45" s="1">
        <v>4006556.3790703798</v>
      </c>
      <c r="P45" s="1">
        <v>4604697.5127913496</v>
      </c>
      <c r="Q45" s="1">
        <v>4509815.2278412497</v>
      </c>
      <c r="R45" s="1">
        <v>3161719.6766101401</v>
      </c>
      <c r="S45" s="1">
        <v>6063123.7937689601</v>
      </c>
      <c r="T45" s="1">
        <v>3063871.5803048601</v>
      </c>
      <c r="U45" s="1">
        <v>4186841.7125874301</v>
      </c>
      <c r="V45" s="1">
        <v>2890654.5216342602</v>
      </c>
      <c r="W45" s="1">
        <v>4163107.3477906799</v>
      </c>
      <c r="X45" s="1">
        <v>3388778.0047205701</v>
      </c>
      <c r="Y45" s="1">
        <v>4193739.1069875802</v>
      </c>
      <c r="Z45" s="1">
        <v>4446131.7849578401</v>
      </c>
      <c r="AA45" s="1">
        <v>2439334.3587397798</v>
      </c>
      <c r="AB45" s="1">
        <v>4793103.2177513903</v>
      </c>
      <c r="AC45" s="1">
        <v>3421172.48328812</v>
      </c>
      <c r="AD45" s="1">
        <v>4162982.2801555698</v>
      </c>
      <c r="AE45" s="1">
        <v>3471120.9819905502</v>
      </c>
      <c r="AF45" s="1">
        <v>4301138.2282549199</v>
      </c>
      <c r="AG45" s="1">
        <v>3676360.0848328201</v>
      </c>
      <c r="AH45" s="1">
        <v>4219427.8298467798</v>
      </c>
      <c r="AI45" s="1">
        <v>3229739.0633224701</v>
      </c>
      <c r="AJ45" s="1">
        <v>2577114.0779165998</v>
      </c>
      <c r="AK45" s="1">
        <v>3632227.7635660199</v>
      </c>
      <c r="AL45" s="1">
        <v>3681075.5021456601</v>
      </c>
      <c r="AM45" s="1">
        <v>2515210.4423463098</v>
      </c>
      <c r="AN45" s="1">
        <v>2662564.7275265101</v>
      </c>
      <c r="AO45" s="1">
        <v>4907396.9956442602</v>
      </c>
      <c r="AP45" s="1">
        <v>2748405.8956754501</v>
      </c>
      <c r="AQ45" s="1">
        <v>1988858.66942286</v>
      </c>
      <c r="AR45" s="1">
        <v>3090770.9170260699</v>
      </c>
      <c r="AS45" s="1">
        <v>2401860.4403674598</v>
      </c>
      <c r="AT45" s="1">
        <v>4112978.8099052501</v>
      </c>
      <c r="AU45" s="1">
        <v>2435025.6557765198</v>
      </c>
      <c r="AV45" s="1">
        <v>3923427.95263441</v>
      </c>
      <c r="AW45" s="1">
        <v>3966992.67880067</v>
      </c>
      <c r="AX45" s="1">
        <v>3008935.5238735601</v>
      </c>
      <c r="AY45" s="1">
        <v>3091547.0666116802</v>
      </c>
      <c r="AZ45" s="1">
        <v>2522773.2582361</v>
      </c>
      <c r="BA45" s="1">
        <v>3259558.49003417</v>
      </c>
      <c r="BB45" s="1">
        <v>2701386.1226900201</v>
      </c>
      <c r="BC45" s="1">
        <v>3055106.43598215</v>
      </c>
      <c r="BD45" s="1">
        <v>2168901.4486398599</v>
      </c>
      <c r="BE45" s="1">
        <v>2799282.3519639098</v>
      </c>
      <c r="BF45" s="1">
        <v>3696729.63417916</v>
      </c>
      <c r="BG45" s="1">
        <v>4263925.5299805999</v>
      </c>
      <c r="BH45" s="1">
        <v>3614044.1321593402</v>
      </c>
      <c r="BI45" s="1">
        <v>1251270.28063128</v>
      </c>
      <c r="BJ45" s="1">
        <v>4075661.4778995099</v>
      </c>
      <c r="BK45" s="1">
        <v>2969797.06809919</v>
      </c>
      <c r="BL45" s="1">
        <v>4276132.8680591397</v>
      </c>
      <c r="BM45" s="1">
        <v>3131514.9153224598</v>
      </c>
      <c r="BN45" s="1">
        <v>3046713.8107432202</v>
      </c>
      <c r="BO45" s="1">
        <v>3200971.6989685101</v>
      </c>
      <c r="BP45" s="1">
        <v>3041468.02848985</v>
      </c>
      <c r="BQ45" s="1">
        <v>2772609.3171700202</v>
      </c>
      <c r="BR45" s="1">
        <v>4726436.31577018</v>
      </c>
      <c r="BS45" s="1">
        <v>4103110.27668866</v>
      </c>
      <c r="BT45" s="1">
        <v>4350171.6052696398</v>
      </c>
      <c r="BU45" s="1">
        <v>3311944.8840979398</v>
      </c>
      <c r="BV45" s="1">
        <v>2846381.35615482</v>
      </c>
      <c r="BW45" s="1">
        <v>3398778.35445615</v>
      </c>
      <c r="BX45" s="1">
        <v>4110414.1670749499</v>
      </c>
      <c r="BY45" s="1">
        <v>2132621.2726046098</v>
      </c>
      <c r="BZ45" s="1">
        <v>2364560.15779333</v>
      </c>
      <c r="CA45" s="1">
        <v>2349580.5921551702</v>
      </c>
      <c r="CB45" s="1">
        <v>4044794.1588926301</v>
      </c>
    </row>
    <row r="46" spans="1:80" x14ac:dyDescent="0.2">
      <c r="A46" s="1" t="s">
        <v>1661</v>
      </c>
      <c r="B46" s="4" t="s">
        <v>220</v>
      </c>
      <c r="C46" s="4" t="s">
        <v>221</v>
      </c>
      <c r="D46" s="35">
        <v>1109883.71618818</v>
      </c>
      <c r="E46" s="35">
        <v>929017.78300588299</v>
      </c>
      <c r="F46" s="35">
        <v>3757615.6061117402</v>
      </c>
      <c r="G46" s="35">
        <v>719466.42976514995</v>
      </c>
      <c r="H46" s="35">
        <v>1718796.59835253</v>
      </c>
      <c r="I46" s="35">
        <v>979009.92115645902</v>
      </c>
      <c r="J46" s="35">
        <v>1254833.01319031</v>
      </c>
      <c r="K46" s="35">
        <v>717716.75719459495</v>
      </c>
      <c r="L46" s="35">
        <v>2211059.0924638701</v>
      </c>
      <c r="M46" s="35">
        <v>703614.31860304705</v>
      </c>
      <c r="N46" s="1">
        <v>1524196.9633408301</v>
      </c>
      <c r="O46" s="1">
        <v>1363515.1144699301</v>
      </c>
      <c r="P46" s="1">
        <v>2251167.8704542401</v>
      </c>
      <c r="Q46" s="1">
        <v>1390042.0207306601</v>
      </c>
      <c r="R46" s="1">
        <v>1424977.14106932</v>
      </c>
      <c r="S46" s="1">
        <v>1681851.38872599</v>
      </c>
      <c r="T46" s="1">
        <v>1570405.8366604501</v>
      </c>
      <c r="U46" s="1">
        <v>1724557.19342984</v>
      </c>
      <c r="V46" s="1">
        <v>1225720.2431870101</v>
      </c>
      <c r="W46" s="1">
        <v>2086151.7526436299</v>
      </c>
      <c r="X46" s="1">
        <v>1778827.70203892</v>
      </c>
      <c r="Y46" s="1">
        <v>1012681.72784838</v>
      </c>
      <c r="Z46" s="1">
        <v>1487800.7910307001</v>
      </c>
      <c r="AA46" s="1">
        <v>1353188.1952603401</v>
      </c>
      <c r="AB46" s="1">
        <v>1485029.3892586599</v>
      </c>
      <c r="AC46" s="1">
        <v>2351805.9110113601</v>
      </c>
      <c r="AD46" s="1">
        <v>1996642.4080648201</v>
      </c>
      <c r="AE46" s="1">
        <v>1481677.70749523</v>
      </c>
      <c r="AF46" s="1">
        <v>1125548.4264151601</v>
      </c>
      <c r="AG46" s="1">
        <v>1102127.1478073299</v>
      </c>
      <c r="AH46" s="1">
        <v>1284150.13857005</v>
      </c>
      <c r="AI46" s="1">
        <v>958147.08260983299</v>
      </c>
      <c r="AJ46" s="1">
        <v>1135310.33746507</v>
      </c>
      <c r="AK46" s="1">
        <v>988689.17034851701</v>
      </c>
      <c r="AL46" s="1">
        <v>1512555.3307691701</v>
      </c>
      <c r="AM46" s="1">
        <v>881088.13088814099</v>
      </c>
      <c r="AN46" s="1">
        <v>1397726.53552742</v>
      </c>
      <c r="AO46" s="1">
        <v>1236846.5886018099</v>
      </c>
      <c r="AP46" s="1">
        <v>880269.50346266106</v>
      </c>
      <c r="AQ46" s="1">
        <v>704561.69175337104</v>
      </c>
      <c r="AR46" s="1">
        <v>1146550.36220195</v>
      </c>
      <c r="AS46" s="1">
        <v>806604.02319621702</v>
      </c>
      <c r="AT46" s="1">
        <v>1276328.0521698799</v>
      </c>
      <c r="AU46" s="1">
        <v>709042.787469742</v>
      </c>
      <c r="AV46" s="1">
        <v>839979.817326169</v>
      </c>
      <c r="AW46" s="1">
        <v>1206613.01904221</v>
      </c>
      <c r="AX46" s="1">
        <v>1047359.9189954</v>
      </c>
      <c r="AY46" s="1">
        <v>1419846.75900533</v>
      </c>
      <c r="AZ46" s="1">
        <v>753890.45991196705</v>
      </c>
      <c r="BA46" s="1">
        <v>984173.29608657898</v>
      </c>
      <c r="BB46" s="1">
        <v>681241.05703941395</v>
      </c>
      <c r="BC46" s="1">
        <v>1115153.7553300001</v>
      </c>
      <c r="BD46" s="1">
        <v>1328447.1489725099</v>
      </c>
      <c r="BE46" s="1">
        <v>702123.29608321504</v>
      </c>
      <c r="BF46" s="1">
        <v>614256.07507584104</v>
      </c>
      <c r="BG46" s="1">
        <v>1538397.95046061</v>
      </c>
      <c r="BH46" s="1">
        <v>1113640.04521289</v>
      </c>
      <c r="BI46" s="1">
        <v>797918.73205330805</v>
      </c>
      <c r="BJ46" s="1">
        <v>1211539.1655761099</v>
      </c>
      <c r="BK46" s="1">
        <v>944674.75632179203</v>
      </c>
      <c r="BL46" s="1">
        <v>1406773.8629443101</v>
      </c>
      <c r="BM46" s="1">
        <v>1100442.37318365</v>
      </c>
      <c r="BN46" s="1">
        <v>1590065.2848880701</v>
      </c>
      <c r="BO46" s="1">
        <v>1568248.41966787</v>
      </c>
      <c r="BP46" s="1">
        <v>1223890.3464480599</v>
      </c>
      <c r="BQ46" s="1">
        <v>1270202.9568948799</v>
      </c>
      <c r="BR46" s="1">
        <v>1517558.0135607501</v>
      </c>
      <c r="BS46" s="1">
        <v>999721.22183481103</v>
      </c>
      <c r="BT46" s="1">
        <v>919978.75574403803</v>
      </c>
      <c r="BU46" s="1">
        <v>1136952.1938471501</v>
      </c>
      <c r="BV46" s="1">
        <v>943894.98728261795</v>
      </c>
      <c r="BW46" s="1">
        <v>1439588.7984466299</v>
      </c>
      <c r="BX46" s="1">
        <v>806708.17660882603</v>
      </c>
      <c r="BY46" s="1">
        <v>812627.78793236602</v>
      </c>
      <c r="BZ46" s="1">
        <v>825802.32731242105</v>
      </c>
      <c r="CA46" s="1">
        <v>709163.26098958496</v>
      </c>
      <c r="CB46" s="1">
        <v>929142.89274892304</v>
      </c>
    </row>
    <row r="47" spans="1:80" x14ac:dyDescent="0.2">
      <c r="A47" s="1" t="s">
        <v>1662</v>
      </c>
      <c r="B47" s="4" t="s">
        <v>225</v>
      </c>
      <c r="C47" s="4" t="s">
        <v>226</v>
      </c>
      <c r="D47" s="35">
        <v>1218300.3340587299</v>
      </c>
      <c r="E47" s="35">
        <v>1215583.24818587</v>
      </c>
      <c r="F47" s="35">
        <v>2964379.22259686</v>
      </c>
      <c r="G47" s="35">
        <v>900762.54425947601</v>
      </c>
      <c r="H47" s="35">
        <v>1611773.93116305</v>
      </c>
      <c r="I47" s="35">
        <v>1171058.8221</v>
      </c>
      <c r="J47" s="35">
        <v>1317266.9096339899</v>
      </c>
      <c r="K47" s="35">
        <v>1136412.2435639999</v>
      </c>
      <c r="L47" s="35">
        <v>1579394.25187629</v>
      </c>
      <c r="M47" s="35">
        <v>917058.28843392304</v>
      </c>
      <c r="N47" s="1">
        <v>1270469.1667319301</v>
      </c>
      <c r="O47" s="1">
        <v>1716959.12708831</v>
      </c>
      <c r="P47" s="1">
        <v>1389658.3485795199</v>
      </c>
      <c r="Q47" s="1">
        <v>1592606.87847231</v>
      </c>
      <c r="R47" s="1">
        <v>1380110.7696738199</v>
      </c>
      <c r="S47" s="1">
        <v>1461558.29757305</v>
      </c>
      <c r="T47" s="1">
        <v>1296591.12379705</v>
      </c>
      <c r="U47" s="1">
        <v>1176640.87805962</v>
      </c>
      <c r="V47" s="1">
        <v>1242509.6825359401</v>
      </c>
      <c r="W47" s="1">
        <v>1290337.8610657901</v>
      </c>
      <c r="X47" s="1">
        <v>1262552.15354929</v>
      </c>
      <c r="Y47" s="1">
        <v>1363293.7378095</v>
      </c>
      <c r="Z47" s="1">
        <v>1369348.5903193301</v>
      </c>
      <c r="AA47" s="1">
        <v>1159606.8530773199</v>
      </c>
      <c r="AB47" s="1">
        <v>1220606.25311564</v>
      </c>
      <c r="AC47" s="1">
        <v>1568232.50397158</v>
      </c>
      <c r="AD47" s="1">
        <v>1340917.2983395001</v>
      </c>
      <c r="AE47" s="1">
        <v>1477948.4777698</v>
      </c>
      <c r="AF47" s="1">
        <v>1906390.6677526401</v>
      </c>
      <c r="AG47" s="1">
        <v>817060.36419954302</v>
      </c>
      <c r="AH47" s="1">
        <v>1734538.42786863</v>
      </c>
      <c r="AI47" s="1">
        <v>820756.51488157804</v>
      </c>
      <c r="AJ47" s="1">
        <v>978024.64541074599</v>
      </c>
      <c r="AK47" s="1">
        <v>1391817.3400985301</v>
      </c>
      <c r="AL47" s="1">
        <v>1177157.4868840601</v>
      </c>
      <c r="AM47" s="1">
        <v>1101215.78455041</v>
      </c>
      <c r="AN47" s="1">
        <v>1065323.57370095</v>
      </c>
      <c r="AO47" s="1">
        <v>1065332.6298996101</v>
      </c>
      <c r="AP47" s="1">
        <v>819420.62724847102</v>
      </c>
      <c r="AQ47" s="1">
        <v>1152481.06613147</v>
      </c>
      <c r="AR47" s="1">
        <v>1257258.17448948</v>
      </c>
      <c r="AS47" s="1">
        <v>823467.26256400498</v>
      </c>
      <c r="AT47" s="1">
        <v>1348131.07950777</v>
      </c>
      <c r="AU47" s="1">
        <v>790277.71304698801</v>
      </c>
      <c r="AV47" s="1">
        <v>1065328.87730433</v>
      </c>
      <c r="AW47" s="1">
        <v>980653.16170375398</v>
      </c>
      <c r="AX47" s="1">
        <v>795584.82843797002</v>
      </c>
      <c r="AY47" s="1">
        <v>671399.87623704597</v>
      </c>
      <c r="AZ47" s="1">
        <v>976185.41364327294</v>
      </c>
      <c r="BA47" s="1">
        <v>1126839.2874697701</v>
      </c>
      <c r="BB47" s="1">
        <v>824978.34000636195</v>
      </c>
      <c r="BC47" s="1">
        <v>1051944.6606638699</v>
      </c>
      <c r="BD47" s="1">
        <v>845232.57794053503</v>
      </c>
      <c r="BE47" s="1">
        <v>948738.24603054195</v>
      </c>
      <c r="BF47" s="1">
        <v>1021473.74348779</v>
      </c>
      <c r="BG47" s="1">
        <v>1118724.6811987699</v>
      </c>
      <c r="BH47" s="1">
        <v>1105343.68577909</v>
      </c>
      <c r="BI47" s="1">
        <v>649995.716466518</v>
      </c>
      <c r="BJ47" s="1">
        <v>1554936.2174067399</v>
      </c>
      <c r="BK47" s="1">
        <v>779369.76148708095</v>
      </c>
      <c r="BL47" s="1">
        <v>1390507.09757339</v>
      </c>
      <c r="BM47" s="1">
        <v>1127888.8237995801</v>
      </c>
      <c r="BN47" s="1">
        <v>1274713.94006207</v>
      </c>
      <c r="BO47" s="1">
        <v>970545.19992576004</v>
      </c>
      <c r="BP47" s="1">
        <v>1271393.18082904</v>
      </c>
      <c r="BQ47" s="1">
        <v>1058978.0961720201</v>
      </c>
      <c r="BR47" s="1">
        <v>1395423.73977887</v>
      </c>
      <c r="BS47" s="1">
        <v>1150907.3552002599</v>
      </c>
      <c r="BT47" s="1">
        <v>995930.89653704001</v>
      </c>
      <c r="BU47" s="1">
        <v>1387184.61759383</v>
      </c>
      <c r="BV47" s="1">
        <v>1167173.5704918201</v>
      </c>
      <c r="BW47" s="1">
        <v>1129060.7597269199</v>
      </c>
      <c r="BX47" s="1">
        <v>932668.30434458703</v>
      </c>
      <c r="BY47" s="1">
        <v>976808.21159070695</v>
      </c>
      <c r="BZ47" s="1">
        <v>868499.54882802605</v>
      </c>
      <c r="CA47" s="1">
        <v>981919.98085294</v>
      </c>
      <c r="CB47" s="1">
        <v>739341.23771084798</v>
      </c>
    </row>
    <row r="48" spans="1:80" x14ac:dyDescent="0.2">
      <c r="A48" s="1" t="s">
        <v>1663</v>
      </c>
      <c r="B48" s="4" t="s">
        <v>230</v>
      </c>
      <c r="C48" s="4" t="s">
        <v>231</v>
      </c>
      <c r="D48" s="35">
        <v>564968.79588263901</v>
      </c>
      <c r="E48" s="35">
        <v>574344.31771572796</v>
      </c>
      <c r="F48" s="35">
        <v>712793.33254214597</v>
      </c>
      <c r="G48" s="35">
        <v>572930.92746181297</v>
      </c>
      <c r="H48" s="35">
        <v>732703.52061635896</v>
      </c>
      <c r="I48" s="35">
        <v>809740.13575624302</v>
      </c>
      <c r="J48" s="35">
        <v>533169.03798192902</v>
      </c>
      <c r="K48" s="35">
        <v>577844.51581972302</v>
      </c>
      <c r="L48" s="35">
        <v>850680.64541147102</v>
      </c>
      <c r="M48" s="35">
        <v>640952.49525674095</v>
      </c>
      <c r="N48" s="1">
        <v>932857.60046340199</v>
      </c>
      <c r="O48" s="1">
        <v>594528.93447573401</v>
      </c>
      <c r="P48" s="1">
        <v>823189.44243984402</v>
      </c>
      <c r="Q48" s="1">
        <v>656317.49622596602</v>
      </c>
      <c r="R48" s="1">
        <v>664414.599707291</v>
      </c>
      <c r="S48" s="1">
        <v>564753.60547323199</v>
      </c>
      <c r="T48" s="1">
        <v>690012.70026344701</v>
      </c>
      <c r="U48" s="1">
        <v>1553284.9360529999</v>
      </c>
      <c r="V48" s="1">
        <v>616409.21430351504</v>
      </c>
      <c r="W48" s="1">
        <v>837738.37727153697</v>
      </c>
      <c r="X48" s="1">
        <v>646591.35330200999</v>
      </c>
      <c r="Y48" s="1">
        <v>478148.18915835099</v>
      </c>
      <c r="Z48" s="1">
        <v>721119.639332272</v>
      </c>
      <c r="AA48" s="1">
        <v>528818.96842515701</v>
      </c>
      <c r="AB48" s="1">
        <v>523930.54845197801</v>
      </c>
      <c r="AC48" s="1">
        <v>517460.59252945398</v>
      </c>
      <c r="AD48" s="1">
        <v>870724.35491628596</v>
      </c>
      <c r="AE48" s="1">
        <v>598746.95501695899</v>
      </c>
      <c r="AF48" s="1">
        <v>739508.32501313195</v>
      </c>
      <c r="AG48" s="1">
        <v>581525.78858099796</v>
      </c>
      <c r="AH48" s="1">
        <v>685282.57083278999</v>
      </c>
      <c r="AI48" s="1">
        <v>715593.85965573601</v>
      </c>
      <c r="AJ48" s="1">
        <v>535385.469706011</v>
      </c>
      <c r="AK48" s="1">
        <v>621388.58918507805</v>
      </c>
      <c r="AL48" s="1">
        <v>909583.37719901605</v>
      </c>
      <c r="AM48" s="1">
        <v>576674.44243082602</v>
      </c>
      <c r="AN48" s="1">
        <v>636272.85741546704</v>
      </c>
      <c r="AO48" s="1">
        <v>2156811.3335609599</v>
      </c>
      <c r="AP48" s="1">
        <v>578820.099069805</v>
      </c>
      <c r="AQ48" s="1">
        <v>590389.58756790496</v>
      </c>
      <c r="AR48" s="1">
        <v>503869.222997909</v>
      </c>
      <c r="AS48" s="1">
        <v>504111.47627953801</v>
      </c>
      <c r="AT48" s="1">
        <v>578816.49949311803</v>
      </c>
      <c r="AU48" s="1">
        <v>711727.11849373695</v>
      </c>
      <c r="AV48" s="1">
        <v>888575.40523483604</v>
      </c>
      <c r="AW48" s="1">
        <v>546536.47019988205</v>
      </c>
      <c r="AX48" s="1">
        <v>596154.62825157796</v>
      </c>
      <c r="AY48" s="1">
        <v>522123.692085966</v>
      </c>
      <c r="AZ48" s="1">
        <v>873830.35875463497</v>
      </c>
      <c r="BA48" s="1">
        <v>548341.204649708</v>
      </c>
      <c r="BB48" s="1">
        <v>529799.31698126101</v>
      </c>
      <c r="BC48" s="1">
        <v>640100.07993450097</v>
      </c>
      <c r="BD48" s="1">
        <v>560340.58337608003</v>
      </c>
      <c r="BE48" s="1">
        <v>516144.22773947701</v>
      </c>
      <c r="BF48" s="1">
        <v>415635.44667186198</v>
      </c>
      <c r="BG48" s="1">
        <v>688520.29467750306</v>
      </c>
      <c r="BH48" s="1">
        <v>515237.72879209399</v>
      </c>
      <c r="BI48" s="1">
        <v>454193.693169743</v>
      </c>
      <c r="BJ48" s="1">
        <v>590345.70244671102</v>
      </c>
      <c r="BK48" s="1">
        <v>633055.75858495105</v>
      </c>
      <c r="BL48" s="1">
        <v>662594.16744056204</v>
      </c>
      <c r="BM48" s="1">
        <v>515867.91449268803</v>
      </c>
      <c r="BN48" s="1">
        <v>584829.09107459604</v>
      </c>
      <c r="BO48" s="1">
        <v>560164.99316276098</v>
      </c>
      <c r="BP48" s="1">
        <v>543739.42763027805</v>
      </c>
      <c r="BQ48" s="1">
        <v>484189.73452443798</v>
      </c>
      <c r="BR48" s="1">
        <v>1328578.0462969099</v>
      </c>
      <c r="BS48" s="1">
        <v>547764.43112102197</v>
      </c>
      <c r="BT48" s="1">
        <v>480786.16048593703</v>
      </c>
      <c r="BU48" s="1">
        <v>1287514.47194255</v>
      </c>
      <c r="BV48" s="1">
        <v>581106.27067808202</v>
      </c>
      <c r="BW48" s="1">
        <v>613560.31631265394</v>
      </c>
      <c r="BX48" s="1">
        <v>1330462.8513919199</v>
      </c>
      <c r="BY48" s="1">
        <v>565203.684817367</v>
      </c>
      <c r="BZ48" s="1">
        <v>571827.86684744002</v>
      </c>
      <c r="CA48" s="1">
        <v>511443.90798879799</v>
      </c>
      <c r="CB48" s="1">
        <v>496080.10378140898</v>
      </c>
    </row>
    <row r="49" spans="1:80" x14ac:dyDescent="0.2">
      <c r="A49" s="1" t="s">
        <v>1664</v>
      </c>
      <c r="B49" s="4" t="s">
        <v>235</v>
      </c>
      <c r="C49" s="4" t="s">
        <v>236</v>
      </c>
      <c r="D49" s="35" t="s">
        <v>0</v>
      </c>
      <c r="E49" s="35" t="s">
        <v>0</v>
      </c>
      <c r="F49" s="35" t="s">
        <v>0</v>
      </c>
      <c r="G49" s="35" t="s">
        <v>0</v>
      </c>
      <c r="H49" s="35" t="s">
        <v>0</v>
      </c>
      <c r="I49" s="35" t="s">
        <v>0</v>
      </c>
      <c r="J49" s="35" t="s">
        <v>0</v>
      </c>
      <c r="K49" s="35" t="s">
        <v>0</v>
      </c>
      <c r="L49" s="35" t="s">
        <v>0</v>
      </c>
      <c r="M49" s="35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0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1" t="s">
        <v>0</v>
      </c>
      <c r="BY49" s="1" t="s">
        <v>0</v>
      </c>
      <c r="BZ49" s="1" t="s">
        <v>0</v>
      </c>
      <c r="CA49" s="1" t="s">
        <v>0</v>
      </c>
      <c r="CB49" s="1" t="s">
        <v>0</v>
      </c>
    </row>
    <row r="50" spans="1:80" x14ac:dyDescent="0.2">
      <c r="A50" s="1" t="s">
        <v>1665</v>
      </c>
      <c r="B50" s="4" t="s">
        <v>239</v>
      </c>
      <c r="C50" s="4" t="s">
        <v>240</v>
      </c>
      <c r="D50" s="35">
        <v>209551.888405451</v>
      </c>
      <c r="E50" s="35">
        <v>160867.514882958</v>
      </c>
      <c r="F50" s="35">
        <v>250221.32569908301</v>
      </c>
      <c r="G50" s="35">
        <v>124235.47057080601</v>
      </c>
      <c r="H50" s="35">
        <v>182207.85017592201</v>
      </c>
      <c r="I50" s="35">
        <v>219499.50633280599</v>
      </c>
      <c r="J50" s="35">
        <v>154781.754595034</v>
      </c>
      <c r="K50" s="35">
        <v>178651.485326088</v>
      </c>
      <c r="L50" s="35">
        <v>190440.693711548</v>
      </c>
      <c r="M50" s="35">
        <v>119593.700400121</v>
      </c>
      <c r="N50" s="1">
        <v>190479.27569492999</v>
      </c>
      <c r="O50" s="1">
        <v>205403.019648096</v>
      </c>
      <c r="P50" s="1">
        <v>166889.18815477201</v>
      </c>
      <c r="Q50" s="1">
        <v>184843.73246540499</v>
      </c>
      <c r="R50" s="1">
        <v>143835.42572315401</v>
      </c>
      <c r="S50" s="1">
        <v>164650.27935934399</v>
      </c>
      <c r="T50" s="1">
        <v>151021.097960382</v>
      </c>
      <c r="U50" s="1">
        <v>203710.81904044599</v>
      </c>
      <c r="V50" s="1">
        <v>178444.125314834</v>
      </c>
      <c r="W50" s="1">
        <v>184000.55820647799</v>
      </c>
      <c r="X50" s="1">
        <v>191573.78133551101</v>
      </c>
      <c r="Y50" s="1">
        <v>170754.525891725</v>
      </c>
      <c r="Z50" s="1">
        <v>157124.92012944401</v>
      </c>
      <c r="AA50" s="1">
        <v>144787.28162889701</v>
      </c>
      <c r="AB50" s="1">
        <v>160827.04419224799</v>
      </c>
      <c r="AC50" s="1">
        <v>179855.19275371201</v>
      </c>
      <c r="AD50" s="1">
        <v>185274.395852307</v>
      </c>
      <c r="AE50" s="1">
        <v>169689.87978191499</v>
      </c>
      <c r="AF50" s="1">
        <v>134007.081002947</v>
      </c>
      <c r="AG50" s="1">
        <v>143374.89087501899</v>
      </c>
      <c r="AH50" s="1">
        <v>195436.25075710801</v>
      </c>
      <c r="AI50" s="1">
        <v>346923.172898221</v>
      </c>
      <c r="AJ50" s="1">
        <v>140424.173642607</v>
      </c>
      <c r="AK50" s="1">
        <v>175888.97014622</v>
      </c>
      <c r="AL50" s="1">
        <v>237291.28002464099</v>
      </c>
      <c r="AM50" s="1">
        <v>154489.190913575</v>
      </c>
      <c r="AN50" s="1">
        <v>135277.718515396</v>
      </c>
      <c r="AO50" s="1">
        <v>242590.68705254301</v>
      </c>
      <c r="AP50" s="1">
        <v>287879.08223647799</v>
      </c>
      <c r="AQ50" s="1">
        <v>132046.97713327</v>
      </c>
      <c r="AR50" s="1">
        <v>202265.66057206999</v>
      </c>
      <c r="AS50" s="1">
        <v>178864.20047471501</v>
      </c>
      <c r="AT50" s="1">
        <v>203698.392070042</v>
      </c>
      <c r="AU50" s="1">
        <v>154258.10645981799</v>
      </c>
      <c r="AV50" s="1">
        <v>320108.21709859098</v>
      </c>
      <c r="AW50" s="1">
        <v>237889.28269636899</v>
      </c>
      <c r="AX50" s="1">
        <v>155232.209692359</v>
      </c>
      <c r="AY50" s="1">
        <v>165531.17788071101</v>
      </c>
      <c r="AZ50" s="1">
        <v>201727.44499411501</v>
      </c>
      <c r="BA50" s="1">
        <v>187162.42410257499</v>
      </c>
      <c r="BB50" s="1">
        <v>186792.07767315299</v>
      </c>
      <c r="BC50" s="1">
        <v>184257.64496124501</v>
      </c>
      <c r="BD50" s="1">
        <v>169093.64370671401</v>
      </c>
      <c r="BE50" s="1">
        <v>127474.589333122</v>
      </c>
      <c r="BF50" s="1">
        <v>167262.59434553</v>
      </c>
      <c r="BG50" s="1">
        <v>199230.58739281999</v>
      </c>
      <c r="BH50" s="1">
        <v>223486.93070610001</v>
      </c>
      <c r="BI50" s="1">
        <v>143333.47561343201</v>
      </c>
      <c r="BJ50" s="1">
        <v>194671.06472718201</v>
      </c>
      <c r="BK50" s="1">
        <v>194164.88157971099</v>
      </c>
      <c r="BL50" s="1">
        <v>171050.92139387201</v>
      </c>
      <c r="BM50" s="1">
        <v>227859.10306637001</v>
      </c>
      <c r="BN50" s="1">
        <v>180841.242258599</v>
      </c>
      <c r="BO50" s="1">
        <v>198818.36806540401</v>
      </c>
      <c r="BP50" s="1">
        <v>269105.377964293</v>
      </c>
      <c r="BQ50" s="1">
        <v>195088.659628397</v>
      </c>
      <c r="BR50" s="1">
        <v>255865.29662274901</v>
      </c>
      <c r="BS50" s="1">
        <v>173028.94541021</v>
      </c>
      <c r="BT50" s="1">
        <v>200916.42370573399</v>
      </c>
      <c r="BU50" s="1">
        <v>226428.64896224</v>
      </c>
      <c r="BV50" s="1">
        <v>158689.66149179</v>
      </c>
      <c r="BW50" s="1">
        <v>316707.71163113997</v>
      </c>
      <c r="BX50" s="1">
        <v>232258.82078879399</v>
      </c>
      <c r="BY50" s="1">
        <v>109203.995275548</v>
      </c>
      <c r="BZ50" s="1">
        <v>181422.295141054</v>
      </c>
      <c r="CA50" s="1">
        <v>128502.822954709</v>
      </c>
      <c r="CB50" s="1">
        <v>213848.384919356</v>
      </c>
    </row>
    <row r="51" spans="1:80" x14ac:dyDescent="0.2">
      <c r="A51" s="1" t="s">
        <v>1666</v>
      </c>
      <c r="B51" s="4" t="s">
        <v>243</v>
      </c>
      <c r="C51" s="4" t="s">
        <v>244</v>
      </c>
      <c r="D51" s="35">
        <v>10491715.5481971</v>
      </c>
      <c r="E51" s="35">
        <v>5277754.8651581304</v>
      </c>
      <c r="F51" s="35">
        <v>15926394.801887499</v>
      </c>
      <c r="G51" s="35">
        <v>6273541.0618156102</v>
      </c>
      <c r="H51" s="35">
        <v>6914581.1316800397</v>
      </c>
      <c r="I51" s="35">
        <v>7063163.3561520102</v>
      </c>
      <c r="J51" s="35">
        <v>2185920.64658623</v>
      </c>
      <c r="K51" s="35">
        <v>5904076.5969492197</v>
      </c>
      <c r="L51" s="35">
        <v>3567140.1230945298</v>
      </c>
      <c r="M51" s="35">
        <v>17538933.820837501</v>
      </c>
      <c r="N51" s="1">
        <v>5724597.0868025497</v>
      </c>
      <c r="O51" s="1">
        <v>8538510.9146411996</v>
      </c>
      <c r="P51" s="1">
        <v>3432370.2125738198</v>
      </c>
      <c r="Q51" s="1">
        <v>5179148.3585107503</v>
      </c>
      <c r="R51" s="1">
        <v>10862274.087633399</v>
      </c>
      <c r="S51" s="1">
        <v>10808357.780854199</v>
      </c>
      <c r="T51" s="1">
        <v>5298735.6999282101</v>
      </c>
      <c r="U51" s="1">
        <v>4477236.4048350696</v>
      </c>
      <c r="V51" s="1">
        <v>10828512.165154699</v>
      </c>
      <c r="W51" s="1">
        <v>7273066.37117498</v>
      </c>
      <c r="X51" s="1">
        <v>14244967.1827727</v>
      </c>
      <c r="Y51" s="1">
        <v>11352415.270585399</v>
      </c>
      <c r="Z51" s="1">
        <v>8949560.9841871709</v>
      </c>
      <c r="AA51" s="1">
        <v>8877961.1752707008</v>
      </c>
      <c r="AB51" s="1">
        <v>1836094.8929991601</v>
      </c>
      <c r="AC51" s="1">
        <v>17615459.729432199</v>
      </c>
      <c r="AD51" s="1">
        <v>6578413.33865574</v>
      </c>
      <c r="AE51" s="1">
        <v>5596397.8906360902</v>
      </c>
      <c r="AF51" s="1">
        <v>5235174.1343225697</v>
      </c>
      <c r="AG51" s="1">
        <v>3173422.2033909499</v>
      </c>
      <c r="AH51" s="1">
        <v>22637965.8376556</v>
      </c>
      <c r="AI51" s="1">
        <v>4178022.3911496098</v>
      </c>
      <c r="AJ51" s="1">
        <v>5575274.6105486602</v>
      </c>
      <c r="AK51" s="1">
        <v>8330062.9203060102</v>
      </c>
      <c r="AL51" s="1">
        <v>5061970.4588369001</v>
      </c>
      <c r="AM51" s="1">
        <v>4739984.05821204</v>
      </c>
      <c r="AN51" s="1">
        <v>4490067.5509779099</v>
      </c>
      <c r="AO51" s="1">
        <v>1637543.33556015</v>
      </c>
      <c r="AP51" s="1">
        <v>4602645.5226334902</v>
      </c>
      <c r="AQ51" s="1">
        <v>6014817.0478333002</v>
      </c>
      <c r="AR51" s="1">
        <v>7954818.4130082298</v>
      </c>
      <c r="AS51" s="1">
        <v>3599482.6977808601</v>
      </c>
      <c r="AT51" s="1">
        <v>2864316.6680157501</v>
      </c>
      <c r="AU51" s="1">
        <v>3852524.5400511501</v>
      </c>
      <c r="AV51" s="1">
        <v>3338097.0283177299</v>
      </c>
      <c r="AW51" s="1">
        <v>8987517.3850476891</v>
      </c>
      <c r="AX51" s="1">
        <v>5712011.9788444899</v>
      </c>
      <c r="AY51" s="1">
        <v>19524805.614233401</v>
      </c>
      <c r="AZ51" s="1">
        <v>6609676.1939356802</v>
      </c>
      <c r="BA51" s="1">
        <v>2997574.7513046898</v>
      </c>
      <c r="BB51" s="1">
        <v>4110630.0833283998</v>
      </c>
      <c r="BC51" s="1">
        <v>2667354.1577406102</v>
      </c>
      <c r="BD51" s="1">
        <v>2372301.3793626698</v>
      </c>
      <c r="BE51" s="1">
        <v>11447121.922283201</v>
      </c>
      <c r="BF51" s="1">
        <v>3653942.2011626801</v>
      </c>
      <c r="BG51" s="1">
        <v>9424377.4678944591</v>
      </c>
      <c r="BH51" s="1">
        <v>4689516.2301503401</v>
      </c>
      <c r="BI51" s="1">
        <v>1344924.6448387599</v>
      </c>
      <c r="BJ51" s="1">
        <v>5286054.6402015602</v>
      </c>
      <c r="BK51" s="1">
        <v>4908588.1647336697</v>
      </c>
      <c r="BL51" s="1">
        <v>899041.82778509997</v>
      </c>
      <c r="BM51" s="1">
        <v>3030524.0670216898</v>
      </c>
      <c r="BN51" s="1">
        <v>4773848.2834381703</v>
      </c>
      <c r="BO51" s="1">
        <v>2490626.6592649301</v>
      </c>
      <c r="BP51" s="1">
        <v>2784246.3033298799</v>
      </c>
      <c r="BQ51" s="1">
        <v>1850876.2955553301</v>
      </c>
      <c r="BR51" s="1">
        <v>6456675.4973975802</v>
      </c>
      <c r="BS51" s="1">
        <v>3882328.3625119999</v>
      </c>
      <c r="BT51" s="1">
        <v>2775361.93765359</v>
      </c>
      <c r="BU51" s="1">
        <v>3999374.4273373401</v>
      </c>
      <c r="BV51" s="1">
        <v>17998218.215975001</v>
      </c>
      <c r="BW51" s="1">
        <v>4568077.4331124304</v>
      </c>
      <c r="BX51" s="1">
        <v>4452125.2006241102</v>
      </c>
      <c r="BY51" s="1">
        <v>4362190.3086842299</v>
      </c>
      <c r="BZ51" s="1">
        <v>1601768.5093841699</v>
      </c>
      <c r="CA51" s="1">
        <v>7277490.2040139502</v>
      </c>
      <c r="CB51" s="1">
        <v>2430629.9696225701</v>
      </c>
    </row>
    <row r="52" spans="1:80" x14ac:dyDescent="0.2">
      <c r="A52" s="1" t="s">
        <v>1667</v>
      </c>
      <c r="B52" s="4" t="s">
        <v>248</v>
      </c>
      <c r="C52" s="4" t="s">
        <v>249</v>
      </c>
      <c r="D52" s="35" t="s">
        <v>0</v>
      </c>
      <c r="E52" s="35" t="s">
        <v>0</v>
      </c>
      <c r="F52" s="35" t="s">
        <v>0</v>
      </c>
      <c r="G52" s="35" t="s">
        <v>0</v>
      </c>
      <c r="H52" s="35" t="s">
        <v>0</v>
      </c>
      <c r="I52" s="35" t="s">
        <v>0</v>
      </c>
      <c r="J52" s="35" t="s">
        <v>0</v>
      </c>
      <c r="K52" s="35" t="s">
        <v>0</v>
      </c>
      <c r="L52" s="35" t="s">
        <v>0</v>
      </c>
      <c r="M52" s="35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</row>
    <row r="53" spans="1:80" x14ac:dyDescent="0.2">
      <c r="A53" s="1" t="s">
        <v>1668</v>
      </c>
      <c r="B53" s="4" t="s">
        <v>253</v>
      </c>
      <c r="C53" s="4" t="s">
        <v>254</v>
      </c>
      <c r="D53" s="35" t="s">
        <v>0</v>
      </c>
      <c r="E53" s="35" t="s">
        <v>0</v>
      </c>
      <c r="F53" s="35" t="s">
        <v>0</v>
      </c>
      <c r="G53" s="35" t="s">
        <v>0</v>
      </c>
      <c r="H53" s="35" t="s">
        <v>0</v>
      </c>
      <c r="I53" s="35" t="s">
        <v>0</v>
      </c>
      <c r="J53" s="35" t="s">
        <v>0</v>
      </c>
      <c r="K53" s="35" t="s">
        <v>0</v>
      </c>
      <c r="L53" s="35" t="s">
        <v>0</v>
      </c>
      <c r="M53" s="35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</row>
    <row r="54" spans="1:80" x14ac:dyDescent="0.2">
      <c r="A54" s="1" t="s">
        <v>1669</v>
      </c>
      <c r="B54" s="4" t="s">
        <v>258</v>
      </c>
      <c r="C54" s="4" t="s">
        <v>259</v>
      </c>
      <c r="D54" s="35">
        <v>3468812.9222273999</v>
      </c>
      <c r="E54" s="35">
        <v>4213139.9487273498</v>
      </c>
      <c r="F54" s="35">
        <v>7983298.8389203502</v>
      </c>
      <c r="G54" s="35">
        <v>5191930.4236561405</v>
      </c>
      <c r="H54" s="35">
        <v>20188039.2159479</v>
      </c>
      <c r="I54" s="35">
        <v>2432215.0408618702</v>
      </c>
      <c r="J54" s="35">
        <v>3256869.4288226301</v>
      </c>
      <c r="K54" s="35">
        <v>1561809.6689725299</v>
      </c>
      <c r="L54" s="35">
        <v>1769748.0527451199</v>
      </c>
      <c r="M54" s="35">
        <v>1546169.43820518</v>
      </c>
      <c r="N54" s="1">
        <v>4006105.4748405102</v>
      </c>
      <c r="O54" s="1">
        <v>3939232.7332132398</v>
      </c>
      <c r="P54" s="1">
        <v>2853487.3886021501</v>
      </c>
      <c r="Q54" s="1">
        <v>2486683.4082654198</v>
      </c>
      <c r="R54" s="1">
        <v>2793356.5652619801</v>
      </c>
      <c r="S54" s="1">
        <v>5952204.2762850001</v>
      </c>
      <c r="T54" s="1">
        <v>2825640.6764954799</v>
      </c>
      <c r="U54" s="1">
        <v>12240111.0450837</v>
      </c>
      <c r="V54" s="1">
        <v>2814927.9771148702</v>
      </c>
      <c r="W54" s="1">
        <v>2637450.36303567</v>
      </c>
      <c r="X54" s="1">
        <v>14512052.1023499</v>
      </c>
      <c r="Y54" s="1">
        <v>600823.95944985899</v>
      </c>
      <c r="Z54" s="1">
        <v>3513831.72976078</v>
      </c>
      <c r="AA54" s="1">
        <v>2956866.8376069702</v>
      </c>
      <c r="AB54" s="1">
        <v>1308887.1312860199</v>
      </c>
      <c r="AC54" s="1">
        <v>620138.45970465697</v>
      </c>
      <c r="AD54" s="1">
        <v>1531737.35084781</v>
      </c>
      <c r="AE54" s="1">
        <v>6273067.9426372396</v>
      </c>
      <c r="AF54" s="1">
        <v>9389450.1954169199</v>
      </c>
      <c r="AG54" s="1">
        <v>3011999.4285607301</v>
      </c>
      <c r="AH54" s="1">
        <v>15541568.309565499</v>
      </c>
      <c r="AI54" s="1">
        <v>14347635.2887557</v>
      </c>
      <c r="AJ54" s="1">
        <v>4307144.9634311805</v>
      </c>
      <c r="AK54" s="1">
        <v>4628382.0150510697</v>
      </c>
      <c r="AL54" s="1">
        <v>2736784.82971264</v>
      </c>
      <c r="AM54" s="1">
        <v>5627866.6251768898</v>
      </c>
      <c r="AN54" s="1">
        <v>4607635.7731460296</v>
      </c>
      <c r="AO54" s="1">
        <v>5721134.94437321</v>
      </c>
      <c r="AP54" s="1">
        <v>7303042.1247046897</v>
      </c>
      <c r="AQ54" s="1">
        <v>4108144.78962526</v>
      </c>
      <c r="AR54" s="1">
        <v>1155940.90947236</v>
      </c>
      <c r="AS54" s="1">
        <v>845582.74520088604</v>
      </c>
      <c r="AT54" s="1">
        <v>9815655.8407386504</v>
      </c>
      <c r="AU54" s="1">
        <v>4839483.1150950799</v>
      </c>
      <c r="AV54" s="1">
        <v>8672805.7682169192</v>
      </c>
      <c r="AW54" s="1">
        <v>3848837.5037235399</v>
      </c>
      <c r="AX54" s="1">
        <v>2671084.68387313</v>
      </c>
      <c r="AY54" s="1">
        <v>2794900.1771491901</v>
      </c>
      <c r="AZ54" s="1">
        <v>9429413.9372025896</v>
      </c>
      <c r="BA54" s="1">
        <v>439668.50215360301</v>
      </c>
      <c r="BB54" s="1">
        <v>6513377.8639709996</v>
      </c>
      <c r="BC54" s="1">
        <v>3381453.7717373301</v>
      </c>
      <c r="BD54" s="1">
        <v>9954940.27279827</v>
      </c>
      <c r="BE54" s="1">
        <v>3404122.6469455101</v>
      </c>
      <c r="BF54" s="1">
        <v>4841089.24584061</v>
      </c>
      <c r="BG54" s="1">
        <v>4679755.2698296905</v>
      </c>
      <c r="BH54" s="1">
        <v>11040749.2312571</v>
      </c>
      <c r="BI54" s="1">
        <v>1475934.90494968</v>
      </c>
      <c r="BJ54" s="1">
        <v>1181976.752935</v>
      </c>
      <c r="BK54" s="1">
        <v>18311155.442038499</v>
      </c>
      <c r="BL54" s="1">
        <v>5633788.0045663603</v>
      </c>
      <c r="BM54" s="1">
        <v>1774710.8706728001</v>
      </c>
      <c r="BN54" s="1">
        <v>2316042.1022914099</v>
      </c>
      <c r="BO54" s="1">
        <v>10547887.186874</v>
      </c>
      <c r="BP54" s="1">
        <v>8444076.8477172498</v>
      </c>
      <c r="BQ54" s="1">
        <v>2305764.22731897</v>
      </c>
      <c r="BR54" s="1">
        <v>2530996.5735709299</v>
      </c>
      <c r="BS54" s="1">
        <v>1563065.1956382999</v>
      </c>
      <c r="BT54" s="1">
        <v>11973230.882440999</v>
      </c>
      <c r="BU54" s="1">
        <v>4821715.3078743899</v>
      </c>
      <c r="BV54" s="1">
        <v>1614531.39372789</v>
      </c>
      <c r="BW54" s="1">
        <v>13335433.664274501</v>
      </c>
      <c r="BX54" s="1">
        <v>1723770.0320921701</v>
      </c>
      <c r="BY54" s="1">
        <v>2361241.2966336999</v>
      </c>
      <c r="BZ54" s="1">
        <v>3261368.1952482299</v>
      </c>
      <c r="CA54" s="1">
        <v>10475492.511047799</v>
      </c>
      <c r="CB54" s="1">
        <v>673286.91836188303</v>
      </c>
    </row>
    <row r="55" spans="1:80" x14ac:dyDescent="0.2">
      <c r="A55" s="1" t="s">
        <v>1674</v>
      </c>
      <c r="B55" s="4" t="s">
        <v>262</v>
      </c>
      <c r="C55" s="4" t="s">
        <v>263</v>
      </c>
      <c r="D55" s="35" t="s">
        <v>0</v>
      </c>
      <c r="E55" s="35" t="s">
        <v>0</v>
      </c>
      <c r="F55" s="35" t="s">
        <v>0</v>
      </c>
      <c r="G55" s="35" t="s">
        <v>0</v>
      </c>
      <c r="H55" s="35" t="s">
        <v>0</v>
      </c>
      <c r="I55" s="35" t="s">
        <v>0</v>
      </c>
      <c r="J55" s="35" t="s">
        <v>0</v>
      </c>
      <c r="K55" s="35" t="s">
        <v>0</v>
      </c>
      <c r="L55" s="35" t="s">
        <v>0</v>
      </c>
      <c r="M55" s="35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</row>
    <row r="56" spans="1:80" x14ac:dyDescent="0.2">
      <c r="A56" s="1" t="s">
        <v>1675</v>
      </c>
      <c r="B56" s="4" t="s">
        <v>266</v>
      </c>
      <c r="C56" s="4" t="s">
        <v>267</v>
      </c>
      <c r="D56" s="35">
        <v>276083.46592259099</v>
      </c>
      <c r="E56" s="35">
        <v>214778.417927531</v>
      </c>
      <c r="F56" s="35">
        <v>541675.78074990597</v>
      </c>
      <c r="G56" s="35">
        <v>194898.34973789399</v>
      </c>
      <c r="H56" s="35">
        <v>342707.97506978299</v>
      </c>
      <c r="I56" s="35">
        <v>142117.46283326799</v>
      </c>
      <c r="J56" s="35">
        <v>156519.12833159699</v>
      </c>
      <c r="K56" s="35">
        <v>178072.59933716001</v>
      </c>
      <c r="L56" s="35">
        <v>410553.03673535801</v>
      </c>
      <c r="M56" s="35">
        <v>196501.30618152599</v>
      </c>
      <c r="N56" s="1">
        <v>311185.17054012802</v>
      </c>
      <c r="O56" s="1">
        <v>680602.46246043395</v>
      </c>
      <c r="P56" s="1">
        <v>76878.029099020001</v>
      </c>
      <c r="Q56" s="1">
        <v>140597.78046873899</v>
      </c>
      <c r="R56" s="1">
        <v>492921.841242022</v>
      </c>
      <c r="S56" s="1">
        <v>135342.434569693</v>
      </c>
      <c r="T56" s="1">
        <v>139055.362517592</v>
      </c>
      <c r="U56" s="1">
        <v>367305.91060090798</v>
      </c>
      <c r="V56" s="1">
        <v>273374.651682964</v>
      </c>
      <c r="W56" s="1">
        <v>222295.623902947</v>
      </c>
      <c r="X56" s="1">
        <v>359048.484030072</v>
      </c>
      <c r="Y56" s="1">
        <v>182583.50606484801</v>
      </c>
      <c r="Z56" s="1">
        <v>173504.037959929</v>
      </c>
      <c r="AA56" s="1">
        <v>154090.000548424</v>
      </c>
      <c r="AB56" s="1">
        <v>58356.0092793605</v>
      </c>
      <c r="AC56" s="1">
        <v>588321.17395535903</v>
      </c>
      <c r="AD56" s="1">
        <v>139503.29704314299</v>
      </c>
      <c r="AE56" s="1">
        <v>237631.48896834499</v>
      </c>
      <c r="AF56" s="1">
        <v>362682.59755624703</v>
      </c>
      <c r="AG56" s="1">
        <v>266876.62822352198</v>
      </c>
      <c r="AH56" s="1">
        <v>180011.073460538</v>
      </c>
      <c r="AI56" s="1">
        <v>456044.06764947198</v>
      </c>
      <c r="AJ56" s="1">
        <v>190768.03261373099</v>
      </c>
      <c r="AK56" s="1">
        <v>143523.48800731901</v>
      </c>
      <c r="AL56" s="1">
        <v>222435.14624913299</v>
      </c>
      <c r="AM56" s="1">
        <v>246913.158556001</v>
      </c>
      <c r="AN56" s="1">
        <v>221137.54123179999</v>
      </c>
      <c r="AO56" s="1">
        <v>196604.25373771001</v>
      </c>
      <c r="AP56" s="1">
        <v>257792.89108736199</v>
      </c>
      <c r="AQ56" s="1">
        <v>154576.37939236101</v>
      </c>
      <c r="AR56" s="1">
        <v>117543.48065064799</v>
      </c>
      <c r="AS56" s="1">
        <v>187722.91841205701</v>
      </c>
      <c r="AT56" s="1">
        <v>233660.51522414401</v>
      </c>
      <c r="AU56" s="1">
        <v>332754.68509434699</v>
      </c>
      <c r="AV56" s="1">
        <v>222097.883942866</v>
      </c>
      <c r="AW56" s="1">
        <v>90125.954800876803</v>
      </c>
      <c r="AX56" s="1">
        <v>183926.29770973101</v>
      </c>
      <c r="AY56" s="1">
        <v>410396.15632851602</v>
      </c>
      <c r="AZ56" s="1">
        <v>230320.79182152601</v>
      </c>
      <c r="BA56" s="1">
        <v>261836.24826816501</v>
      </c>
      <c r="BB56" s="1">
        <v>326943.97380656598</v>
      </c>
      <c r="BC56" s="1">
        <v>197994.85548881799</v>
      </c>
      <c r="BD56" s="1">
        <v>218734.24007124599</v>
      </c>
      <c r="BE56" s="1">
        <v>143065.820447695</v>
      </c>
      <c r="BF56" s="1" t="s">
        <v>0</v>
      </c>
      <c r="BG56" s="1">
        <v>248878.39579354599</v>
      </c>
      <c r="BH56" s="1" t="s">
        <v>0</v>
      </c>
      <c r="BI56" s="1">
        <v>213923.408421453</v>
      </c>
      <c r="BJ56" s="1">
        <v>156368.04043389001</v>
      </c>
      <c r="BK56" s="1">
        <v>179240.89161939401</v>
      </c>
      <c r="BL56" s="1">
        <v>301918.56415246101</v>
      </c>
      <c r="BM56" s="1">
        <v>421048.29513604002</v>
      </c>
      <c r="BN56" s="1">
        <v>385591.62218870199</v>
      </c>
      <c r="BO56" s="1">
        <v>250344.71314119801</v>
      </c>
      <c r="BP56" s="1">
        <v>309199.43448918097</v>
      </c>
      <c r="BQ56" s="1">
        <v>282993.572499462</v>
      </c>
      <c r="BR56" s="1">
        <v>227787.596502289</v>
      </c>
      <c r="BS56" s="1">
        <v>152758.62128970399</v>
      </c>
      <c r="BT56" s="1">
        <v>196930.783917019</v>
      </c>
      <c r="BU56" s="1">
        <v>414215.62565307098</v>
      </c>
      <c r="BV56" s="1">
        <v>210613.74830497199</v>
      </c>
      <c r="BW56" s="1">
        <v>374234.88120359299</v>
      </c>
      <c r="BX56" s="1">
        <v>271934.69501841901</v>
      </c>
      <c r="BY56" s="1">
        <v>72598.038937153193</v>
      </c>
      <c r="BZ56" s="1">
        <v>378914.018218713</v>
      </c>
      <c r="CA56" s="1" t="s">
        <v>0</v>
      </c>
      <c r="CB56" s="1" t="s">
        <v>0</v>
      </c>
    </row>
    <row r="57" spans="1:80" x14ac:dyDescent="0.2">
      <c r="A57" s="1" t="s">
        <v>1676</v>
      </c>
      <c r="B57" s="4" t="s">
        <v>269</v>
      </c>
      <c r="C57" s="4" t="s">
        <v>270</v>
      </c>
      <c r="D57" s="35" t="s">
        <v>0</v>
      </c>
      <c r="E57" s="35" t="s">
        <v>0</v>
      </c>
      <c r="F57" s="35" t="s">
        <v>0</v>
      </c>
      <c r="G57" s="35" t="s">
        <v>0</v>
      </c>
      <c r="H57" s="35" t="s">
        <v>0</v>
      </c>
      <c r="I57" s="35" t="s">
        <v>0</v>
      </c>
      <c r="J57" s="35" t="s">
        <v>0</v>
      </c>
      <c r="K57" s="35" t="s">
        <v>0</v>
      </c>
      <c r="L57" s="35" t="s">
        <v>0</v>
      </c>
      <c r="M57" s="35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</row>
    <row r="58" spans="1:80" x14ac:dyDescent="0.2">
      <c r="A58" s="1" t="s">
        <v>1677</v>
      </c>
      <c r="B58" s="4" t="s">
        <v>274</v>
      </c>
      <c r="C58" s="4" t="s">
        <v>275</v>
      </c>
      <c r="D58" s="35">
        <v>13309078.1411606</v>
      </c>
      <c r="E58" s="35">
        <v>8663729.4312507808</v>
      </c>
      <c r="F58" s="35">
        <v>11323924.5243758</v>
      </c>
      <c r="G58" s="35">
        <v>8842572.4170802198</v>
      </c>
      <c r="H58" s="35">
        <v>9311850.4482108895</v>
      </c>
      <c r="I58" s="35">
        <v>12051076.4466432</v>
      </c>
      <c r="J58" s="35">
        <v>14249661.458303099</v>
      </c>
      <c r="K58" s="35">
        <v>14990199.178236499</v>
      </c>
      <c r="L58" s="35">
        <v>16297935.540014001</v>
      </c>
      <c r="M58" s="35">
        <v>13320956.020644899</v>
      </c>
      <c r="N58" s="1">
        <v>12315282.495259</v>
      </c>
      <c r="O58" s="1">
        <v>16179120.339929501</v>
      </c>
      <c r="P58" s="1">
        <v>17489307.245598499</v>
      </c>
      <c r="Q58" s="1">
        <v>11282963.002455199</v>
      </c>
      <c r="R58" s="1">
        <v>13207129.7928965</v>
      </c>
      <c r="S58" s="1">
        <v>11499157.3945987</v>
      </c>
      <c r="T58" s="1">
        <v>13727686.019614801</v>
      </c>
      <c r="U58" s="1">
        <v>14429851.8477773</v>
      </c>
      <c r="V58" s="1">
        <v>9662404.7509265095</v>
      </c>
      <c r="W58" s="1">
        <v>10860209.198016601</v>
      </c>
      <c r="X58" s="1">
        <v>13672236.4931628</v>
      </c>
      <c r="Y58" s="1">
        <v>10336810.2549941</v>
      </c>
      <c r="Z58" s="1">
        <v>12163152.301129</v>
      </c>
      <c r="AA58" s="1">
        <v>14349661.764907399</v>
      </c>
      <c r="AB58" s="1">
        <v>8917061.6180064101</v>
      </c>
      <c r="AC58" s="1">
        <v>13010693.641843701</v>
      </c>
      <c r="AD58" s="1">
        <v>10159519.944769399</v>
      </c>
      <c r="AE58" s="1">
        <v>11969755.184563501</v>
      </c>
      <c r="AF58" s="1">
        <v>19087563.1240872</v>
      </c>
      <c r="AG58" s="1">
        <v>10067642.5330534</v>
      </c>
      <c r="AH58" s="1">
        <v>10070294.4565216</v>
      </c>
      <c r="AI58" s="1">
        <v>8559136.0155845508</v>
      </c>
      <c r="AJ58" s="1">
        <v>6741719.3780104201</v>
      </c>
      <c r="AK58" s="1">
        <v>11894954.952647001</v>
      </c>
      <c r="AL58" s="1">
        <v>11779206.3636593</v>
      </c>
      <c r="AM58" s="1">
        <v>12186550.3196855</v>
      </c>
      <c r="AN58" s="1">
        <v>15670517.6523233</v>
      </c>
      <c r="AO58" s="1">
        <v>12942364.735730801</v>
      </c>
      <c r="AP58" s="1">
        <v>10027578.7647023</v>
      </c>
      <c r="AQ58" s="1">
        <v>10962442.244509701</v>
      </c>
      <c r="AR58" s="1">
        <v>11343732.279227</v>
      </c>
      <c r="AS58" s="1">
        <v>8243932.8605136499</v>
      </c>
      <c r="AT58" s="1">
        <v>12029405.0493738</v>
      </c>
      <c r="AU58" s="1">
        <v>9899683.4381085802</v>
      </c>
      <c r="AV58" s="1">
        <v>12710152.251863001</v>
      </c>
      <c r="AW58" s="1">
        <v>9379749.62412039</v>
      </c>
      <c r="AX58" s="1">
        <v>9299768.9389014393</v>
      </c>
      <c r="AY58" s="1">
        <v>11347028.8856727</v>
      </c>
      <c r="AZ58" s="1">
        <v>13901232.651857</v>
      </c>
      <c r="BA58" s="1">
        <v>11638871.1955649</v>
      </c>
      <c r="BB58" s="1">
        <v>10209571.5078438</v>
      </c>
      <c r="BC58" s="1">
        <v>8237733.3458289197</v>
      </c>
      <c r="BD58" s="1">
        <v>12073865.464614401</v>
      </c>
      <c r="BE58" s="1">
        <v>10945302.0326194</v>
      </c>
      <c r="BF58" s="1">
        <v>11838103.397485301</v>
      </c>
      <c r="BG58" s="1">
        <v>8682974.6848173607</v>
      </c>
      <c r="BH58" s="1">
        <v>11330040.4875127</v>
      </c>
      <c r="BI58" s="1">
        <v>7425200.41914149</v>
      </c>
      <c r="BJ58" s="1">
        <v>10828931.2716654</v>
      </c>
      <c r="BK58" s="1">
        <v>7575936.8699252596</v>
      </c>
      <c r="BL58" s="1">
        <v>8631746.6019267607</v>
      </c>
      <c r="BM58" s="1">
        <v>12067577.329071401</v>
      </c>
      <c r="BN58" s="1">
        <v>11324061.241788501</v>
      </c>
      <c r="BO58" s="1">
        <v>9998415.6235608291</v>
      </c>
      <c r="BP58" s="1">
        <v>14306991.1354344</v>
      </c>
      <c r="BQ58" s="1">
        <v>7653638.38826863</v>
      </c>
      <c r="BR58" s="1">
        <v>12172002.539885201</v>
      </c>
      <c r="BS58" s="1">
        <v>9457657.4980305005</v>
      </c>
      <c r="BT58" s="1">
        <v>14491025.7376091</v>
      </c>
      <c r="BU58" s="1">
        <v>12270563.081901999</v>
      </c>
      <c r="BV58" s="1">
        <v>10592411.0341375</v>
      </c>
      <c r="BW58" s="1">
        <v>7633366.0830661301</v>
      </c>
      <c r="BX58" s="1">
        <v>11034878.4831105</v>
      </c>
      <c r="BY58" s="1">
        <v>14344882.835327299</v>
      </c>
      <c r="BZ58" s="1">
        <v>10385606.220418699</v>
      </c>
      <c r="CA58" s="1">
        <v>10684822.2588246</v>
      </c>
      <c r="CB58" s="1">
        <v>6669539.9949652599</v>
      </c>
    </row>
    <row r="59" spans="1:80" x14ac:dyDescent="0.2">
      <c r="A59" s="1" t="s">
        <v>1678</v>
      </c>
      <c r="B59" s="4" t="s">
        <v>278</v>
      </c>
      <c r="C59" s="4" t="s">
        <v>279</v>
      </c>
      <c r="D59" s="35" t="s">
        <v>0</v>
      </c>
      <c r="E59" s="35" t="s">
        <v>0</v>
      </c>
      <c r="F59" s="35" t="s">
        <v>0</v>
      </c>
      <c r="G59" s="35" t="s">
        <v>0</v>
      </c>
      <c r="H59" s="35" t="s">
        <v>0</v>
      </c>
      <c r="I59" s="35" t="s">
        <v>0</v>
      </c>
      <c r="J59" s="35" t="s">
        <v>0</v>
      </c>
      <c r="K59" s="35" t="s">
        <v>0</v>
      </c>
      <c r="L59" s="35" t="s">
        <v>0</v>
      </c>
      <c r="M59" s="35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</row>
    <row r="60" spans="1:80" x14ac:dyDescent="0.2">
      <c r="A60" s="1" t="s">
        <v>1679</v>
      </c>
      <c r="B60" s="4" t="s">
        <v>283</v>
      </c>
      <c r="C60" s="4" t="s">
        <v>284</v>
      </c>
      <c r="D60" s="35">
        <v>112492968.121638</v>
      </c>
      <c r="E60" s="35">
        <v>98610622.458496302</v>
      </c>
      <c r="F60" s="35">
        <v>102459871.28328</v>
      </c>
      <c r="G60" s="35">
        <v>65474085.049310699</v>
      </c>
      <c r="H60" s="35">
        <v>93468268.5651052</v>
      </c>
      <c r="I60" s="35">
        <v>108875224.317504</v>
      </c>
      <c r="J60" s="35">
        <v>72510007.038165897</v>
      </c>
      <c r="K60" s="35">
        <v>97869598.1352586</v>
      </c>
      <c r="L60" s="35">
        <v>96647704.564149007</v>
      </c>
      <c r="M60" s="35">
        <v>91950679.858860895</v>
      </c>
      <c r="N60" s="1">
        <v>82843178.326904505</v>
      </c>
      <c r="O60" s="1">
        <v>104019053.63259199</v>
      </c>
      <c r="P60" s="1">
        <v>87963709.380718797</v>
      </c>
      <c r="Q60" s="1">
        <v>92196429.856800705</v>
      </c>
      <c r="R60" s="1">
        <v>96105836.177054301</v>
      </c>
      <c r="S60" s="1">
        <v>89792011.472934395</v>
      </c>
      <c r="T60" s="1">
        <v>107105175.27610201</v>
      </c>
      <c r="U60" s="1">
        <v>85345226.135385603</v>
      </c>
      <c r="V60" s="1">
        <v>85002268.121746004</v>
      </c>
      <c r="W60" s="1">
        <v>88882985.769003898</v>
      </c>
      <c r="X60" s="1">
        <v>77316784.6937152</v>
      </c>
      <c r="Y60" s="1">
        <v>88401678.079748407</v>
      </c>
      <c r="Z60" s="1">
        <v>94171905.378356695</v>
      </c>
      <c r="AA60" s="1">
        <v>70969750.569366395</v>
      </c>
      <c r="AB60" s="1">
        <v>93204353.238021806</v>
      </c>
      <c r="AC60" s="1">
        <v>81833933.367776304</v>
      </c>
      <c r="AD60" s="1">
        <v>84086058.988713607</v>
      </c>
      <c r="AE60" s="1">
        <v>91642516.197969601</v>
      </c>
      <c r="AF60" s="1">
        <v>86113531.002045795</v>
      </c>
      <c r="AG60" s="1">
        <v>69980845.833127201</v>
      </c>
      <c r="AH60" s="1">
        <v>102909124.736855</v>
      </c>
      <c r="AI60" s="1">
        <v>78202121.977416202</v>
      </c>
      <c r="AJ60" s="1">
        <v>78557164.265694305</v>
      </c>
      <c r="AK60" s="1">
        <v>104790825.023939</v>
      </c>
      <c r="AL60" s="1">
        <v>76023464.842172593</v>
      </c>
      <c r="AM60" s="1">
        <v>83977004.389530003</v>
      </c>
      <c r="AN60" s="1">
        <v>95442591.481986195</v>
      </c>
      <c r="AO60" s="1">
        <v>66852833.245633297</v>
      </c>
      <c r="AP60" s="1">
        <v>71386841.919869304</v>
      </c>
      <c r="AQ60" s="1">
        <v>81240851.5123965</v>
      </c>
      <c r="AR60" s="1">
        <v>81622995.668040499</v>
      </c>
      <c r="AS60" s="1">
        <v>52782034.029587798</v>
      </c>
      <c r="AT60" s="1">
        <v>77292758.583448201</v>
      </c>
      <c r="AU60" s="1">
        <v>63248737.809082799</v>
      </c>
      <c r="AV60" s="1">
        <v>72801202.206534907</v>
      </c>
      <c r="AW60" s="1">
        <v>74910160.188143</v>
      </c>
      <c r="AX60" s="1">
        <v>83548888.062652707</v>
      </c>
      <c r="AY60" s="1">
        <v>79828785.8790012</v>
      </c>
      <c r="AZ60" s="1">
        <v>78528712.1383439</v>
      </c>
      <c r="BA60" s="1">
        <v>79969883.092101693</v>
      </c>
      <c r="BB60" s="1">
        <v>65095514.092695303</v>
      </c>
      <c r="BC60" s="1">
        <v>83734313.494329602</v>
      </c>
      <c r="BD60" s="1">
        <v>68763337.558454305</v>
      </c>
      <c r="BE60" s="1">
        <v>66516017.965452299</v>
      </c>
      <c r="BF60" s="1">
        <v>56141205.050126903</v>
      </c>
      <c r="BG60" s="1">
        <v>97162653.989662006</v>
      </c>
      <c r="BH60" s="1">
        <v>60000580.287315898</v>
      </c>
      <c r="BI60" s="1">
        <v>67804842.336044401</v>
      </c>
      <c r="BJ60" s="1">
        <v>94211887.212775394</v>
      </c>
      <c r="BK60" s="1">
        <v>68788361.7508059</v>
      </c>
      <c r="BL60" s="1">
        <v>88258246.077201605</v>
      </c>
      <c r="BM60" s="1">
        <v>63566692.803340897</v>
      </c>
      <c r="BN60" s="1">
        <v>64583060.1915178</v>
      </c>
      <c r="BO60" s="1">
        <v>81383237.063695699</v>
      </c>
      <c r="BP60" s="1">
        <v>92065348.520644099</v>
      </c>
      <c r="BQ60" s="1">
        <v>88360052.294752106</v>
      </c>
      <c r="BR60" s="1">
        <v>98361607.173201099</v>
      </c>
      <c r="BS60" s="1">
        <v>94638227.960008994</v>
      </c>
      <c r="BT60" s="1">
        <v>85945124.175823897</v>
      </c>
      <c r="BU60" s="1">
        <v>80983324.7611918</v>
      </c>
      <c r="BV60" s="1">
        <v>71850095.371492505</v>
      </c>
      <c r="BW60" s="1">
        <v>86052704.401200995</v>
      </c>
      <c r="BX60" s="1">
        <v>75630920.658053696</v>
      </c>
      <c r="BY60" s="1">
        <v>59199820.505177803</v>
      </c>
      <c r="BZ60" s="1">
        <v>65792376.1523434</v>
      </c>
      <c r="CA60" s="1">
        <v>66690465.731174603</v>
      </c>
      <c r="CB60" s="1">
        <v>78153975.658522904</v>
      </c>
    </row>
    <row r="61" spans="1:80" x14ac:dyDescent="0.2">
      <c r="A61" s="1" t="s">
        <v>1680</v>
      </c>
      <c r="B61" s="4" t="s">
        <v>288</v>
      </c>
      <c r="C61" s="4" t="s">
        <v>289</v>
      </c>
      <c r="D61" s="35">
        <v>24182939.0370216</v>
      </c>
      <c r="E61" s="35">
        <v>26683657.669254299</v>
      </c>
      <c r="F61" s="35">
        <v>75926834.412989497</v>
      </c>
      <c r="G61" s="35">
        <v>15925344.574413899</v>
      </c>
      <c r="H61" s="35">
        <v>35692055.265761599</v>
      </c>
      <c r="I61" s="35">
        <v>27273330.887575101</v>
      </c>
      <c r="J61" s="35">
        <v>24720158.568707801</v>
      </c>
      <c r="K61" s="35">
        <v>18517484.928872</v>
      </c>
      <c r="L61" s="35">
        <v>27160241.391852599</v>
      </c>
      <c r="M61" s="35">
        <v>14674711.651961301</v>
      </c>
      <c r="N61" s="1">
        <v>40180962.888876103</v>
      </c>
      <c r="O61" s="1">
        <v>33789796.071009703</v>
      </c>
      <c r="P61" s="1">
        <v>40810613.903753102</v>
      </c>
      <c r="Q61" s="1">
        <v>32537364.555957198</v>
      </c>
      <c r="R61" s="1">
        <v>31704174.9648025</v>
      </c>
      <c r="S61" s="1">
        <v>38333324.799803898</v>
      </c>
      <c r="T61" s="1">
        <v>23089743.683464799</v>
      </c>
      <c r="U61" s="1">
        <v>24876193.0643504</v>
      </c>
      <c r="V61" s="1">
        <v>32669176.419470102</v>
      </c>
      <c r="W61" s="1">
        <v>30918380.3438548</v>
      </c>
      <c r="X61" s="1">
        <v>19256198.660444502</v>
      </c>
      <c r="Y61" s="1">
        <v>32528075.5665396</v>
      </c>
      <c r="Z61" s="1">
        <v>21714756.336295899</v>
      </c>
      <c r="AA61" s="1">
        <v>14660324.827871401</v>
      </c>
      <c r="AB61" s="1">
        <v>40095448.902285397</v>
      </c>
      <c r="AC61" s="1">
        <v>29009773.178725101</v>
      </c>
      <c r="AD61" s="1">
        <v>35644764.690037303</v>
      </c>
      <c r="AE61" s="1">
        <v>28916045.280505698</v>
      </c>
      <c r="AF61" s="1">
        <v>22337494.006846599</v>
      </c>
      <c r="AG61" s="1">
        <v>16377611.4022009</v>
      </c>
      <c r="AH61" s="1">
        <v>15845153.428381201</v>
      </c>
      <c r="AI61" s="1">
        <v>23721001.319538198</v>
      </c>
      <c r="AJ61" s="1">
        <v>23562608.5096674</v>
      </c>
      <c r="AK61" s="1">
        <v>20736936.354217399</v>
      </c>
      <c r="AL61" s="1">
        <v>27174218.8006985</v>
      </c>
      <c r="AM61" s="1">
        <v>25016677.265974201</v>
      </c>
      <c r="AN61" s="1">
        <v>16129635.5957323</v>
      </c>
      <c r="AO61" s="1">
        <v>36686082.272453897</v>
      </c>
      <c r="AP61" s="1">
        <v>24695467.811730299</v>
      </c>
      <c r="AQ61" s="1">
        <v>14486757.2177807</v>
      </c>
      <c r="AR61" s="1">
        <v>19803285.267713699</v>
      </c>
      <c r="AS61" s="1">
        <v>18622316.983683899</v>
      </c>
      <c r="AT61" s="1">
        <v>25622591.796540201</v>
      </c>
      <c r="AU61" s="1">
        <v>14430067.595561501</v>
      </c>
      <c r="AV61" s="1">
        <v>18749919.170838699</v>
      </c>
      <c r="AW61" s="1">
        <v>30165656.1334964</v>
      </c>
      <c r="AX61" s="1">
        <v>23469235.111796401</v>
      </c>
      <c r="AY61" s="1">
        <v>16990376.8741423</v>
      </c>
      <c r="AZ61" s="1">
        <v>12935674.414517101</v>
      </c>
      <c r="BA61" s="1">
        <v>21810397.583653402</v>
      </c>
      <c r="BB61" s="1">
        <v>18111279.959352098</v>
      </c>
      <c r="BC61" s="1">
        <v>23948609.653036799</v>
      </c>
      <c r="BD61" s="1">
        <v>20730275.5294501</v>
      </c>
      <c r="BE61" s="1">
        <v>13904928.6577539</v>
      </c>
      <c r="BF61" s="1">
        <v>38335521.220890097</v>
      </c>
      <c r="BG61" s="1">
        <v>32629413.798301902</v>
      </c>
      <c r="BH61" s="1">
        <v>29471677.3138352</v>
      </c>
      <c r="BI61" s="1">
        <v>9003374.47209947</v>
      </c>
      <c r="BJ61" s="1">
        <v>27627157.239049401</v>
      </c>
      <c r="BK61" s="1">
        <v>17333475.304061901</v>
      </c>
      <c r="BL61" s="1">
        <v>50366675.970898397</v>
      </c>
      <c r="BM61" s="1">
        <v>18035142.507413</v>
      </c>
      <c r="BN61" s="1">
        <v>40714520.215088703</v>
      </c>
      <c r="BO61" s="1">
        <v>46641641.297230102</v>
      </c>
      <c r="BP61" s="1">
        <v>21967141.1480285</v>
      </c>
      <c r="BQ61" s="1">
        <v>25941895.253624</v>
      </c>
      <c r="BR61" s="1">
        <v>36693124.916794904</v>
      </c>
      <c r="BS61" s="1">
        <v>20513474.204360899</v>
      </c>
      <c r="BT61" s="1">
        <v>26019507.649659101</v>
      </c>
      <c r="BU61" s="1">
        <v>34193427.4960595</v>
      </c>
      <c r="BV61" s="1">
        <v>26804992.6625285</v>
      </c>
      <c r="BW61" s="1">
        <v>21286706.141047198</v>
      </c>
      <c r="BX61" s="1">
        <v>28256446.399032202</v>
      </c>
      <c r="BY61" s="1">
        <v>17328603.511370402</v>
      </c>
      <c r="BZ61" s="1">
        <v>20846852.108502299</v>
      </c>
      <c r="CA61" s="1">
        <v>14346887.5820983</v>
      </c>
      <c r="CB61" s="1">
        <v>22348658.826990198</v>
      </c>
    </row>
    <row r="62" spans="1:80" x14ac:dyDescent="0.2">
      <c r="A62" s="1" t="s">
        <v>1681</v>
      </c>
      <c r="B62" s="4" t="s">
        <v>293</v>
      </c>
      <c r="C62" s="4" t="s">
        <v>294</v>
      </c>
      <c r="D62" s="35">
        <v>459644.76168485399</v>
      </c>
      <c r="E62" s="35">
        <v>214516.94695905401</v>
      </c>
      <c r="F62" s="35">
        <v>396086.86662986898</v>
      </c>
      <c r="G62" s="35">
        <v>258113.66951524999</v>
      </c>
      <c r="H62" s="35">
        <v>263035.51549673098</v>
      </c>
      <c r="I62" s="35">
        <v>365336.04290354601</v>
      </c>
      <c r="J62" s="35">
        <v>447405.75623581599</v>
      </c>
      <c r="K62" s="35">
        <v>510880.92592664598</v>
      </c>
      <c r="L62" s="35">
        <v>522475.27870331402</v>
      </c>
      <c r="M62" s="35">
        <v>519555.84311864403</v>
      </c>
      <c r="N62" s="1">
        <v>356788.52174951998</v>
      </c>
      <c r="O62" s="1">
        <v>481464.48419930099</v>
      </c>
      <c r="P62" s="1">
        <v>551019.49504138401</v>
      </c>
      <c r="Q62" s="1">
        <v>355755.38208091998</v>
      </c>
      <c r="R62" s="1">
        <v>409729.10905928601</v>
      </c>
      <c r="S62" s="1">
        <v>375163.41057181801</v>
      </c>
      <c r="T62" s="1">
        <v>397580.77885612001</v>
      </c>
      <c r="U62" s="1">
        <v>565759.88452730596</v>
      </c>
      <c r="V62" s="1">
        <v>267535.00096991501</v>
      </c>
      <c r="W62" s="1">
        <v>440023.276893156</v>
      </c>
      <c r="X62" s="1">
        <v>431598.41510493401</v>
      </c>
      <c r="Y62" s="1">
        <v>359251.70783389302</v>
      </c>
      <c r="Z62" s="1">
        <v>406515.626890741</v>
      </c>
      <c r="AA62" s="1">
        <v>467356.43055203598</v>
      </c>
      <c r="AB62" s="1">
        <v>257608.205107799</v>
      </c>
      <c r="AC62" s="1">
        <v>431907.96734343201</v>
      </c>
      <c r="AD62" s="1">
        <v>317107.09290274797</v>
      </c>
      <c r="AE62" s="1">
        <v>409800.65257940401</v>
      </c>
      <c r="AF62" s="1">
        <v>626070.56452665594</v>
      </c>
      <c r="AG62" s="1">
        <v>382956.721868261</v>
      </c>
      <c r="AH62" s="1">
        <v>300555.52002757799</v>
      </c>
      <c r="AI62" s="1">
        <v>267127.91449931602</v>
      </c>
      <c r="AJ62" s="1">
        <v>176183.428597683</v>
      </c>
      <c r="AK62" s="1">
        <v>349609.57305953198</v>
      </c>
      <c r="AL62" s="1">
        <v>410772.44447560399</v>
      </c>
      <c r="AM62" s="1">
        <v>384997.75770194101</v>
      </c>
      <c r="AN62" s="1">
        <v>462833.91662983201</v>
      </c>
      <c r="AO62" s="1">
        <v>435612.15016124799</v>
      </c>
      <c r="AP62" s="1">
        <v>335322.28532517498</v>
      </c>
      <c r="AQ62" s="1">
        <v>307773.57428616198</v>
      </c>
      <c r="AR62" s="1">
        <v>373722.292160952</v>
      </c>
      <c r="AS62" s="1">
        <v>338352.04724527302</v>
      </c>
      <c r="AT62" s="1">
        <v>394313.283971322</v>
      </c>
      <c r="AU62" s="1">
        <v>298385.24248592998</v>
      </c>
      <c r="AV62" s="1">
        <v>438734.637951891</v>
      </c>
      <c r="AW62" s="1">
        <v>299112.24470502802</v>
      </c>
      <c r="AX62" s="1">
        <v>279704.08153656201</v>
      </c>
      <c r="AY62" s="1">
        <v>379144.07407632202</v>
      </c>
      <c r="AZ62" s="1">
        <v>471542.108063013</v>
      </c>
      <c r="BA62" s="1">
        <v>385472.19777706399</v>
      </c>
      <c r="BB62" s="1">
        <v>369548.97782749101</v>
      </c>
      <c r="BC62" s="1">
        <v>244535.284936941</v>
      </c>
      <c r="BD62" s="1">
        <v>467115.78989314003</v>
      </c>
      <c r="BE62" s="1">
        <v>365929.378524495</v>
      </c>
      <c r="BF62" s="1">
        <v>452895.16869827302</v>
      </c>
      <c r="BG62" s="1">
        <v>299398.95758501498</v>
      </c>
      <c r="BH62" s="1">
        <v>387576.58481912903</v>
      </c>
      <c r="BI62" s="1">
        <v>225853.37132353699</v>
      </c>
      <c r="BJ62" s="1">
        <v>360738.760364282</v>
      </c>
      <c r="BK62" s="1">
        <v>256202.731824616</v>
      </c>
      <c r="BL62" s="1">
        <v>295071.86436011898</v>
      </c>
      <c r="BM62" s="1">
        <v>377906.25683550001</v>
      </c>
      <c r="BN62" s="1">
        <v>397164.60493094003</v>
      </c>
      <c r="BO62" s="1">
        <v>332373.79193133401</v>
      </c>
      <c r="BP62" s="1">
        <v>451804.154028335</v>
      </c>
      <c r="BQ62" s="1">
        <v>262865.33929108299</v>
      </c>
      <c r="BR62" s="1">
        <v>384633.47882007802</v>
      </c>
      <c r="BS62" s="1">
        <v>322178.80706581997</v>
      </c>
      <c r="BT62" s="1">
        <v>448524.24058423302</v>
      </c>
      <c r="BU62" s="1">
        <v>407653.10355932801</v>
      </c>
      <c r="BV62" s="1">
        <v>393769.01817160001</v>
      </c>
      <c r="BW62" s="1">
        <v>245332.93353520101</v>
      </c>
      <c r="BX62" s="1">
        <v>366630.10656885197</v>
      </c>
      <c r="BY62" s="1">
        <v>456941.13406163501</v>
      </c>
      <c r="BZ62" s="1">
        <v>383316.960655206</v>
      </c>
      <c r="CA62" s="1">
        <v>338146.66902848502</v>
      </c>
      <c r="CB62" s="1">
        <v>214575.30479899701</v>
      </c>
    </row>
    <row r="63" spans="1:80" x14ac:dyDescent="0.2">
      <c r="A63" s="1" t="s">
        <v>1682</v>
      </c>
      <c r="B63" s="4" t="s">
        <v>297</v>
      </c>
      <c r="C63" s="4" t="s">
        <v>298</v>
      </c>
      <c r="D63" s="35">
        <v>5614881.6125890603</v>
      </c>
      <c r="E63" s="35">
        <v>7059819.7269954896</v>
      </c>
      <c r="F63" s="35">
        <v>15907923.7817153</v>
      </c>
      <c r="G63" s="35">
        <v>4215693.9059214396</v>
      </c>
      <c r="H63" s="35">
        <v>9739036.9821764193</v>
      </c>
      <c r="I63" s="35">
        <v>9640000.0192253999</v>
      </c>
      <c r="J63" s="35">
        <v>6957401.1454453701</v>
      </c>
      <c r="K63" s="35">
        <v>6500942.4840185698</v>
      </c>
      <c r="L63" s="35">
        <v>11079210.8135987</v>
      </c>
      <c r="M63" s="35">
        <v>3999986.2496889499</v>
      </c>
      <c r="N63" s="1">
        <v>16986680.347945198</v>
      </c>
      <c r="O63" s="1">
        <v>6566052.7716667103</v>
      </c>
      <c r="P63" s="1">
        <v>11622410.9462613</v>
      </c>
      <c r="Q63" s="1">
        <v>10217038.529378399</v>
      </c>
      <c r="R63" s="1">
        <v>6833711.7444897797</v>
      </c>
      <c r="S63" s="1">
        <v>6348029.6417223001</v>
      </c>
      <c r="T63" s="1">
        <v>7584291.9974604296</v>
      </c>
      <c r="U63" s="1">
        <v>24334724.114305899</v>
      </c>
      <c r="V63" s="1">
        <v>4315893.8121461403</v>
      </c>
      <c r="W63" s="1">
        <v>11095706.131147699</v>
      </c>
      <c r="X63" s="1">
        <v>7116569.3955744999</v>
      </c>
      <c r="Y63" s="1">
        <v>5327943.1864749696</v>
      </c>
      <c r="Z63" s="1">
        <v>10775463.277964599</v>
      </c>
      <c r="AA63" s="1">
        <v>5437802.2210243</v>
      </c>
      <c r="AB63" s="1">
        <v>5608278.8343210397</v>
      </c>
      <c r="AC63" s="1">
        <v>4401077.5175476596</v>
      </c>
      <c r="AD63" s="1">
        <v>11724334.527940899</v>
      </c>
      <c r="AE63" s="1">
        <v>6682830.2674107803</v>
      </c>
      <c r="AF63" s="1">
        <v>11292935.958967701</v>
      </c>
      <c r="AG63" s="1">
        <v>5932592.0897273496</v>
      </c>
      <c r="AH63" s="1">
        <v>7737694.9660907798</v>
      </c>
      <c r="AI63" s="1">
        <v>6564039.4517636104</v>
      </c>
      <c r="AJ63" s="1">
        <v>4901693.0912162298</v>
      </c>
      <c r="AK63" s="1">
        <v>5850750.9809632404</v>
      </c>
      <c r="AL63" s="1">
        <v>15124098.3200974</v>
      </c>
      <c r="AM63" s="1">
        <v>5400308.35794897</v>
      </c>
      <c r="AN63" s="1">
        <v>4889435.7046605097</v>
      </c>
      <c r="AO63" s="1">
        <v>21670003.851366799</v>
      </c>
      <c r="AP63" s="1">
        <v>5028458.1010750802</v>
      </c>
      <c r="AQ63" s="1">
        <v>6676844.8407595204</v>
      </c>
      <c r="AR63" s="1">
        <v>5457092.7053626897</v>
      </c>
      <c r="AS63" s="1">
        <v>4017449.215938</v>
      </c>
      <c r="AT63" s="1">
        <v>3994133.1598833702</v>
      </c>
      <c r="AU63" s="1">
        <v>6957652.2293829396</v>
      </c>
      <c r="AV63" s="1">
        <v>14455899.800948201</v>
      </c>
      <c r="AW63" s="1">
        <v>4452245.6077556796</v>
      </c>
      <c r="AX63" s="1">
        <v>4413175.1952697104</v>
      </c>
      <c r="AY63" s="1">
        <v>3639654.6633191202</v>
      </c>
      <c r="AZ63" s="1">
        <v>4260157.6070639798</v>
      </c>
      <c r="BA63" s="1">
        <v>4292791.7243192196</v>
      </c>
      <c r="BB63" s="1">
        <v>7627091.5441727703</v>
      </c>
      <c r="BC63" s="1">
        <v>5384361.0991360396</v>
      </c>
      <c r="BD63" s="1">
        <v>5517675.1524515497</v>
      </c>
      <c r="BE63" s="1">
        <v>4048137.5051690699</v>
      </c>
      <c r="BF63" s="1">
        <v>4058314.2675366602</v>
      </c>
      <c r="BG63" s="1">
        <v>11288242.854447899</v>
      </c>
      <c r="BH63" s="1">
        <v>4648894.0443305997</v>
      </c>
      <c r="BI63" s="1">
        <v>4113159.5590362502</v>
      </c>
      <c r="BJ63" s="1">
        <v>3698166.4091387</v>
      </c>
      <c r="BK63" s="1">
        <v>4755510.5564366896</v>
      </c>
      <c r="BL63" s="1">
        <v>8976032.3269505091</v>
      </c>
      <c r="BM63" s="1">
        <v>5177714.6447261097</v>
      </c>
      <c r="BN63" s="1">
        <v>5261494.0587998601</v>
      </c>
      <c r="BO63" s="1">
        <v>7238237.6592890602</v>
      </c>
      <c r="BP63" s="1">
        <v>6007412.9454185003</v>
      </c>
      <c r="BQ63" s="1">
        <v>4364307.0166280996</v>
      </c>
      <c r="BR63" s="1">
        <v>10375875.0213209</v>
      </c>
      <c r="BS63" s="1">
        <v>3748784.2533449102</v>
      </c>
      <c r="BT63" s="1">
        <v>3922458.1511564702</v>
      </c>
      <c r="BU63" s="1">
        <v>8710085.9823401496</v>
      </c>
      <c r="BV63" s="1">
        <v>7855226.5792646399</v>
      </c>
      <c r="BW63" s="1">
        <v>5455443.0370829301</v>
      </c>
      <c r="BX63" s="1">
        <v>9043872.7583768591</v>
      </c>
      <c r="BY63" s="1">
        <v>3959982.7517469898</v>
      </c>
      <c r="BZ63" s="1">
        <v>5131806.5416757399</v>
      </c>
      <c r="CA63" s="1">
        <v>5109713.3884877004</v>
      </c>
      <c r="CB63" s="1">
        <v>4467158.0154844504</v>
      </c>
    </row>
    <row r="64" spans="1:80" x14ac:dyDescent="0.2">
      <c r="A64" s="1" t="s">
        <v>1683</v>
      </c>
      <c r="B64" s="4" t="s">
        <v>301</v>
      </c>
      <c r="C64" s="4" t="s">
        <v>302</v>
      </c>
      <c r="D64" s="35">
        <v>2546764.9938244899</v>
      </c>
      <c r="E64" s="35">
        <v>1254702.22378745</v>
      </c>
      <c r="F64" s="35">
        <v>3031342.5225219801</v>
      </c>
      <c r="G64" s="35">
        <v>1136484.09064054</v>
      </c>
      <c r="H64" s="35">
        <v>1518541.6243193201</v>
      </c>
      <c r="I64" s="35">
        <v>2540617.0061002201</v>
      </c>
      <c r="J64" s="35">
        <v>2116592.2373643299</v>
      </c>
      <c r="K64" s="35">
        <v>1723525.9205731701</v>
      </c>
      <c r="L64" s="35">
        <v>2485662.18199402</v>
      </c>
      <c r="M64" s="35">
        <v>2139935.6936246399</v>
      </c>
      <c r="N64" s="1">
        <v>1716121.5488166001</v>
      </c>
      <c r="O64" s="1">
        <v>1953146.7413732701</v>
      </c>
      <c r="P64" s="1">
        <v>2701665.98363864</v>
      </c>
      <c r="Q64" s="1">
        <v>2102683.7977326498</v>
      </c>
      <c r="R64" s="1">
        <v>2286419.2643106598</v>
      </c>
      <c r="S64" s="1">
        <v>3222911.80819873</v>
      </c>
      <c r="T64" s="1">
        <v>2262415.7157764402</v>
      </c>
      <c r="U64" s="1">
        <v>1781608.1064633699</v>
      </c>
      <c r="V64" s="1">
        <v>1781546.3938374501</v>
      </c>
      <c r="W64" s="1">
        <v>3201769.74306814</v>
      </c>
      <c r="X64" s="1">
        <v>2402758.3734408999</v>
      </c>
      <c r="Y64" s="1">
        <v>2434982.4869956402</v>
      </c>
      <c r="Z64" s="1">
        <v>2127235.3575876299</v>
      </c>
      <c r="AA64" s="1">
        <v>3031427.7223902801</v>
      </c>
      <c r="AB64" s="1">
        <v>1681033.03543862</v>
      </c>
      <c r="AC64" s="1">
        <v>2315330.5830489201</v>
      </c>
      <c r="AD64" s="1">
        <v>2552056.6946207499</v>
      </c>
      <c r="AE64" s="1">
        <v>2383731.4652467198</v>
      </c>
      <c r="AF64" s="1">
        <v>1428869.0851964001</v>
      </c>
      <c r="AG64" s="1">
        <v>1651108.3713465</v>
      </c>
      <c r="AH64" s="1">
        <v>2900693.3719246099</v>
      </c>
      <c r="AI64" s="1">
        <v>1415385.1262014101</v>
      </c>
      <c r="AJ64" s="1">
        <v>1287103.20657622</v>
      </c>
      <c r="AK64" s="1">
        <v>2436239.4157885201</v>
      </c>
      <c r="AL64" s="1">
        <v>2391755.2615641998</v>
      </c>
      <c r="AM64" s="1">
        <v>2266072.3255859702</v>
      </c>
      <c r="AN64" s="1">
        <v>1830909.37809161</v>
      </c>
      <c r="AO64" s="1">
        <v>1776985.53102074</v>
      </c>
      <c r="AP64" s="1">
        <v>1772511.73130511</v>
      </c>
      <c r="AQ64" s="1">
        <v>1626235.4013209799</v>
      </c>
      <c r="AR64" s="1">
        <v>1740249.88059258</v>
      </c>
      <c r="AS64" s="1">
        <v>1278845.6718824301</v>
      </c>
      <c r="AT64" s="1">
        <v>1780193.8328040901</v>
      </c>
      <c r="AU64" s="1">
        <v>1879854.5466662501</v>
      </c>
      <c r="AV64" s="1">
        <v>1560165.4198935099</v>
      </c>
      <c r="AW64" s="1">
        <v>1714057.2420761699</v>
      </c>
      <c r="AX64" s="1">
        <v>1421953.30609963</v>
      </c>
      <c r="AY64" s="1">
        <v>1504492.7867435401</v>
      </c>
      <c r="AZ64" s="1">
        <v>1210706.5091717299</v>
      </c>
      <c r="BA64" s="1">
        <v>1774331.5853214499</v>
      </c>
      <c r="BB64" s="1">
        <v>1512873.25503225</v>
      </c>
      <c r="BC64" s="1">
        <v>1728378.87980916</v>
      </c>
      <c r="BD64" s="1">
        <v>1664046.96354009</v>
      </c>
      <c r="BE64" s="1">
        <v>1882643.2108330401</v>
      </c>
      <c r="BF64" s="1">
        <v>1736709.8840910599</v>
      </c>
      <c r="BG64" s="1">
        <v>1763419.3558028301</v>
      </c>
      <c r="BH64" s="1">
        <v>1833745.72005307</v>
      </c>
      <c r="BI64" s="1">
        <v>1495711.7105537499</v>
      </c>
      <c r="BJ64" s="1">
        <v>2216017.04486968</v>
      </c>
      <c r="BK64" s="1">
        <v>1505970.8633985801</v>
      </c>
      <c r="BL64" s="1">
        <v>1764276.8418847199</v>
      </c>
      <c r="BM64" s="1">
        <v>2328200.7089341101</v>
      </c>
      <c r="BN64" s="1">
        <v>1867683.2758585101</v>
      </c>
      <c r="BO64" s="1">
        <v>2335951.2362838099</v>
      </c>
      <c r="BP64" s="1">
        <v>2850275.9674866102</v>
      </c>
      <c r="BQ64" s="1">
        <v>1859590.9275775901</v>
      </c>
      <c r="BR64" s="1">
        <v>2179317.9980748501</v>
      </c>
      <c r="BS64" s="1">
        <v>2381379.9207880702</v>
      </c>
      <c r="BT64" s="1">
        <v>2156671.8950720201</v>
      </c>
      <c r="BU64" s="1">
        <v>1885526.19967238</v>
      </c>
      <c r="BV64" s="1">
        <v>1376845.03279787</v>
      </c>
      <c r="BW64" s="1">
        <v>1581707.8833522</v>
      </c>
      <c r="BX64" s="1">
        <v>1869866.3870937801</v>
      </c>
      <c r="BY64" s="1">
        <v>1323311.9611541601</v>
      </c>
      <c r="BZ64" s="1">
        <v>1904307.9395554699</v>
      </c>
      <c r="CA64" s="1">
        <v>1393846.8951934399</v>
      </c>
      <c r="CB64" s="1">
        <v>986524.73048718704</v>
      </c>
    </row>
    <row r="65" spans="1:80" x14ac:dyDescent="0.2">
      <c r="A65" s="1" t="s">
        <v>1685</v>
      </c>
      <c r="B65" s="4" t="s">
        <v>306</v>
      </c>
      <c r="C65" s="4" t="s">
        <v>307</v>
      </c>
      <c r="D65" s="35" t="s">
        <v>0</v>
      </c>
      <c r="E65" s="35" t="s">
        <v>0</v>
      </c>
      <c r="F65" s="35" t="s">
        <v>0</v>
      </c>
      <c r="G65" s="35" t="s">
        <v>0</v>
      </c>
      <c r="H65" s="35" t="s">
        <v>0</v>
      </c>
      <c r="I65" s="35" t="s">
        <v>0</v>
      </c>
      <c r="J65" s="35" t="s">
        <v>0</v>
      </c>
      <c r="K65" s="35" t="s">
        <v>0</v>
      </c>
      <c r="L65" s="35" t="s">
        <v>0</v>
      </c>
      <c r="M65" s="35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 t="s">
        <v>0</v>
      </c>
      <c r="CA65" s="1" t="s">
        <v>0</v>
      </c>
      <c r="CB65" s="1" t="s">
        <v>0</v>
      </c>
    </row>
    <row r="66" spans="1:80" x14ac:dyDescent="0.2">
      <c r="A66" s="1" t="s">
        <v>1686</v>
      </c>
      <c r="B66" s="4" t="s">
        <v>0</v>
      </c>
      <c r="C66" s="4" t="s">
        <v>0</v>
      </c>
      <c r="D66" s="35" t="s">
        <v>0</v>
      </c>
      <c r="E66" s="35" t="s">
        <v>0</v>
      </c>
      <c r="F66" s="35" t="s">
        <v>0</v>
      </c>
      <c r="G66" s="35" t="s">
        <v>0</v>
      </c>
      <c r="H66" s="35" t="s">
        <v>0</v>
      </c>
      <c r="I66" s="35" t="s">
        <v>0</v>
      </c>
      <c r="J66" s="35" t="s">
        <v>0</v>
      </c>
      <c r="K66" s="35" t="s">
        <v>0</v>
      </c>
      <c r="L66" s="35" t="s">
        <v>0</v>
      </c>
      <c r="M66" s="35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</row>
    <row r="67" spans="1:80" x14ac:dyDescent="0.2">
      <c r="A67" s="1" t="s">
        <v>1691</v>
      </c>
      <c r="B67" s="4" t="s">
        <v>311</v>
      </c>
      <c r="C67" s="4" t="s">
        <v>312</v>
      </c>
      <c r="D67" s="35">
        <v>38305589.724308804</v>
      </c>
      <c r="E67" s="35">
        <v>33700286.5702134</v>
      </c>
      <c r="F67" s="35">
        <v>68641356.193193704</v>
      </c>
      <c r="G67" s="35">
        <v>25412526.906579401</v>
      </c>
      <c r="H67" s="35">
        <v>49627882.301382698</v>
      </c>
      <c r="I67" s="35">
        <v>39074701.188014798</v>
      </c>
      <c r="J67" s="35">
        <v>32286162.476331498</v>
      </c>
      <c r="K67" s="35">
        <v>31458723.808681</v>
      </c>
      <c r="L67" s="35">
        <v>51121755.1938743</v>
      </c>
      <c r="M67" s="35">
        <v>30163991.597884402</v>
      </c>
      <c r="N67" s="1">
        <v>38172138.925027803</v>
      </c>
      <c r="O67" s="1">
        <v>38825169.668941498</v>
      </c>
      <c r="P67" s="1">
        <v>50428902.099571101</v>
      </c>
      <c r="Q67" s="1">
        <v>48241871.419156402</v>
      </c>
      <c r="R67" s="1">
        <v>38250371.168054096</v>
      </c>
      <c r="S67" s="1">
        <v>43018942.626008801</v>
      </c>
      <c r="T67" s="1">
        <v>41940828.480352499</v>
      </c>
      <c r="U67" s="1">
        <v>50868834.494540401</v>
      </c>
      <c r="V67" s="1">
        <v>36336337.632994503</v>
      </c>
      <c r="W67" s="1">
        <v>40523584.658764899</v>
      </c>
      <c r="X67" s="1">
        <v>35055810.177081302</v>
      </c>
      <c r="Y67" s="1">
        <v>40244240.099560097</v>
      </c>
      <c r="Z67" s="1">
        <v>43412936.360393003</v>
      </c>
      <c r="AA67" s="1">
        <v>34407063.598615803</v>
      </c>
      <c r="AB67" s="1">
        <v>32019540.3168112</v>
      </c>
      <c r="AC67" s="1">
        <v>38037930.924950302</v>
      </c>
      <c r="AD67" s="1">
        <v>42453261.666388698</v>
      </c>
      <c r="AE67" s="1">
        <v>38006650.105514802</v>
      </c>
      <c r="AF67" s="1">
        <v>38204401.949201502</v>
      </c>
      <c r="AG67" s="1">
        <v>36367177.7650612</v>
      </c>
      <c r="AH67" s="1">
        <v>40961473.480185598</v>
      </c>
      <c r="AI67" s="1">
        <v>33838723.462424897</v>
      </c>
      <c r="AJ67" s="1">
        <v>32627800.575929299</v>
      </c>
      <c r="AK67" s="1">
        <v>39482927.051310301</v>
      </c>
      <c r="AL67" s="1">
        <v>46099866.575685501</v>
      </c>
      <c r="AM67" s="1">
        <v>36546901.492299102</v>
      </c>
      <c r="AN67" s="1">
        <v>37558537.256524801</v>
      </c>
      <c r="AO67" s="1">
        <v>46749256.114368998</v>
      </c>
      <c r="AP67" s="1">
        <v>32031252.227664098</v>
      </c>
      <c r="AQ67" s="1">
        <v>25696462.803847499</v>
      </c>
      <c r="AR67" s="1">
        <v>27225051.6056666</v>
      </c>
      <c r="AS67" s="1">
        <v>20324601.524379998</v>
      </c>
      <c r="AT67" s="1">
        <v>32725502.683956601</v>
      </c>
      <c r="AU67" s="1">
        <v>26972480.8642372</v>
      </c>
      <c r="AV67" s="1">
        <v>27890640.567862801</v>
      </c>
      <c r="AW67" s="1">
        <v>30521071.685299601</v>
      </c>
      <c r="AX67" s="1">
        <v>30142157.3170681</v>
      </c>
      <c r="AY67" s="1">
        <v>26604048.575769302</v>
      </c>
      <c r="AZ67" s="1">
        <v>30728963.996691901</v>
      </c>
      <c r="BA67" s="1">
        <v>31781212.629037101</v>
      </c>
      <c r="BB67" s="1">
        <v>28140770.655147199</v>
      </c>
      <c r="BC67" s="1">
        <v>29789439.983113699</v>
      </c>
      <c r="BD67" s="1">
        <v>29941868.252813101</v>
      </c>
      <c r="BE67" s="1">
        <v>27665395.927581299</v>
      </c>
      <c r="BF67" s="1">
        <v>24000819.416959099</v>
      </c>
      <c r="BG67" s="1">
        <v>40940057.675363302</v>
      </c>
      <c r="BH67" s="1">
        <v>31015258.9550834</v>
      </c>
      <c r="BI67" s="1">
        <v>23327628.833252899</v>
      </c>
      <c r="BJ67" s="1">
        <v>38185916.415114403</v>
      </c>
      <c r="BK67" s="1">
        <v>26185539.002382599</v>
      </c>
      <c r="BL67" s="1">
        <v>36122066.795048103</v>
      </c>
      <c r="BM67" s="1">
        <v>32439739.422538601</v>
      </c>
      <c r="BN67" s="1">
        <v>33826501.457171597</v>
      </c>
      <c r="BO67" s="1">
        <v>41536199.073644303</v>
      </c>
      <c r="BP67" s="1">
        <v>36945620.054975599</v>
      </c>
      <c r="BQ67" s="1">
        <v>34228942.726884499</v>
      </c>
      <c r="BR67" s="1">
        <v>41737818.118242599</v>
      </c>
      <c r="BS67" s="1">
        <v>31268633.772662699</v>
      </c>
      <c r="BT67" s="1">
        <v>30767791.0540285</v>
      </c>
      <c r="BU67" s="1">
        <v>43467902.257311396</v>
      </c>
      <c r="BV67" s="1">
        <v>34548661.776014</v>
      </c>
      <c r="BW67" s="1">
        <v>28980558.638179898</v>
      </c>
      <c r="BX67" s="1">
        <v>40196216.987746999</v>
      </c>
      <c r="BY67" s="1">
        <v>28568126.243349001</v>
      </c>
      <c r="BZ67" s="1">
        <v>28505906.3875736</v>
      </c>
      <c r="CA67" s="1">
        <v>24855729.4236851</v>
      </c>
      <c r="CB67" s="1">
        <v>21383490.7755877</v>
      </c>
    </row>
    <row r="68" spans="1:80" x14ac:dyDescent="0.2">
      <c r="A68" s="1" t="s">
        <v>1692</v>
      </c>
      <c r="B68" s="4" t="s">
        <v>316</v>
      </c>
      <c r="C68" s="4" t="s">
        <v>317</v>
      </c>
      <c r="D68" s="35" t="s">
        <v>0</v>
      </c>
      <c r="E68" s="35" t="s">
        <v>0</v>
      </c>
      <c r="F68" s="35" t="s">
        <v>0</v>
      </c>
      <c r="G68" s="35" t="s">
        <v>0</v>
      </c>
      <c r="H68" s="35" t="s">
        <v>0</v>
      </c>
      <c r="I68" s="35" t="s">
        <v>0</v>
      </c>
      <c r="J68" s="35" t="s">
        <v>0</v>
      </c>
      <c r="K68" s="35" t="s">
        <v>0</v>
      </c>
      <c r="L68" s="35" t="s">
        <v>0</v>
      </c>
      <c r="M68" s="35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</row>
    <row r="69" spans="1:80" x14ac:dyDescent="0.2">
      <c r="A69" s="1" t="s">
        <v>1693</v>
      </c>
      <c r="B69" s="4" t="s">
        <v>321</v>
      </c>
      <c r="C69" s="4" t="s">
        <v>322</v>
      </c>
      <c r="D69" s="35" t="s">
        <v>0</v>
      </c>
      <c r="E69" s="35" t="s">
        <v>0</v>
      </c>
      <c r="F69" s="35" t="s">
        <v>0</v>
      </c>
      <c r="G69" s="35" t="s">
        <v>0</v>
      </c>
      <c r="H69" s="35" t="s">
        <v>0</v>
      </c>
      <c r="I69" s="35" t="s">
        <v>0</v>
      </c>
      <c r="J69" s="35" t="s">
        <v>0</v>
      </c>
      <c r="K69" s="35" t="s">
        <v>0</v>
      </c>
      <c r="L69" s="35" t="s">
        <v>0</v>
      </c>
      <c r="M69" s="35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</row>
    <row r="70" spans="1:80" x14ac:dyDescent="0.2">
      <c r="A70" s="1" t="s">
        <v>1694</v>
      </c>
      <c r="B70" s="4" t="s">
        <v>326</v>
      </c>
      <c r="C70" s="4" t="s">
        <v>327</v>
      </c>
      <c r="D70" s="35">
        <v>37476411.320579901</v>
      </c>
      <c r="E70" s="35">
        <v>35099968.667563602</v>
      </c>
      <c r="F70" s="35">
        <v>70727777.279928893</v>
      </c>
      <c r="G70" s="35">
        <v>34743771.4761924</v>
      </c>
      <c r="H70" s="35">
        <v>51025044.627118297</v>
      </c>
      <c r="I70" s="35">
        <v>41672781.421271197</v>
      </c>
      <c r="J70" s="35">
        <v>14721858.405846599</v>
      </c>
      <c r="K70" s="35">
        <v>42019977.341844298</v>
      </c>
      <c r="L70" s="35">
        <v>45116026.978123397</v>
      </c>
      <c r="M70" s="35">
        <v>52239890.603884198</v>
      </c>
      <c r="N70" s="1">
        <v>62135508.727412298</v>
      </c>
      <c r="O70" s="1">
        <v>40371927.466072597</v>
      </c>
      <c r="P70" s="1">
        <v>43009622.245405003</v>
      </c>
      <c r="Q70" s="1">
        <v>37964652.968166701</v>
      </c>
      <c r="R70" s="1">
        <v>30225665.4681959</v>
      </c>
      <c r="S70" s="1">
        <v>38543123.417096399</v>
      </c>
      <c r="T70" s="1">
        <v>36327239.861867599</v>
      </c>
      <c r="U70" s="1">
        <v>35107542.481138103</v>
      </c>
      <c r="V70" s="1">
        <v>28640114.9995519</v>
      </c>
      <c r="W70" s="1">
        <v>48154990.790521197</v>
      </c>
      <c r="X70" s="1">
        <v>44988791.127998598</v>
      </c>
      <c r="Y70" s="1">
        <v>37315554.121573702</v>
      </c>
      <c r="Z70" s="1">
        <v>43175577.996247098</v>
      </c>
      <c r="AA70" s="1">
        <v>22427304.579720501</v>
      </c>
      <c r="AB70" s="1">
        <v>37628607.582656197</v>
      </c>
      <c r="AC70" s="1">
        <v>55818715.6549282</v>
      </c>
      <c r="AD70" s="1">
        <v>48817864.481195703</v>
      </c>
      <c r="AE70" s="1">
        <v>33169512.6515419</v>
      </c>
      <c r="AF70" s="1">
        <v>42018608.721640699</v>
      </c>
      <c r="AG70" s="1">
        <v>41813056.856979698</v>
      </c>
      <c r="AH70" s="1">
        <v>32416688.686717901</v>
      </c>
      <c r="AI70" s="1">
        <v>37120814.661793001</v>
      </c>
      <c r="AJ70" s="1">
        <v>37881594.613528401</v>
      </c>
      <c r="AK70" s="1">
        <v>34735185.4103183</v>
      </c>
      <c r="AL70" s="1">
        <v>42174050.409724198</v>
      </c>
      <c r="AM70" s="1">
        <v>35369670.858894102</v>
      </c>
      <c r="AN70" s="1">
        <v>34890909.5880505</v>
      </c>
      <c r="AO70" s="1">
        <v>47909411.200044498</v>
      </c>
      <c r="AP70" s="1">
        <v>32255897.303218499</v>
      </c>
      <c r="AQ70" s="1">
        <v>26292876.942761999</v>
      </c>
      <c r="AR70" s="1">
        <v>41348665.291257098</v>
      </c>
      <c r="AS70" s="1">
        <v>31754563.054596201</v>
      </c>
      <c r="AT70" s="1">
        <v>33435279.788480598</v>
      </c>
      <c r="AU70" s="1">
        <v>28799768.1761318</v>
      </c>
      <c r="AV70" s="1">
        <v>29676979.191310499</v>
      </c>
      <c r="AW70" s="1">
        <v>41512600.136780202</v>
      </c>
      <c r="AX70" s="1">
        <v>36689069.611982003</v>
      </c>
      <c r="AY70" s="1">
        <v>45263181.8250819</v>
      </c>
      <c r="AZ70" s="1">
        <v>33479928.5463675</v>
      </c>
      <c r="BA70" s="1">
        <v>30584516.105186202</v>
      </c>
      <c r="BB70" s="1">
        <v>34265376.445617199</v>
      </c>
      <c r="BC70" s="1">
        <v>34585356.231537603</v>
      </c>
      <c r="BD70" s="1">
        <v>35938335.823968202</v>
      </c>
      <c r="BE70" s="1">
        <v>40981775.293924898</v>
      </c>
      <c r="BF70" s="1">
        <v>39215104.307094201</v>
      </c>
      <c r="BG70" s="1">
        <v>41382029.451564498</v>
      </c>
      <c r="BH70" s="1">
        <v>45252695.183134697</v>
      </c>
      <c r="BI70" s="1">
        <v>27750105.894472402</v>
      </c>
      <c r="BJ70" s="1">
        <v>37621561.652186699</v>
      </c>
      <c r="BK70" s="1">
        <v>34187283.667314403</v>
      </c>
      <c r="BL70" s="1">
        <v>35922832.420080699</v>
      </c>
      <c r="BM70" s="1">
        <v>40515396.096433103</v>
      </c>
      <c r="BN70" s="1">
        <v>46704930.287786603</v>
      </c>
      <c r="BO70" s="1">
        <v>32590124.4181091</v>
      </c>
      <c r="BP70" s="1">
        <v>32114971.876312099</v>
      </c>
      <c r="BQ70" s="1">
        <v>36533156.889029399</v>
      </c>
      <c r="BR70" s="1">
        <v>40651333.052236602</v>
      </c>
      <c r="BS70" s="1">
        <v>30265473.298020199</v>
      </c>
      <c r="BT70" s="1">
        <v>39274788.7084186</v>
      </c>
      <c r="BU70" s="1">
        <v>33001870.978659499</v>
      </c>
      <c r="BV70" s="1">
        <v>35436682.9296996</v>
      </c>
      <c r="BW70" s="1">
        <v>33817800.952013798</v>
      </c>
      <c r="BX70" s="1">
        <v>34806362.064389102</v>
      </c>
      <c r="BY70" s="1">
        <v>39345067.4452217</v>
      </c>
      <c r="BZ70" s="1">
        <v>32356171.067243699</v>
      </c>
      <c r="CA70" s="1">
        <v>27116819.736900698</v>
      </c>
      <c r="CB70" s="1">
        <v>36464534.863229103</v>
      </c>
    </row>
    <row r="71" spans="1:80" x14ac:dyDescent="0.2">
      <c r="A71" s="1" t="s">
        <v>1696</v>
      </c>
      <c r="B71" s="4" t="s">
        <v>330</v>
      </c>
      <c r="C71" s="4" t="s">
        <v>331</v>
      </c>
      <c r="D71" s="35">
        <v>27821263.185652599</v>
      </c>
      <c r="E71" s="35">
        <v>21183961.432810102</v>
      </c>
      <c r="F71" s="35">
        <v>34739662.320881203</v>
      </c>
      <c r="G71" s="35">
        <v>11386146.9154303</v>
      </c>
      <c r="H71" s="35">
        <v>18067884.271270301</v>
      </c>
      <c r="I71" s="35">
        <v>21842629.863167901</v>
      </c>
      <c r="J71" s="35">
        <v>25219199.441563301</v>
      </c>
      <c r="K71" s="35">
        <v>20317667.6938871</v>
      </c>
      <c r="L71" s="35">
        <v>28741333.607983999</v>
      </c>
      <c r="M71" s="35">
        <v>12089905.1517529</v>
      </c>
      <c r="N71" s="1">
        <v>20857239.479725901</v>
      </c>
      <c r="O71" s="1">
        <v>19786850.029799499</v>
      </c>
      <c r="P71" s="1">
        <v>26370683.7383097</v>
      </c>
      <c r="Q71" s="1">
        <v>27409438.586197902</v>
      </c>
      <c r="R71" s="1">
        <v>16388864.2024133</v>
      </c>
      <c r="S71" s="1">
        <v>22710405.034700099</v>
      </c>
      <c r="T71" s="1">
        <v>22726435.9057969</v>
      </c>
      <c r="U71" s="1">
        <v>25962041.469467402</v>
      </c>
      <c r="V71" s="1">
        <v>18048186.185839999</v>
      </c>
      <c r="W71" s="1">
        <v>26358785.191771898</v>
      </c>
      <c r="X71" s="1">
        <v>19543070.569993101</v>
      </c>
      <c r="Y71" s="1">
        <v>21499286.2977034</v>
      </c>
      <c r="Z71" s="1">
        <v>28393861.019505199</v>
      </c>
      <c r="AA71" s="1">
        <v>15987012.2574252</v>
      </c>
      <c r="AB71" s="1">
        <v>19740048.248242602</v>
      </c>
      <c r="AC71" s="1">
        <v>25453100.083020799</v>
      </c>
      <c r="AD71" s="1">
        <v>22522619.912180401</v>
      </c>
      <c r="AE71" s="1">
        <v>22566838.109144799</v>
      </c>
      <c r="AF71" s="1">
        <v>17214312.719970301</v>
      </c>
      <c r="AG71" s="1">
        <v>18378527.566867799</v>
      </c>
      <c r="AH71" s="1">
        <v>20947127.449880101</v>
      </c>
      <c r="AI71" s="1">
        <v>20593848.792946301</v>
      </c>
      <c r="AJ71" s="1">
        <v>16715655.4189204</v>
      </c>
      <c r="AK71" s="1">
        <v>20107643.4745198</v>
      </c>
      <c r="AL71" s="1">
        <v>23122795.460119799</v>
      </c>
      <c r="AM71" s="1">
        <v>21459832.344891999</v>
      </c>
      <c r="AN71" s="1">
        <v>18671652.036462098</v>
      </c>
      <c r="AO71" s="1">
        <v>29005423.695643701</v>
      </c>
      <c r="AP71" s="1">
        <v>18527274.903775401</v>
      </c>
      <c r="AQ71" s="1">
        <v>15364997.0544912</v>
      </c>
      <c r="AR71" s="1">
        <v>20804936.050956499</v>
      </c>
      <c r="AS71" s="1">
        <v>13078567.967867199</v>
      </c>
      <c r="AT71" s="1">
        <v>14950353.9162542</v>
      </c>
      <c r="AU71" s="1">
        <v>18666055.427441001</v>
      </c>
      <c r="AV71" s="1">
        <v>17122029.882892098</v>
      </c>
      <c r="AW71" s="1">
        <v>24482355.558472399</v>
      </c>
      <c r="AX71" s="1">
        <v>20491725.777319901</v>
      </c>
      <c r="AY71" s="1">
        <v>18794662.242807299</v>
      </c>
      <c r="AZ71" s="1">
        <v>18239037.071359999</v>
      </c>
      <c r="BA71" s="1">
        <v>18491688.7180961</v>
      </c>
      <c r="BB71" s="1">
        <v>19057894.969785798</v>
      </c>
      <c r="BC71" s="1">
        <v>19858753.8247342</v>
      </c>
      <c r="BD71" s="1">
        <v>13335923.443031199</v>
      </c>
      <c r="BE71" s="1">
        <v>15978636.009057499</v>
      </c>
      <c r="BF71" s="1">
        <v>19427091.6257606</v>
      </c>
      <c r="BG71" s="1">
        <v>25572378.468007602</v>
      </c>
      <c r="BH71" s="1">
        <v>20187903.239384901</v>
      </c>
      <c r="BI71" s="1">
        <v>14042176.069317801</v>
      </c>
      <c r="BJ71" s="1">
        <v>28246717.828425799</v>
      </c>
      <c r="BK71" s="1">
        <v>13660637.6345118</v>
      </c>
      <c r="BL71" s="1">
        <v>25478353.0325303</v>
      </c>
      <c r="BM71" s="1">
        <v>20929185.941999</v>
      </c>
      <c r="BN71" s="1">
        <v>21070370.451240201</v>
      </c>
      <c r="BO71" s="1">
        <v>24676604.228427898</v>
      </c>
      <c r="BP71" s="1">
        <v>22296609.271258999</v>
      </c>
      <c r="BQ71" s="1">
        <v>20327794.271090701</v>
      </c>
      <c r="BR71" s="1">
        <v>31539056.513151299</v>
      </c>
      <c r="BS71" s="1">
        <v>19053252.624407299</v>
      </c>
      <c r="BT71" s="1">
        <v>22071464.241551202</v>
      </c>
      <c r="BU71" s="1">
        <v>22763458.804384399</v>
      </c>
      <c r="BV71" s="1">
        <v>17899041.562628299</v>
      </c>
      <c r="BW71" s="1">
        <v>22188380.731817398</v>
      </c>
      <c r="BX71" s="1">
        <v>23497524.9801514</v>
      </c>
      <c r="BY71" s="1">
        <v>12374257.5623045</v>
      </c>
      <c r="BZ71" s="1">
        <v>16033912.1175201</v>
      </c>
      <c r="CA71" s="1">
        <v>16093275.4673493</v>
      </c>
      <c r="CB71" s="1">
        <v>16238880.602715001</v>
      </c>
    </row>
    <row r="72" spans="1:80" x14ac:dyDescent="0.2">
      <c r="A72" s="1" t="s">
        <v>1697</v>
      </c>
      <c r="B72" s="4" t="s">
        <v>335</v>
      </c>
      <c r="C72" s="4" t="s">
        <v>336</v>
      </c>
      <c r="D72" s="35">
        <v>573215.93159636902</v>
      </c>
      <c r="E72" s="35">
        <v>348807.328110173</v>
      </c>
      <c r="F72" s="35">
        <v>1765712.8813187701</v>
      </c>
      <c r="G72" s="35">
        <v>363769.34868486703</v>
      </c>
      <c r="H72" s="35">
        <v>518940.33818135201</v>
      </c>
      <c r="I72" s="35">
        <v>458907.35305416997</v>
      </c>
      <c r="J72" s="35">
        <v>1075681.93261219</v>
      </c>
      <c r="K72" s="35">
        <v>322962.26740011497</v>
      </c>
      <c r="L72" s="35">
        <v>741391.04069988197</v>
      </c>
      <c r="M72" s="35">
        <v>750190.33018300403</v>
      </c>
      <c r="N72" s="1">
        <v>472036.96853534802</v>
      </c>
      <c r="O72" s="1">
        <v>654796.21777817502</v>
      </c>
      <c r="P72" s="1">
        <v>1800505.8195745801</v>
      </c>
      <c r="Q72" s="1">
        <v>519563.805903734</v>
      </c>
      <c r="R72" s="1">
        <v>1051737.85379611</v>
      </c>
      <c r="S72" s="1">
        <v>1275516.6818220599</v>
      </c>
      <c r="T72" s="1">
        <v>491757.40879025997</v>
      </c>
      <c r="U72" s="1">
        <v>888911.70473683602</v>
      </c>
      <c r="V72" s="1">
        <v>765635.24558564799</v>
      </c>
      <c r="W72" s="1">
        <v>963770.90068161103</v>
      </c>
      <c r="X72" s="1">
        <v>856117.07809888304</v>
      </c>
      <c r="Y72" s="1">
        <v>542443.11509595497</v>
      </c>
      <c r="Z72" s="1">
        <v>507479.94971264899</v>
      </c>
      <c r="AA72" s="1">
        <v>1074446.06240581</v>
      </c>
      <c r="AB72" s="1">
        <v>492272.203529538</v>
      </c>
      <c r="AC72" s="1">
        <v>489824.61175927299</v>
      </c>
      <c r="AD72" s="1">
        <v>644565.23251736001</v>
      </c>
      <c r="AE72" s="1">
        <v>495298.15556111099</v>
      </c>
      <c r="AF72" s="1">
        <v>891355.37059094501</v>
      </c>
      <c r="AG72" s="1">
        <v>588589.51578633406</v>
      </c>
      <c r="AH72" s="1">
        <v>1537781.5650768799</v>
      </c>
      <c r="AI72" s="1">
        <v>327192.48501234601</v>
      </c>
      <c r="AJ72" s="1">
        <v>350093.440739271</v>
      </c>
      <c r="AK72" s="1">
        <v>659346.77003075602</v>
      </c>
      <c r="AL72" s="1">
        <v>862472.60712949198</v>
      </c>
      <c r="AM72" s="1">
        <v>477142.59453767899</v>
      </c>
      <c r="AN72" s="1">
        <v>689498.53749484802</v>
      </c>
      <c r="AO72" s="1">
        <v>468215.54219891003</v>
      </c>
      <c r="AP72" s="1">
        <v>394263.23027446202</v>
      </c>
      <c r="AQ72" s="1">
        <v>375088.23222543998</v>
      </c>
      <c r="AR72" s="1">
        <v>632041.61794347002</v>
      </c>
      <c r="AS72" s="1">
        <v>446044.45014944801</v>
      </c>
      <c r="AT72" s="1">
        <v>1742795.01916383</v>
      </c>
      <c r="AU72" s="1">
        <v>668690.24318574998</v>
      </c>
      <c r="AV72" s="1">
        <v>721186.26609673398</v>
      </c>
      <c r="AW72" s="1">
        <v>425997.85221252899</v>
      </c>
      <c r="AX72" s="1">
        <v>328492.58139450499</v>
      </c>
      <c r="AY72" s="1">
        <v>344659.605851428</v>
      </c>
      <c r="AZ72" s="1">
        <v>285061.01350471401</v>
      </c>
      <c r="BA72" s="1">
        <v>457219.39968940499</v>
      </c>
      <c r="BB72" s="1">
        <v>324538.40723411302</v>
      </c>
      <c r="BC72" s="1">
        <v>449848.51001855702</v>
      </c>
      <c r="BD72" s="1">
        <v>803246.27725365094</v>
      </c>
      <c r="BE72" s="1">
        <v>826786.63069023797</v>
      </c>
      <c r="BF72" s="1">
        <v>343282.38866072299</v>
      </c>
      <c r="BG72" s="1">
        <v>530388.18089028599</v>
      </c>
      <c r="BH72" s="1">
        <v>529374.112968039</v>
      </c>
      <c r="BI72" s="1">
        <v>424336.70114413102</v>
      </c>
      <c r="BJ72" s="1">
        <v>401702.01616889902</v>
      </c>
      <c r="BK72" s="1">
        <v>536893.92341633805</v>
      </c>
      <c r="BL72" s="1">
        <v>511611.24593463098</v>
      </c>
      <c r="BM72" s="1">
        <v>461083.20953680098</v>
      </c>
      <c r="BN72" s="1">
        <v>357736.06491049199</v>
      </c>
      <c r="BO72" s="1">
        <v>385066.47516470897</v>
      </c>
      <c r="BP72" s="1">
        <v>1367411.9678420699</v>
      </c>
      <c r="BQ72" s="1">
        <v>333025.488931011</v>
      </c>
      <c r="BR72" s="1">
        <v>416077.47569546098</v>
      </c>
      <c r="BS72" s="1">
        <v>870751.496914102</v>
      </c>
      <c r="BT72" s="1">
        <v>682848.54930428404</v>
      </c>
      <c r="BU72" s="1">
        <v>689110.32438622299</v>
      </c>
      <c r="BV72" s="1">
        <v>386340.89143192902</v>
      </c>
      <c r="BW72" s="1">
        <v>367580.61010927102</v>
      </c>
      <c r="BX72" s="1">
        <v>527698.65303779906</v>
      </c>
      <c r="BY72" s="1">
        <v>460366.95455902</v>
      </c>
      <c r="BZ72" s="1">
        <v>446590.01103352697</v>
      </c>
      <c r="CA72" s="1">
        <v>342273.46563927003</v>
      </c>
      <c r="CB72" s="1">
        <v>306272.44301192003</v>
      </c>
    </row>
    <row r="73" spans="1:80" x14ac:dyDescent="0.2">
      <c r="A73" s="1" t="s">
        <v>1698</v>
      </c>
      <c r="B73" s="4" t="s">
        <v>339</v>
      </c>
      <c r="C73" s="4" t="s">
        <v>340</v>
      </c>
      <c r="D73" s="35">
        <v>449468.28421457001</v>
      </c>
      <c r="E73" s="35">
        <v>497402.81279690302</v>
      </c>
      <c r="F73" s="35">
        <v>587887.58957253897</v>
      </c>
      <c r="G73" s="35">
        <v>317394.77100712003</v>
      </c>
      <c r="H73" s="35">
        <v>383894.99305813201</v>
      </c>
      <c r="I73" s="35">
        <v>403303.40282819199</v>
      </c>
      <c r="J73" s="35">
        <v>223197.662374434</v>
      </c>
      <c r="K73" s="35">
        <v>454541.59093325899</v>
      </c>
      <c r="L73" s="35">
        <v>486497.02796637203</v>
      </c>
      <c r="M73" s="35">
        <v>444015.117654334</v>
      </c>
      <c r="N73" s="1">
        <v>423541.30740881898</v>
      </c>
      <c r="O73" s="1">
        <v>422678.12682824797</v>
      </c>
      <c r="P73" s="1">
        <v>360634.81304515299</v>
      </c>
      <c r="Q73" s="1">
        <v>383701.67816888198</v>
      </c>
      <c r="R73" s="1">
        <v>410617.81663284497</v>
      </c>
      <c r="S73" s="1">
        <v>311369.15333023801</v>
      </c>
      <c r="T73" s="1">
        <v>460759.78688806301</v>
      </c>
      <c r="U73" s="1">
        <v>322318.66722694301</v>
      </c>
      <c r="V73" s="1">
        <v>498410.08095919999</v>
      </c>
      <c r="W73" s="1">
        <v>328892.11767345102</v>
      </c>
      <c r="X73" s="1">
        <v>379810.58116338402</v>
      </c>
      <c r="Y73" s="1">
        <v>326123.24828444602</v>
      </c>
      <c r="Z73" s="1">
        <v>388830.31901807798</v>
      </c>
      <c r="AA73" s="1">
        <v>207532.42393263601</v>
      </c>
      <c r="AB73" s="1">
        <v>236249.65353788499</v>
      </c>
      <c r="AC73" s="1">
        <v>523247.50661984901</v>
      </c>
      <c r="AD73" s="1">
        <v>216592.109022583</v>
      </c>
      <c r="AE73" s="1">
        <v>335421.88368198002</v>
      </c>
      <c r="AF73" s="1">
        <v>537405.18902963703</v>
      </c>
      <c r="AG73" s="1">
        <v>384686.25679013203</v>
      </c>
      <c r="AH73" s="1">
        <v>485710.68969715701</v>
      </c>
      <c r="AI73" s="1">
        <v>312103.356626308</v>
      </c>
      <c r="AJ73" s="1">
        <v>294936.59806319501</v>
      </c>
      <c r="AK73" s="1">
        <v>369657.693896532</v>
      </c>
      <c r="AL73" s="1">
        <v>355596.04323702003</v>
      </c>
      <c r="AM73" s="1">
        <v>363408.62305140501</v>
      </c>
      <c r="AN73" s="1">
        <v>388252.70083313098</v>
      </c>
      <c r="AO73" s="1">
        <v>275602.56221769098</v>
      </c>
      <c r="AP73" s="1">
        <v>280965.63310000201</v>
      </c>
      <c r="AQ73" s="1">
        <v>363356.93685974798</v>
      </c>
      <c r="AR73" s="1">
        <v>324672.93529244798</v>
      </c>
      <c r="AS73" s="1">
        <v>336278.161178515</v>
      </c>
      <c r="AT73" s="1">
        <v>382077.446554736</v>
      </c>
      <c r="AU73" s="1">
        <v>207132.86501084801</v>
      </c>
      <c r="AV73" s="1">
        <v>363016.93659644801</v>
      </c>
      <c r="AW73" s="1">
        <v>261360.35834185299</v>
      </c>
      <c r="AX73" s="1">
        <v>326723.41655279102</v>
      </c>
      <c r="AY73" s="1">
        <v>354398.999056053</v>
      </c>
      <c r="AZ73" s="1">
        <v>521639.63019003399</v>
      </c>
      <c r="BA73" s="1">
        <v>330146.67932854802</v>
      </c>
      <c r="BB73" s="1">
        <v>283469.76129896601</v>
      </c>
      <c r="BC73" s="1">
        <v>289686.87967347202</v>
      </c>
      <c r="BD73" s="1">
        <v>353866.30783076602</v>
      </c>
      <c r="BE73" s="1">
        <v>439704.20062924997</v>
      </c>
      <c r="BF73" s="1">
        <v>240340.656998119</v>
      </c>
      <c r="BG73" s="1">
        <v>270727.689822549</v>
      </c>
      <c r="BH73" s="1">
        <v>268575.18382062903</v>
      </c>
      <c r="BI73" s="1">
        <v>356694.063108014</v>
      </c>
      <c r="BJ73" s="1">
        <v>430126.72964086902</v>
      </c>
      <c r="BK73" s="1">
        <v>300815.43121562799</v>
      </c>
      <c r="BL73" s="1">
        <v>278709.37582910003</v>
      </c>
      <c r="BM73" s="1">
        <v>326991.77066892601</v>
      </c>
      <c r="BN73" s="1">
        <v>392940.92532336299</v>
      </c>
      <c r="BO73" s="1">
        <v>284734.57794211601</v>
      </c>
      <c r="BP73" s="1">
        <v>364019.64771338302</v>
      </c>
      <c r="BQ73" s="1">
        <v>253109.550946834</v>
      </c>
      <c r="BR73" s="1">
        <v>327832.47251032997</v>
      </c>
      <c r="BS73" s="1">
        <v>281922.10425640497</v>
      </c>
      <c r="BT73" s="1">
        <v>259151.41325629901</v>
      </c>
      <c r="BU73" s="1">
        <v>225099.69420309801</v>
      </c>
      <c r="BV73" s="1">
        <v>316047.07013101899</v>
      </c>
      <c r="BW73" s="1">
        <v>336149.199968356</v>
      </c>
      <c r="BX73" s="1">
        <v>363408.80438180501</v>
      </c>
      <c r="BY73" s="1">
        <v>353513.370028137</v>
      </c>
      <c r="BZ73" s="1">
        <v>349153.54897146602</v>
      </c>
      <c r="CA73" s="1">
        <v>329107.21102356701</v>
      </c>
      <c r="CB73" s="1">
        <v>281095.91882438998</v>
      </c>
    </row>
    <row r="74" spans="1:80" x14ac:dyDescent="0.2">
      <c r="A74" s="1" t="s">
        <v>1699</v>
      </c>
      <c r="B74" s="4" t="s">
        <v>343</v>
      </c>
      <c r="C74" s="4" t="s">
        <v>344</v>
      </c>
      <c r="D74" s="35" t="s">
        <v>0</v>
      </c>
      <c r="E74" s="35" t="s">
        <v>0</v>
      </c>
      <c r="F74" s="35" t="s">
        <v>0</v>
      </c>
      <c r="G74" s="35" t="s">
        <v>0</v>
      </c>
      <c r="H74" s="35" t="s">
        <v>0</v>
      </c>
      <c r="I74" s="35" t="s">
        <v>0</v>
      </c>
      <c r="J74" s="35" t="s">
        <v>0</v>
      </c>
      <c r="K74" s="35" t="s">
        <v>0</v>
      </c>
      <c r="L74" s="35" t="s">
        <v>0</v>
      </c>
      <c r="M74" s="35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</row>
    <row r="75" spans="1:80" x14ac:dyDescent="0.2">
      <c r="A75" s="1" t="s">
        <v>1700</v>
      </c>
      <c r="B75" s="4" t="s">
        <v>348</v>
      </c>
      <c r="C75" s="4" t="s">
        <v>349</v>
      </c>
      <c r="D75" s="35" t="s">
        <v>0</v>
      </c>
      <c r="E75" s="35" t="s">
        <v>0</v>
      </c>
      <c r="F75" s="35" t="s">
        <v>0</v>
      </c>
      <c r="G75" s="35" t="s">
        <v>0</v>
      </c>
      <c r="H75" s="35" t="s">
        <v>0</v>
      </c>
      <c r="I75" s="35" t="s">
        <v>0</v>
      </c>
      <c r="J75" s="35" t="s">
        <v>0</v>
      </c>
      <c r="K75" s="35" t="s">
        <v>0</v>
      </c>
      <c r="L75" s="35" t="s">
        <v>0</v>
      </c>
      <c r="M75" s="35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</row>
    <row r="76" spans="1:80" x14ac:dyDescent="0.2">
      <c r="A76" s="1" t="s">
        <v>1701</v>
      </c>
      <c r="B76" s="4" t="s">
        <v>352</v>
      </c>
      <c r="C76" s="4" t="s">
        <v>353</v>
      </c>
      <c r="D76" s="35" t="s">
        <v>0</v>
      </c>
      <c r="E76" s="35" t="s">
        <v>0</v>
      </c>
      <c r="F76" s="35" t="s">
        <v>0</v>
      </c>
      <c r="G76" s="35" t="s">
        <v>0</v>
      </c>
      <c r="H76" s="35" t="s">
        <v>0</v>
      </c>
      <c r="I76" s="35" t="s">
        <v>0</v>
      </c>
      <c r="J76" s="35" t="s">
        <v>0</v>
      </c>
      <c r="K76" s="35" t="s">
        <v>0</v>
      </c>
      <c r="L76" s="35" t="s">
        <v>0</v>
      </c>
      <c r="M76" s="35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</row>
    <row r="77" spans="1:80" x14ac:dyDescent="0.2">
      <c r="A77" s="1" t="s">
        <v>1702</v>
      </c>
      <c r="B77" s="4" t="s">
        <v>356</v>
      </c>
      <c r="C77" s="4" t="s">
        <v>357</v>
      </c>
      <c r="D77" s="35">
        <v>4689209.6386642205</v>
      </c>
      <c r="E77" s="35">
        <v>11179072.2407727</v>
      </c>
      <c r="F77" s="35">
        <v>13206484.635962101</v>
      </c>
      <c r="G77" s="35">
        <v>2802094.8482272401</v>
      </c>
      <c r="H77" s="35">
        <v>49994656.711787596</v>
      </c>
      <c r="I77" s="35">
        <v>3892520.0306160799</v>
      </c>
      <c r="J77" s="35">
        <v>2658785.6983539402</v>
      </c>
      <c r="K77" s="35">
        <v>3124153.0681539802</v>
      </c>
      <c r="L77" s="35">
        <v>4653991.4120779</v>
      </c>
      <c r="M77" s="35">
        <v>2526789.8538754201</v>
      </c>
      <c r="N77" s="1">
        <v>6927505.3556254003</v>
      </c>
      <c r="O77" s="1">
        <v>3644618.4315552702</v>
      </c>
      <c r="P77" s="1">
        <v>5393485.3832141599</v>
      </c>
      <c r="Q77" s="1">
        <v>5770464.77610166</v>
      </c>
      <c r="R77" s="1">
        <v>4216239.3256432097</v>
      </c>
      <c r="S77" s="1">
        <v>17898376.110500701</v>
      </c>
      <c r="T77" s="1">
        <v>3591299.0893841502</v>
      </c>
      <c r="U77" s="1">
        <v>4657803.30394335</v>
      </c>
      <c r="V77" s="1">
        <v>3216654.6919323299</v>
      </c>
      <c r="W77" s="1">
        <v>12164303.640236899</v>
      </c>
      <c r="X77" s="1">
        <v>3987469.4877876998</v>
      </c>
      <c r="Y77" s="1">
        <v>3343611.5244001201</v>
      </c>
      <c r="Z77" s="1">
        <v>2110174.1671235999</v>
      </c>
      <c r="AA77" s="1">
        <v>8269387.3743852302</v>
      </c>
      <c r="AB77" s="1">
        <v>1819365.93845637</v>
      </c>
      <c r="AC77" s="1">
        <v>6142003.0000601504</v>
      </c>
      <c r="AD77" s="1">
        <v>3038820.1737745102</v>
      </c>
      <c r="AE77" s="1">
        <v>3089276.1739977999</v>
      </c>
      <c r="AF77" s="1">
        <v>3552473.0281332498</v>
      </c>
      <c r="AG77" s="1">
        <v>7863995.5227188403</v>
      </c>
      <c r="AH77" s="1">
        <v>5602984.35483588</v>
      </c>
      <c r="AI77" s="1">
        <v>1843647.1482782101</v>
      </c>
      <c r="AJ77" s="1">
        <v>3231525.05771985</v>
      </c>
      <c r="AK77" s="1">
        <v>3872861.2972552399</v>
      </c>
      <c r="AL77" s="1">
        <v>7034804.73521889</v>
      </c>
      <c r="AM77" s="1">
        <v>3213626.8785548201</v>
      </c>
      <c r="AN77" s="1">
        <v>2948700.9827436302</v>
      </c>
      <c r="AO77" s="1">
        <v>3780041.9183343798</v>
      </c>
      <c r="AP77" s="1">
        <v>3296345.6542563201</v>
      </c>
      <c r="AQ77" s="1">
        <v>1763282.86397473</v>
      </c>
      <c r="AR77" s="1">
        <v>1770039.0046890499</v>
      </c>
      <c r="AS77" s="1">
        <v>1713853.8320978</v>
      </c>
      <c r="AT77" s="1">
        <v>4847317.7995155798</v>
      </c>
      <c r="AU77" s="1">
        <v>2102044.41252658</v>
      </c>
      <c r="AV77" s="1">
        <v>4744752.0061081704</v>
      </c>
      <c r="AW77" s="1">
        <v>10006667.6882977</v>
      </c>
      <c r="AX77" s="1">
        <v>3594745.50935577</v>
      </c>
      <c r="AY77" s="1">
        <v>2790909.5214014598</v>
      </c>
      <c r="AZ77" s="1">
        <v>3988386.5450630002</v>
      </c>
      <c r="BA77" s="1">
        <v>3766852.4814053299</v>
      </c>
      <c r="BB77" s="1">
        <v>4807087.4256542502</v>
      </c>
      <c r="BC77" s="1">
        <v>4674439.2620255603</v>
      </c>
      <c r="BD77" s="1">
        <v>2300050.8867963101</v>
      </c>
      <c r="BE77" s="1">
        <v>7222983.0204736097</v>
      </c>
      <c r="BF77" s="1">
        <v>5618459.3599232901</v>
      </c>
      <c r="BG77" s="1">
        <v>18790129.958071001</v>
      </c>
      <c r="BH77" s="1">
        <v>3655540.1148274899</v>
      </c>
      <c r="BI77" s="1">
        <v>2505584.8184027201</v>
      </c>
      <c r="BJ77" s="1">
        <v>3289869.2551365402</v>
      </c>
      <c r="BK77" s="1">
        <v>3644728.3479140098</v>
      </c>
      <c r="BL77" s="1">
        <v>4255664.9855089895</v>
      </c>
      <c r="BM77" s="1">
        <v>3992552.1090297601</v>
      </c>
      <c r="BN77" s="1">
        <v>6090577.70516684</v>
      </c>
      <c r="BO77" s="1">
        <v>2890758.5920628598</v>
      </c>
      <c r="BP77" s="1">
        <v>2875687.7114668102</v>
      </c>
      <c r="BQ77" s="1">
        <v>2275690.7854353599</v>
      </c>
      <c r="BR77" s="1">
        <v>11148071.6307704</v>
      </c>
      <c r="BS77" s="1">
        <v>6946289.4211832397</v>
      </c>
      <c r="BT77" s="1">
        <v>2412302.8028301299</v>
      </c>
      <c r="BU77" s="1">
        <v>7341526.0324864099</v>
      </c>
      <c r="BV77" s="1">
        <v>5096375.3851646101</v>
      </c>
      <c r="BW77" s="1">
        <v>2484968.2160193999</v>
      </c>
      <c r="BX77" s="1">
        <v>8374797.6124887103</v>
      </c>
      <c r="BY77" s="1">
        <v>4467960.7540090699</v>
      </c>
      <c r="BZ77" s="1">
        <v>3366024.1965563502</v>
      </c>
      <c r="CA77" s="1">
        <v>2348365.2212083498</v>
      </c>
      <c r="CB77" s="1">
        <v>3842119.2236673902</v>
      </c>
    </row>
    <row r="78" spans="1:80" x14ac:dyDescent="0.2">
      <c r="A78" s="1" t="s">
        <v>1703</v>
      </c>
      <c r="B78" s="4" t="s">
        <v>360</v>
      </c>
      <c r="C78" s="4" t="s">
        <v>361</v>
      </c>
      <c r="D78" s="35" t="s">
        <v>0</v>
      </c>
      <c r="E78" s="35" t="s">
        <v>0</v>
      </c>
      <c r="F78" s="35" t="s">
        <v>0</v>
      </c>
      <c r="G78" s="35" t="s">
        <v>0</v>
      </c>
      <c r="H78" s="35" t="s">
        <v>0</v>
      </c>
      <c r="I78" s="35" t="s">
        <v>0</v>
      </c>
      <c r="J78" s="35" t="s">
        <v>0</v>
      </c>
      <c r="K78" s="35" t="s">
        <v>0</v>
      </c>
      <c r="L78" s="35" t="s">
        <v>0</v>
      </c>
      <c r="M78" s="35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 t="s">
        <v>0</v>
      </c>
      <c r="CA78" s="1" t="s">
        <v>0</v>
      </c>
      <c r="CB78" s="1" t="s">
        <v>0</v>
      </c>
    </row>
    <row r="79" spans="1:80" x14ac:dyDescent="0.2">
      <c r="A79" s="1" t="s">
        <v>1704</v>
      </c>
      <c r="B79" s="4" t="s">
        <v>365</v>
      </c>
      <c r="C79" s="4" t="s">
        <v>0</v>
      </c>
      <c r="D79" s="35" t="s">
        <v>0</v>
      </c>
      <c r="E79" s="35" t="s">
        <v>0</v>
      </c>
      <c r="F79" s="35" t="s">
        <v>0</v>
      </c>
      <c r="G79" s="35" t="s">
        <v>0</v>
      </c>
      <c r="H79" s="35" t="s">
        <v>0</v>
      </c>
      <c r="I79" s="35" t="s">
        <v>0</v>
      </c>
      <c r="J79" s="35" t="s">
        <v>0</v>
      </c>
      <c r="K79" s="35" t="s">
        <v>0</v>
      </c>
      <c r="L79" s="35" t="s">
        <v>0</v>
      </c>
      <c r="M79" s="35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 t="s">
        <v>0</v>
      </c>
      <c r="CA79" s="1" t="s">
        <v>0</v>
      </c>
      <c r="CB79" s="1" t="s">
        <v>0</v>
      </c>
    </row>
    <row r="80" spans="1:80" x14ac:dyDescent="0.2">
      <c r="A80" s="1" t="s">
        <v>1705</v>
      </c>
      <c r="B80" s="4" t="s">
        <v>368</v>
      </c>
      <c r="C80" s="4" t="s">
        <v>369</v>
      </c>
      <c r="D80" s="35">
        <v>65772878.462683298</v>
      </c>
      <c r="E80" s="35">
        <v>51027670.332029402</v>
      </c>
      <c r="F80" s="35">
        <v>114507054.951777</v>
      </c>
      <c r="G80" s="35">
        <v>41480251.267169498</v>
      </c>
      <c r="H80" s="35">
        <v>77949150.031892493</v>
      </c>
      <c r="I80" s="35">
        <v>83085779.421294898</v>
      </c>
      <c r="J80" s="35">
        <v>68973563.731837496</v>
      </c>
      <c r="K80" s="35">
        <v>49692355.608573899</v>
      </c>
      <c r="L80" s="35">
        <v>95505729.456568599</v>
      </c>
      <c r="M80" s="35">
        <v>42130551.055912703</v>
      </c>
      <c r="N80" s="1">
        <v>80761936.042576104</v>
      </c>
      <c r="O80" s="1">
        <v>69798009.096807405</v>
      </c>
      <c r="P80" s="1">
        <v>85511831.375965595</v>
      </c>
      <c r="Q80" s="1">
        <v>85418055.593802005</v>
      </c>
      <c r="R80" s="1">
        <v>73404398.718712702</v>
      </c>
      <c r="S80" s="1">
        <v>66007377.078066997</v>
      </c>
      <c r="T80" s="1">
        <v>50475259.121522702</v>
      </c>
      <c r="U80" s="1">
        <v>106866004.04306599</v>
      </c>
      <c r="V80" s="1">
        <v>67916126.926122099</v>
      </c>
      <c r="W80" s="1">
        <v>90626870.922750697</v>
      </c>
      <c r="X80" s="1">
        <v>82587806.647806495</v>
      </c>
      <c r="Y80" s="1">
        <v>75480229.578156695</v>
      </c>
      <c r="Z80" s="1">
        <v>71907866.536391497</v>
      </c>
      <c r="AA80" s="1">
        <v>62853939.1893785</v>
      </c>
      <c r="AB80" s="1">
        <v>65400620.626676001</v>
      </c>
      <c r="AC80" s="1">
        <v>52180924.228608496</v>
      </c>
      <c r="AD80" s="1">
        <v>83491580.899958402</v>
      </c>
      <c r="AE80" s="1">
        <v>84193015.652063102</v>
      </c>
      <c r="AF80" s="1">
        <v>62289835.2945612</v>
      </c>
      <c r="AG80" s="1">
        <v>49184373.365093201</v>
      </c>
      <c r="AH80" s="1">
        <v>55620336.794798799</v>
      </c>
      <c r="AI80" s="1">
        <v>55298878.771571003</v>
      </c>
      <c r="AJ80" s="1">
        <v>46764319.486265101</v>
      </c>
      <c r="AK80" s="1">
        <v>64673555.025522999</v>
      </c>
      <c r="AL80" s="1">
        <v>102803289.838963</v>
      </c>
      <c r="AM80" s="1">
        <v>60738381.140371598</v>
      </c>
      <c r="AN80" s="1">
        <v>62246754.327322401</v>
      </c>
      <c r="AO80" s="1">
        <v>116159115.828546</v>
      </c>
      <c r="AP80" s="1">
        <v>59125373.388540097</v>
      </c>
      <c r="AQ80" s="1">
        <v>39432311.780100703</v>
      </c>
      <c r="AR80" s="1">
        <v>57718499.622098498</v>
      </c>
      <c r="AS80" s="1">
        <v>45810796.646426901</v>
      </c>
      <c r="AT80" s="1">
        <v>69885998.288312793</v>
      </c>
      <c r="AU80" s="1">
        <v>44749431.342463396</v>
      </c>
      <c r="AV80" s="1">
        <v>60462333.687978797</v>
      </c>
      <c r="AW80" s="1">
        <v>65378555.667368896</v>
      </c>
      <c r="AX80" s="1">
        <v>48215464.146655902</v>
      </c>
      <c r="AY80" s="1">
        <v>38079315.975402497</v>
      </c>
      <c r="AZ80" s="1">
        <v>55404152.911267303</v>
      </c>
      <c r="BA80" s="1">
        <v>49528336.7022973</v>
      </c>
      <c r="BB80" s="1">
        <v>53312184.001828402</v>
      </c>
      <c r="BC80" s="1">
        <v>46843064.444739297</v>
      </c>
      <c r="BD80" s="1">
        <v>49243395.852034897</v>
      </c>
      <c r="BE80" s="1">
        <v>41797474.300652198</v>
      </c>
      <c r="BF80" s="1">
        <v>47571438.177043103</v>
      </c>
      <c r="BG80" s="1">
        <v>54919160.077260002</v>
      </c>
      <c r="BH80" s="1">
        <v>60543218.442565203</v>
      </c>
      <c r="BI80" s="1">
        <v>31704006.190981898</v>
      </c>
      <c r="BJ80" s="1">
        <v>71917905.609415799</v>
      </c>
      <c r="BK80" s="1">
        <v>48727663.895324796</v>
      </c>
      <c r="BL80" s="1">
        <v>88833768.288656503</v>
      </c>
      <c r="BM80" s="1">
        <v>54241081.1712192</v>
      </c>
      <c r="BN80" s="1">
        <v>76265789.9182235</v>
      </c>
      <c r="BO80" s="1">
        <v>70870288.766842499</v>
      </c>
      <c r="BP80" s="1">
        <v>79414162.603939205</v>
      </c>
      <c r="BQ80" s="1">
        <v>48872345.0366707</v>
      </c>
      <c r="BR80" s="1">
        <v>78537877.585893497</v>
      </c>
      <c r="BS80" s="1">
        <v>52374348.6117047</v>
      </c>
      <c r="BT80" s="1">
        <v>49938870.586817198</v>
      </c>
      <c r="BU80" s="1">
        <v>71141286.567382395</v>
      </c>
      <c r="BV80" s="1">
        <v>71061351.977656499</v>
      </c>
      <c r="BW80" s="1">
        <v>53834735.987497598</v>
      </c>
      <c r="BX80" s="1">
        <v>71087951.762955904</v>
      </c>
      <c r="BY80" s="1">
        <v>49494821.615784399</v>
      </c>
      <c r="BZ80" s="1">
        <v>64369992.978514202</v>
      </c>
      <c r="CA80" s="1">
        <v>51268143.660336003</v>
      </c>
      <c r="CB80" s="1">
        <v>42692555.675505497</v>
      </c>
    </row>
    <row r="81" spans="1:80" x14ac:dyDescent="0.2">
      <c r="A81" s="1" t="s">
        <v>1706</v>
      </c>
      <c r="B81" s="4" t="s">
        <v>373</v>
      </c>
      <c r="C81" s="4" t="s">
        <v>374</v>
      </c>
      <c r="D81" s="35" t="s">
        <v>0</v>
      </c>
      <c r="E81" s="35" t="s">
        <v>0</v>
      </c>
      <c r="F81" s="35" t="s">
        <v>0</v>
      </c>
      <c r="G81" s="35" t="s">
        <v>0</v>
      </c>
      <c r="H81" s="35" t="s">
        <v>0</v>
      </c>
      <c r="I81" s="35" t="s">
        <v>0</v>
      </c>
      <c r="J81" s="35" t="s">
        <v>0</v>
      </c>
      <c r="K81" s="35" t="s">
        <v>0</v>
      </c>
      <c r="L81" s="35" t="s">
        <v>0</v>
      </c>
      <c r="M81" s="35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 t="s">
        <v>0</v>
      </c>
      <c r="CA81" s="1" t="s">
        <v>0</v>
      </c>
      <c r="CB81" s="1" t="s">
        <v>0</v>
      </c>
    </row>
    <row r="82" spans="1:80" x14ac:dyDescent="0.2">
      <c r="A82" s="1" t="s">
        <v>1708</v>
      </c>
      <c r="B82" s="4" t="s">
        <v>378</v>
      </c>
      <c r="C82" s="4" t="s">
        <v>0</v>
      </c>
      <c r="D82" s="35" t="s">
        <v>0</v>
      </c>
      <c r="E82" s="35" t="s">
        <v>0</v>
      </c>
      <c r="F82" s="35" t="s">
        <v>0</v>
      </c>
      <c r="G82" s="35" t="s">
        <v>0</v>
      </c>
      <c r="H82" s="35" t="s">
        <v>0</v>
      </c>
      <c r="I82" s="35" t="s">
        <v>0</v>
      </c>
      <c r="J82" s="35" t="s">
        <v>0</v>
      </c>
      <c r="K82" s="35" t="s">
        <v>0</v>
      </c>
      <c r="L82" s="35" t="s">
        <v>0</v>
      </c>
      <c r="M82" s="35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</row>
    <row r="83" spans="1:80" x14ac:dyDescent="0.2">
      <c r="A83" s="1" t="s">
        <v>1709</v>
      </c>
      <c r="B83" s="4" t="s">
        <v>381</v>
      </c>
      <c r="C83" s="4" t="s">
        <v>382</v>
      </c>
      <c r="D83" s="35" t="s">
        <v>0</v>
      </c>
      <c r="E83" s="35" t="s">
        <v>0</v>
      </c>
      <c r="F83" s="35" t="s">
        <v>0</v>
      </c>
      <c r="G83" s="35" t="s">
        <v>0</v>
      </c>
      <c r="H83" s="35" t="s">
        <v>0</v>
      </c>
      <c r="I83" s="35" t="s">
        <v>0</v>
      </c>
      <c r="J83" s="35" t="s">
        <v>0</v>
      </c>
      <c r="K83" s="35" t="s">
        <v>0</v>
      </c>
      <c r="L83" s="35" t="s">
        <v>0</v>
      </c>
      <c r="M83" s="35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  <c r="AO83" s="1" t="s">
        <v>0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0</v>
      </c>
      <c r="BK83" s="1" t="s">
        <v>0</v>
      </c>
      <c r="BL83" s="1" t="s">
        <v>0</v>
      </c>
      <c r="BM83" s="1" t="s">
        <v>0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  <c r="BS83" s="1" t="s">
        <v>0</v>
      </c>
      <c r="BT83" s="1" t="s">
        <v>0</v>
      </c>
      <c r="BU83" s="1" t="s">
        <v>0</v>
      </c>
      <c r="BV83" s="1" t="s">
        <v>0</v>
      </c>
      <c r="BW83" s="1" t="s">
        <v>0</v>
      </c>
      <c r="BX83" s="1" t="s">
        <v>0</v>
      </c>
      <c r="BY83" s="1" t="s">
        <v>0</v>
      </c>
      <c r="BZ83" s="1" t="s">
        <v>0</v>
      </c>
      <c r="CA83" s="1" t="s">
        <v>0</v>
      </c>
      <c r="CB83" s="1" t="s">
        <v>0</v>
      </c>
    </row>
    <row r="84" spans="1:80" x14ac:dyDescent="0.2">
      <c r="A84" s="1" t="s">
        <v>1710</v>
      </c>
      <c r="B84" s="4" t="s">
        <v>385</v>
      </c>
      <c r="C84" s="4" t="s">
        <v>386</v>
      </c>
      <c r="D84" s="35">
        <v>20409.306076028501</v>
      </c>
      <c r="E84" s="35">
        <v>19379.601320155802</v>
      </c>
      <c r="F84" s="35">
        <v>15224.238037073401</v>
      </c>
      <c r="G84" s="35">
        <v>16105.105935601499</v>
      </c>
      <c r="H84" s="35">
        <v>20585.749430788499</v>
      </c>
      <c r="I84" s="35">
        <v>16513.884182226298</v>
      </c>
      <c r="J84" s="35">
        <v>20513.935255209901</v>
      </c>
      <c r="K84" s="35">
        <v>14962.0283426893</v>
      </c>
      <c r="L84" s="35">
        <v>19428.3386700232</v>
      </c>
      <c r="M84" s="35">
        <v>13219.688116999299</v>
      </c>
      <c r="N84" s="1">
        <v>16887.803008536801</v>
      </c>
      <c r="O84" s="1">
        <v>16838.033889784499</v>
      </c>
      <c r="P84" s="1">
        <v>21411.6163381554</v>
      </c>
      <c r="Q84" s="1">
        <v>16743.505143078401</v>
      </c>
      <c r="R84" s="1">
        <v>15472.075452166901</v>
      </c>
      <c r="S84" s="1">
        <v>15863.6325477097</v>
      </c>
      <c r="T84" s="1">
        <v>19177.1145823478</v>
      </c>
      <c r="U84" s="1">
        <v>16113.262265443</v>
      </c>
      <c r="V84" s="1">
        <v>16886.3921251379</v>
      </c>
      <c r="W84" s="1">
        <v>26903.606399806002</v>
      </c>
      <c r="X84" s="1">
        <v>24198.799948097701</v>
      </c>
      <c r="Y84" s="1">
        <v>16934.185695055501</v>
      </c>
      <c r="Z84" s="1">
        <v>19253.2660355394</v>
      </c>
      <c r="AA84" s="1">
        <v>24494.759858782199</v>
      </c>
      <c r="AB84" s="1">
        <v>20988.2494721767</v>
      </c>
      <c r="AC84" s="1">
        <v>20963.065174298001</v>
      </c>
      <c r="AD84" s="1">
        <v>21542.876839087101</v>
      </c>
      <c r="AE84" s="1">
        <v>19954.634600790301</v>
      </c>
      <c r="AF84" s="1">
        <v>14718.6286382774</v>
      </c>
      <c r="AG84" s="1">
        <v>15907.6108290101</v>
      </c>
      <c r="AH84" s="1">
        <v>16517.9551373467</v>
      </c>
      <c r="AI84" s="1">
        <v>16820.9115068147</v>
      </c>
      <c r="AJ84" s="1">
        <v>19877.583247034101</v>
      </c>
      <c r="AK84" s="1">
        <v>23005.3405424099</v>
      </c>
      <c r="AL84" s="1">
        <v>21710.377528993198</v>
      </c>
      <c r="AM84" s="1">
        <v>15359.943241679</v>
      </c>
      <c r="AN84" s="1">
        <v>19184.529519935</v>
      </c>
      <c r="AO84" s="1">
        <v>22902.983110896901</v>
      </c>
      <c r="AP84" s="1">
        <v>19882.174100141099</v>
      </c>
      <c r="AQ84" s="1">
        <v>18915.845336240302</v>
      </c>
      <c r="AR84" s="1">
        <v>20983.695415248701</v>
      </c>
      <c r="AS84" s="1">
        <v>21111.860290902499</v>
      </c>
      <c r="AT84" s="1">
        <v>15102.6645437319</v>
      </c>
      <c r="AU84" s="1">
        <v>20610.080906392599</v>
      </c>
      <c r="AV84" s="1">
        <v>16617.241199429602</v>
      </c>
      <c r="AW84" s="1">
        <v>18985.5379396807</v>
      </c>
      <c r="AX84" s="1">
        <v>19154.7355798506</v>
      </c>
      <c r="AY84" s="1">
        <v>17133.7460694357</v>
      </c>
      <c r="AZ84" s="1">
        <v>17934.381770452899</v>
      </c>
      <c r="BA84" s="1">
        <v>15879.495336481599</v>
      </c>
      <c r="BB84" s="1">
        <v>21351.718907368799</v>
      </c>
      <c r="BC84" s="1">
        <v>23499.0279577642</v>
      </c>
      <c r="BD84" s="1">
        <v>16807.394568649899</v>
      </c>
      <c r="BE84" s="1">
        <v>22291.661546924901</v>
      </c>
      <c r="BF84" s="1">
        <v>19497.61072886</v>
      </c>
      <c r="BG84" s="1">
        <v>18135.132125501099</v>
      </c>
      <c r="BH84" s="1">
        <v>17066.017148558101</v>
      </c>
      <c r="BI84" s="1">
        <v>15994.9570357005</v>
      </c>
      <c r="BJ84" s="1">
        <v>15724.8214669643</v>
      </c>
      <c r="BK84" s="1">
        <v>19330.708172304199</v>
      </c>
      <c r="BL84" s="1">
        <v>15276.519546712299</v>
      </c>
      <c r="BM84" s="1">
        <v>13818.8089305743</v>
      </c>
      <c r="BN84" s="1">
        <v>17043.919707720001</v>
      </c>
      <c r="BO84" s="1">
        <v>23471.188343041398</v>
      </c>
      <c r="BP84" s="1">
        <v>21470.431625606499</v>
      </c>
      <c r="BQ84" s="1">
        <v>15538.635605159699</v>
      </c>
      <c r="BR84" s="1">
        <v>13971.2763718878</v>
      </c>
      <c r="BS84" s="1">
        <v>15680.974848608201</v>
      </c>
      <c r="BT84" s="1">
        <v>18020.300822983001</v>
      </c>
      <c r="BU84" s="1">
        <v>16141.967515332901</v>
      </c>
      <c r="BV84" s="1">
        <v>17369.956222099801</v>
      </c>
      <c r="BW84" s="1">
        <v>16734.471704274802</v>
      </c>
      <c r="BX84" s="1">
        <v>21501.560212462398</v>
      </c>
      <c r="BY84" s="1">
        <v>12840.825707960201</v>
      </c>
      <c r="BZ84" s="1">
        <v>16525.240252284701</v>
      </c>
      <c r="CA84" s="1">
        <v>14243.6426266047</v>
      </c>
      <c r="CB84" s="1">
        <v>16234.2499462907</v>
      </c>
    </row>
    <row r="85" spans="1:80" x14ac:dyDescent="0.2">
      <c r="A85" s="1" t="s">
        <v>1711</v>
      </c>
      <c r="B85" s="4" t="s">
        <v>390</v>
      </c>
      <c r="C85" s="4" t="s">
        <v>391</v>
      </c>
      <c r="D85" s="35" t="s">
        <v>0</v>
      </c>
      <c r="E85" s="35" t="s">
        <v>0</v>
      </c>
      <c r="F85" s="35" t="s">
        <v>0</v>
      </c>
      <c r="G85" s="35" t="s">
        <v>0</v>
      </c>
      <c r="H85" s="35" t="s">
        <v>0</v>
      </c>
      <c r="I85" s="35" t="s">
        <v>0</v>
      </c>
      <c r="J85" s="35" t="s">
        <v>0</v>
      </c>
      <c r="K85" s="35" t="s">
        <v>0</v>
      </c>
      <c r="L85" s="35" t="s">
        <v>0</v>
      </c>
      <c r="M85" s="35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0</v>
      </c>
      <c r="BM85" s="1" t="s">
        <v>0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  <c r="BS85" s="1" t="s">
        <v>0</v>
      </c>
      <c r="BT85" s="1" t="s">
        <v>0</v>
      </c>
      <c r="BU85" s="1" t="s">
        <v>0</v>
      </c>
      <c r="BV85" s="1" t="s">
        <v>0</v>
      </c>
      <c r="BW85" s="1" t="s">
        <v>0</v>
      </c>
      <c r="BX85" s="1" t="s">
        <v>0</v>
      </c>
      <c r="BY85" s="1" t="s">
        <v>0</v>
      </c>
      <c r="BZ85" s="1" t="s">
        <v>0</v>
      </c>
      <c r="CA85" s="1" t="s">
        <v>0</v>
      </c>
      <c r="CB85" s="1" t="s">
        <v>0</v>
      </c>
    </row>
    <row r="86" spans="1:80" x14ac:dyDescent="0.2">
      <c r="A86" s="1" t="s">
        <v>1712</v>
      </c>
      <c r="B86" s="4" t="s">
        <v>395</v>
      </c>
      <c r="C86" s="4" t="s">
        <v>396</v>
      </c>
      <c r="D86" s="35" t="s">
        <v>0</v>
      </c>
      <c r="E86" s="35" t="s">
        <v>0</v>
      </c>
      <c r="F86" s="35" t="s">
        <v>0</v>
      </c>
      <c r="G86" s="35" t="s">
        <v>0</v>
      </c>
      <c r="H86" s="35" t="s">
        <v>0</v>
      </c>
      <c r="I86" s="35" t="s">
        <v>0</v>
      </c>
      <c r="J86" s="35" t="s">
        <v>0</v>
      </c>
      <c r="K86" s="35" t="s">
        <v>0</v>
      </c>
      <c r="L86" s="35" t="s">
        <v>0</v>
      </c>
      <c r="M86" s="35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</row>
    <row r="87" spans="1:80" x14ac:dyDescent="0.2">
      <c r="A87" s="1" t="s">
        <v>1713</v>
      </c>
      <c r="B87" s="4" t="s">
        <v>400</v>
      </c>
      <c r="C87" s="4" t="s">
        <v>401</v>
      </c>
      <c r="D87" s="35" t="s">
        <v>0</v>
      </c>
      <c r="E87" s="35" t="s">
        <v>0</v>
      </c>
      <c r="F87" s="35" t="s">
        <v>0</v>
      </c>
      <c r="G87" s="35" t="s">
        <v>0</v>
      </c>
      <c r="H87" s="35" t="s">
        <v>0</v>
      </c>
      <c r="I87" s="35" t="s">
        <v>0</v>
      </c>
      <c r="J87" s="35" t="s">
        <v>0</v>
      </c>
      <c r="K87" s="35" t="s">
        <v>0</v>
      </c>
      <c r="L87" s="35" t="s">
        <v>0</v>
      </c>
      <c r="M87" s="35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</row>
    <row r="88" spans="1:80" x14ac:dyDescent="0.2">
      <c r="A88" s="1" t="s">
        <v>1714</v>
      </c>
      <c r="B88" s="4" t="s">
        <v>404</v>
      </c>
      <c r="C88" s="4" t="s">
        <v>405</v>
      </c>
      <c r="D88" s="35">
        <v>1321257.86434492</v>
      </c>
      <c r="E88" s="35">
        <v>675713.21130340802</v>
      </c>
      <c r="F88" s="35">
        <v>1638181.73895719</v>
      </c>
      <c r="G88" s="35">
        <v>887704.21911494702</v>
      </c>
      <c r="H88" s="35">
        <v>879419.32166830904</v>
      </c>
      <c r="I88" s="35">
        <v>1350147.7921818399</v>
      </c>
      <c r="J88" s="35">
        <v>1164398.6779205799</v>
      </c>
      <c r="K88" s="35">
        <v>1049078.10493482</v>
      </c>
      <c r="L88" s="35">
        <v>1407817.7017723699</v>
      </c>
      <c r="M88" s="35">
        <v>566582.53633366001</v>
      </c>
      <c r="N88" s="1">
        <v>1147112.5242681301</v>
      </c>
      <c r="O88" s="1">
        <v>1031567.33432511</v>
      </c>
      <c r="P88" s="1">
        <v>1115998.38793682</v>
      </c>
      <c r="Q88" s="1">
        <v>1155997.32106379</v>
      </c>
      <c r="R88" s="1">
        <v>860330.45069477998</v>
      </c>
      <c r="S88" s="1">
        <v>1170347.77057523</v>
      </c>
      <c r="T88" s="1">
        <v>939719.13094401103</v>
      </c>
      <c r="U88" s="1">
        <v>1346186.5605482101</v>
      </c>
      <c r="V88" s="1">
        <v>762833.84647722705</v>
      </c>
      <c r="W88" s="1">
        <v>1120841.7195576299</v>
      </c>
      <c r="X88" s="1">
        <v>1314001.43242779</v>
      </c>
      <c r="Y88" s="1">
        <v>1135300.09381461</v>
      </c>
      <c r="Z88" s="1">
        <v>1076915.56703689</v>
      </c>
      <c r="AA88" s="1">
        <v>888200.67324004904</v>
      </c>
      <c r="AB88" s="1">
        <v>823442.71337659995</v>
      </c>
      <c r="AC88" s="1">
        <v>914408.67560408497</v>
      </c>
      <c r="AD88" s="1">
        <v>1005410.71176163</v>
      </c>
      <c r="AE88" s="1">
        <v>1126895.1483783801</v>
      </c>
      <c r="AF88" s="1">
        <v>936569.18857805198</v>
      </c>
      <c r="AG88" s="1">
        <v>753365.52281955199</v>
      </c>
      <c r="AH88" s="1">
        <v>1019452.80461792</v>
      </c>
      <c r="AI88" s="1">
        <v>1165556.76153042</v>
      </c>
      <c r="AJ88" s="1">
        <v>586645.00218318496</v>
      </c>
      <c r="AK88" s="1">
        <v>1144285.6716279599</v>
      </c>
      <c r="AL88" s="1">
        <v>1442475.1943456801</v>
      </c>
      <c r="AM88" s="1">
        <v>1125092.31459788</v>
      </c>
      <c r="AN88" s="1">
        <v>1008133.50106931</v>
      </c>
      <c r="AO88" s="1">
        <v>1723584.0091175199</v>
      </c>
      <c r="AP88" s="1">
        <v>1123190.2532778</v>
      </c>
      <c r="AQ88" s="1">
        <v>865684.28019709105</v>
      </c>
      <c r="AR88" s="1">
        <v>1279564.83680602</v>
      </c>
      <c r="AS88" s="1">
        <v>915524.01017835201</v>
      </c>
      <c r="AT88" s="1">
        <v>1402514.27784068</v>
      </c>
      <c r="AU88" s="1">
        <v>1063103.7317874101</v>
      </c>
      <c r="AV88" s="1">
        <v>1324408.76226853</v>
      </c>
      <c r="AW88" s="1">
        <v>1217280.11836543</v>
      </c>
      <c r="AX88" s="1">
        <v>924065.60512261803</v>
      </c>
      <c r="AY88" s="1">
        <v>1043271.41630316</v>
      </c>
      <c r="AZ88" s="1">
        <v>943303.80724949704</v>
      </c>
      <c r="BA88" s="1">
        <v>1169494.75048068</v>
      </c>
      <c r="BB88" s="1">
        <v>842077.35024137096</v>
      </c>
      <c r="BC88" s="1">
        <v>1322313.6750664299</v>
      </c>
      <c r="BD88" s="1">
        <v>851383.98875294602</v>
      </c>
      <c r="BE88" s="1">
        <v>680175.73019292997</v>
      </c>
      <c r="BF88" s="1">
        <v>835765.20402798394</v>
      </c>
      <c r="BG88" s="1">
        <v>876314.08747040702</v>
      </c>
      <c r="BH88" s="1">
        <v>1108006.72088818</v>
      </c>
      <c r="BI88" s="1">
        <v>678768.05941419501</v>
      </c>
      <c r="BJ88" s="1">
        <v>1166070.27194389</v>
      </c>
      <c r="BK88" s="1">
        <v>923033.06461017695</v>
      </c>
      <c r="BL88" s="1">
        <v>1041869.53146955</v>
      </c>
      <c r="BM88" s="1">
        <v>1414349.90992951</v>
      </c>
      <c r="BN88" s="1">
        <v>949432.41627912596</v>
      </c>
      <c r="BO88" s="1">
        <v>1121975.4420586601</v>
      </c>
      <c r="BP88" s="1">
        <v>1693103.29498713</v>
      </c>
      <c r="BQ88" s="1">
        <v>986966.01236848405</v>
      </c>
      <c r="BR88" s="1">
        <v>1521994.9161276601</v>
      </c>
      <c r="BS88" s="1">
        <v>931880.04659207398</v>
      </c>
      <c r="BT88" s="1">
        <v>1057198.02530667</v>
      </c>
      <c r="BU88" s="1">
        <v>1593128.58373137</v>
      </c>
      <c r="BV88" s="1">
        <v>915441.70277463901</v>
      </c>
      <c r="BW88" s="1">
        <v>1052456.6975682101</v>
      </c>
      <c r="BX88" s="1">
        <v>1649960.96563732</v>
      </c>
      <c r="BY88" s="1">
        <v>597471.28783853096</v>
      </c>
      <c r="BZ88" s="1">
        <v>1159699.0413206001</v>
      </c>
      <c r="CA88" s="1">
        <v>893432.91577791201</v>
      </c>
      <c r="CB88" s="1">
        <v>1187635.27549487</v>
      </c>
    </row>
    <row r="89" spans="1:80" x14ac:dyDescent="0.2">
      <c r="A89" s="1" t="s">
        <v>1715</v>
      </c>
      <c r="B89" s="4" t="s">
        <v>409</v>
      </c>
      <c r="C89" s="4" t="s">
        <v>410</v>
      </c>
      <c r="D89" s="35" t="s">
        <v>0</v>
      </c>
      <c r="E89" s="35" t="s">
        <v>0</v>
      </c>
      <c r="F89" s="35" t="s">
        <v>0</v>
      </c>
      <c r="G89" s="35" t="s">
        <v>0</v>
      </c>
      <c r="H89" s="35" t="s">
        <v>0</v>
      </c>
      <c r="I89" s="35" t="s">
        <v>0</v>
      </c>
      <c r="J89" s="35" t="s">
        <v>0</v>
      </c>
      <c r="K89" s="35" t="s">
        <v>0</v>
      </c>
      <c r="L89" s="35" t="s">
        <v>0</v>
      </c>
      <c r="M89" s="35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0</v>
      </c>
      <c r="BU89" s="1" t="s">
        <v>0</v>
      </c>
      <c r="BV89" s="1" t="s">
        <v>0</v>
      </c>
      <c r="BW89" s="1" t="s">
        <v>0</v>
      </c>
      <c r="BX89" s="1" t="s">
        <v>0</v>
      </c>
      <c r="BY89" s="1" t="s">
        <v>0</v>
      </c>
      <c r="BZ89" s="1" t="s">
        <v>0</v>
      </c>
      <c r="CA89" s="1" t="s">
        <v>0</v>
      </c>
      <c r="CB89" s="1" t="s">
        <v>0</v>
      </c>
    </row>
    <row r="90" spans="1:80" x14ac:dyDescent="0.2">
      <c r="A90" s="1" t="s">
        <v>1716</v>
      </c>
      <c r="B90" s="4" t="s">
        <v>412</v>
      </c>
      <c r="C90" s="4" t="s">
        <v>413</v>
      </c>
      <c r="D90" s="35" t="s">
        <v>0</v>
      </c>
      <c r="E90" s="35" t="s">
        <v>0</v>
      </c>
      <c r="F90" s="35" t="s">
        <v>0</v>
      </c>
      <c r="G90" s="35" t="s">
        <v>0</v>
      </c>
      <c r="H90" s="35" t="s">
        <v>0</v>
      </c>
      <c r="I90" s="35" t="s">
        <v>0</v>
      </c>
      <c r="J90" s="35" t="s">
        <v>0</v>
      </c>
      <c r="K90" s="35" t="s">
        <v>0</v>
      </c>
      <c r="L90" s="35" t="s">
        <v>0</v>
      </c>
      <c r="M90" s="35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</row>
    <row r="91" spans="1:80" x14ac:dyDescent="0.2">
      <c r="A91" s="1" t="s">
        <v>1718</v>
      </c>
      <c r="B91" s="4" t="s">
        <v>416</v>
      </c>
      <c r="C91" s="4" t="s">
        <v>417</v>
      </c>
      <c r="D91" s="35" t="s">
        <v>0</v>
      </c>
      <c r="E91" s="35" t="s">
        <v>0</v>
      </c>
      <c r="F91" s="35" t="s">
        <v>0</v>
      </c>
      <c r="G91" s="35" t="s">
        <v>0</v>
      </c>
      <c r="H91" s="35" t="s">
        <v>0</v>
      </c>
      <c r="I91" s="35" t="s">
        <v>0</v>
      </c>
      <c r="J91" s="35" t="s">
        <v>0</v>
      </c>
      <c r="K91" s="35" t="s">
        <v>0</v>
      </c>
      <c r="L91" s="35" t="s">
        <v>0</v>
      </c>
      <c r="M91" s="35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</row>
    <row r="92" spans="1:80" x14ac:dyDescent="0.2">
      <c r="A92" s="1" t="s">
        <v>1720</v>
      </c>
      <c r="B92" s="4" t="s">
        <v>421</v>
      </c>
      <c r="C92" s="4" t="s">
        <v>422</v>
      </c>
      <c r="D92" s="35">
        <v>286416.85090500797</v>
      </c>
      <c r="E92" s="35">
        <v>338313.00453523599</v>
      </c>
      <c r="F92" s="35">
        <v>600064.17589644599</v>
      </c>
      <c r="G92" s="35">
        <v>219750.40541161099</v>
      </c>
      <c r="H92" s="35">
        <v>518818.43217355898</v>
      </c>
      <c r="I92" s="35">
        <v>267495.55284266901</v>
      </c>
      <c r="J92" s="35">
        <v>186531.28055773501</v>
      </c>
      <c r="K92" s="35">
        <v>201274.329307184</v>
      </c>
      <c r="L92" s="35">
        <v>260877.91001264201</v>
      </c>
      <c r="M92" s="35">
        <v>348747.00898684998</v>
      </c>
      <c r="N92" s="1">
        <v>345581.14799557399</v>
      </c>
      <c r="O92" s="1">
        <v>258044.090747168</v>
      </c>
      <c r="P92" s="1">
        <v>278298.731205102</v>
      </c>
      <c r="Q92" s="1">
        <v>274025.10847645497</v>
      </c>
      <c r="R92" s="1">
        <v>457783.16058197501</v>
      </c>
      <c r="S92" s="1">
        <v>586494.52686699398</v>
      </c>
      <c r="T92" s="1">
        <v>299429.71042179503</v>
      </c>
      <c r="U92" s="1">
        <v>353077.012710904</v>
      </c>
      <c r="V92" s="1">
        <v>325375.44523968699</v>
      </c>
      <c r="W92" s="1">
        <v>527473.83834766201</v>
      </c>
      <c r="X92" s="1">
        <v>303277.357860071</v>
      </c>
      <c r="Y92" s="1">
        <v>270160.908203125</v>
      </c>
      <c r="Z92" s="1">
        <v>150995.08774544499</v>
      </c>
      <c r="AA92" s="1">
        <v>176463.94734513201</v>
      </c>
      <c r="AB92" s="1">
        <v>257555.81742503899</v>
      </c>
      <c r="AC92" s="1">
        <v>358142.34250943502</v>
      </c>
      <c r="AD92" s="1">
        <v>332375.48031557503</v>
      </c>
      <c r="AE92" s="1">
        <v>242830.270737894</v>
      </c>
      <c r="AF92" s="1">
        <v>253958.35594733199</v>
      </c>
      <c r="AG92" s="1">
        <v>366851.30351326201</v>
      </c>
      <c r="AH92" s="1">
        <v>300302.557566537</v>
      </c>
      <c r="AI92" s="1">
        <v>189306.694830683</v>
      </c>
      <c r="AJ92" s="1">
        <v>238017.97516690701</v>
      </c>
      <c r="AK92" s="1">
        <v>256665.65444876</v>
      </c>
      <c r="AL92" s="1">
        <v>307697.78720317502</v>
      </c>
      <c r="AM92" s="1">
        <v>271841.51679597999</v>
      </c>
      <c r="AN92" s="1">
        <v>211198.38674894499</v>
      </c>
      <c r="AO92" s="1">
        <v>291896.58867230598</v>
      </c>
      <c r="AP92" s="1">
        <v>215587.25353064699</v>
      </c>
      <c r="AQ92" s="1">
        <v>163610.41266030399</v>
      </c>
      <c r="AR92" s="1">
        <v>184121.98603893499</v>
      </c>
      <c r="AS92" s="1">
        <v>220458.78416011401</v>
      </c>
      <c r="AT92" s="1">
        <v>384124.93593679002</v>
      </c>
      <c r="AU92" s="1">
        <v>238867.37887673001</v>
      </c>
      <c r="AV92" s="1">
        <v>222855.31204182</v>
      </c>
      <c r="AW92" s="1">
        <v>274257.185947066</v>
      </c>
      <c r="AX92" s="1">
        <v>208434.09932205101</v>
      </c>
      <c r="AY92" s="1">
        <v>272496.65509004198</v>
      </c>
      <c r="AZ92" s="1">
        <v>184600.87364524501</v>
      </c>
      <c r="BA92" s="1">
        <v>233571.934067119</v>
      </c>
      <c r="BB92" s="1">
        <v>170028.19229653999</v>
      </c>
      <c r="BC92" s="1">
        <v>351053.04956024501</v>
      </c>
      <c r="BD92" s="1">
        <v>213688.02180760601</v>
      </c>
      <c r="BE92" s="1">
        <v>373534.76743652002</v>
      </c>
      <c r="BF92" s="1">
        <v>256510.885940737</v>
      </c>
      <c r="BG92" s="1">
        <v>449904.87632973702</v>
      </c>
      <c r="BH92" s="1">
        <v>400403.670427698</v>
      </c>
      <c r="BI92" s="1">
        <v>175875.12020508799</v>
      </c>
      <c r="BJ92" s="1">
        <v>203804.35175498601</v>
      </c>
      <c r="BK92" s="1">
        <v>287434.13582272502</v>
      </c>
      <c r="BL92" s="1">
        <v>393585.01969333499</v>
      </c>
      <c r="BM92" s="1">
        <v>315423.21351938898</v>
      </c>
      <c r="BN92" s="1">
        <v>217676.429306623</v>
      </c>
      <c r="BO92" s="1">
        <v>375303.408596911</v>
      </c>
      <c r="BP92" s="1">
        <v>272884.19025250297</v>
      </c>
      <c r="BQ92" s="1">
        <v>278222.54667340801</v>
      </c>
      <c r="BR92" s="1">
        <v>324815.09868844901</v>
      </c>
      <c r="BS92" s="1">
        <v>348984.78477958898</v>
      </c>
      <c r="BT92" s="1">
        <v>252743.31182530499</v>
      </c>
      <c r="BU92" s="1">
        <v>196345.853087872</v>
      </c>
      <c r="BV92" s="1">
        <v>294288.16959059797</v>
      </c>
      <c r="BW92" s="1">
        <v>229550.819552767</v>
      </c>
      <c r="BX92" s="1">
        <v>214893.68962933999</v>
      </c>
      <c r="BY92" s="1">
        <v>368073.37573915202</v>
      </c>
      <c r="BZ92" s="1">
        <v>275668.51145313203</v>
      </c>
      <c r="CA92" s="1">
        <v>158472.847360235</v>
      </c>
      <c r="CB92" s="1">
        <v>164295.924641358</v>
      </c>
    </row>
    <row r="93" spans="1:80" x14ac:dyDescent="0.2">
      <c r="A93" s="1" t="s">
        <v>1721</v>
      </c>
      <c r="B93" s="4" t="s">
        <v>426</v>
      </c>
      <c r="C93" s="4" t="s">
        <v>427</v>
      </c>
      <c r="D93" s="35">
        <v>1183774.17201172</v>
      </c>
      <c r="E93" s="35">
        <v>1039980.95899234</v>
      </c>
      <c r="F93" s="35">
        <v>2075229.4758472</v>
      </c>
      <c r="G93" s="35">
        <v>2374560.0633896301</v>
      </c>
      <c r="H93" s="35">
        <v>2873375.3444224698</v>
      </c>
      <c r="I93" s="35">
        <v>1215072.3567766601</v>
      </c>
      <c r="J93" s="35">
        <v>2526368.6328267199</v>
      </c>
      <c r="K93" s="35">
        <v>910552.93466818705</v>
      </c>
      <c r="L93" s="35">
        <v>943465.59750364197</v>
      </c>
      <c r="M93" s="35">
        <v>766012.16031860199</v>
      </c>
      <c r="N93" s="1">
        <v>1601846.2186747999</v>
      </c>
      <c r="O93" s="1">
        <v>1186496.4210697401</v>
      </c>
      <c r="P93" s="1">
        <v>1644628.7395015401</v>
      </c>
      <c r="Q93" s="1">
        <v>787252.42704328604</v>
      </c>
      <c r="R93" s="1">
        <v>1169118.82540104</v>
      </c>
      <c r="S93" s="1">
        <v>1768635.5997140601</v>
      </c>
      <c r="T93" s="1">
        <v>928531.36441776599</v>
      </c>
      <c r="U93" s="1">
        <v>9677600.4313090704</v>
      </c>
      <c r="V93" s="1">
        <v>1017892.84009894</v>
      </c>
      <c r="W93" s="1">
        <v>1317370.1692526401</v>
      </c>
      <c r="X93" s="1">
        <v>2939757.3774843202</v>
      </c>
      <c r="Y93" s="1">
        <v>1172902.53633875</v>
      </c>
      <c r="Z93" s="1">
        <v>1130697.17570434</v>
      </c>
      <c r="AA93" s="1">
        <v>1068527.6466014099</v>
      </c>
      <c r="AB93" s="1">
        <v>1254220.80192814</v>
      </c>
      <c r="AC93" s="1">
        <v>812115.15586149401</v>
      </c>
      <c r="AD93" s="1">
        <v>968206.77485887497</v>
      </c>
      <c r="AE93" s="1">
        <v>3151769.78360146</v>
      </c>
      <c r="AF93" s="1">
        <v>2423651.64238327</v>
      </c>
      <c r="AG93" s="1">
        <v>1016431.7963754</v>
      </c>
      <c r="AH93" s="1">
        <v>935022.10332193901</v>
      </c>
      <c r="AI93" s="1">
        <v>2336290.83720602</v>
      </c>
      <c r="AJ93" s="1">
        <v>1535891.17264294</v>
      </c>
      <c r="AK93" s="1">
        <v>842635.30719751003</v>
      </c>
      <c r="AL93" s="1">
        <v>1032682.1913073401</v>
      </c>
      <c r="AM93" s="1">
        <v>2345938.8246680102</v>
      </c>
      <c r="AN93" s="1">
        <v>2036480.4598930399</v>
      </c>
      <c r="AO93" s="1">
        <v>2369653.1289488501</v>
      </c>
      <c r="AP93" s="1">
        <v>3038512.59843079</v>
      </c>
      <c r="AQ93" s="1">
        <v>472308.49905454199</v>
      </c>
      <c r="AR93" s="1">
        <v>510605.767385496</v>
      </c>
      <c r="AS93" s="1">
        <v>591631.82033861801</v>
      </c>
      <c r="AT93" s="1">
        <v>3560362.6635100399</v>
      </c>
      <c r="AU93" s="1">
        <v>662948.33258006396</v>
      </c>
      <c r="AV93" s="1">
        <v>1152108.04217518</v>
      </c>
      <c r="AW93" s="1">
        <v>1690139.1044077601</v>
      </c>
      <c r="AX93" s="1">
        <v>1256778.0832603001</v>
      </c>
      <c r="AY93" s="1">
        <v>1029864.19048767</v>
      </c>
      <c r="AZ93" s="1">
        <v>2864280.7156315902</v>
      </c>
      <c r="BA93" s="1">
        <v>747642.110448502</v>
      </c>
      <c r="BB93" s="1">
        <v>2142249.4919981598</v>
      </c>
      <c r="BC93" s="1">
        <v>937226.60015531501</v>
      </c>
      <c r="BD93" s="1">
        <v>4633835.6851791404</v>
      </c>
      <c r="BE93" s="1">
        <v>851889.99696448003</v>
      </c>
      <c r="BF93" s="1">
        <v>1828407.1025403501</v>
      </c>
      <c r="BG93" s="1">
        <v>1393794.23981183</v>
      </c>
      <c r="BH93" s="1">
        <v>1678921.53917772</v>
      </c>
      <c r="BI93" s="1">
        <v>487296.66702382202</v>
      </c>
      <c r="BJ93" s="1">
        <v>792059.39720923395</v>
      </c>
      <c r="BK93" s="1">
        <v>3579785.1659061899</v>
      </c>
      <c r="BL93" s="1">
        <v>2009824.28532099</v>
      </c>
      <c r="BM93" s="1">
        <v>531094.10287297505</v>
      </c>
      <c r="BN93" s="1">
        <v>1305125.57843677</v>
      </c>
      <c r="BO93" s="1">
        <v>3666323.0992786498</v>
      </c>
      <c r="BP93" s="1">
        <v>4673745.2523336103</v>
      </c>
      <c r="BQ93" s="1">
        <v>781072.13450088701</v>
      </c>
      <c r="BR93" s="1">
        <v>1262540.1204653401</v>
      </c>
      <c r="BS93" s="1">
        <v>985984.20947676699</v>
      </c>
      <c r="BT93" s="1">
        <v>3162656.38806174</v>
      </c>
      <c r="BU93" s="1">
        <v>3745013.56634467</v>
      </c>
      <c r="BV93" s="1">
        <v>1113562.5614666699</v>
      </c>
      <c r="BW93" s="1">
        <v>1898812.40074622</v>
      </c>
      <c r="BX93" s="1">
        <v>890424.81658013002</v>
      </c>
      <c r="BY93" s="1">
        <v>933093.46759541298</v>
      </c>
      <c r="BZ93" s="1">
        <v>1355266.2792836099</v>
      </c>
      <c r="CA93" s="1">
        <v>1947000.6361924701</v>
      </c>
      <c r="CB93" s="1">
        <v>681057.97180940397</v>
      </c>
    </row>
    <row r="94" spans="1:80" x14ac:dyDescent="0.2">
      <c r="A94" s="1" t="s">
        <v>1722</v>
      </c>
      <c r="B94" s="4" t="s">
        <v>430</v>
      </c>
      <c r="C94" s="4" t="s">
        <v>431</v>
      </c>
      <c r="D94" s="35">
        <v>12963834.5124298</v>
      </c>
      <c r="E94" s="35">
        <v>13809365.275411399</v>
      </c>
      <c r="F94" s="35">
        <v>20366500.405666001</v>
      </c>
      <c r="G94" s="35">
        <v>10682856.2746602</v>
      </c>
      <c r="H94" s="35">
        <v>26737281.5771919</v>
      </c>
      <c r="I94" s="35">
        <v>15682463.3885288</v>
      </c>
      <c r="J94" s="35">
        <v>11163037.0888725</v>
      </c>
      <c r="K94" s="35">
        <v>9286807.9743944891</v>
      </c>
      <c r="L94" s="35">
        <v>12305731.3816469</v>
      </c>
      <c r="M94" s="35">
        <v>10992743.842505399</v>
      </c>
      <c r="N94" s="1">
        <v>32285131.2102676</v>
      </c>
      <c r="O94" s="1">
        <v>13367147.971005</v>
      </c>
      <c r="P94" s="1">
        <v>12995718.1571707</v>
      </c>
      <c r="Q94" s="1">
        <v>9579493.8239636999</v>
      </c>
      <c r="R94" s="1">
        <v>14223712.2220315</v>
      </c>
      <c r="S94" s="1">
        <v>21806356.9336349</v>
      </c>
      <c r="T94" s="1">
        <v>12636428.5562653</v>
      </c>
      <c r="U94" s="1">
        <v>29889671.712485898</v>
      </c>
      <c r="V94" s="1">
        <v>11232669.0849429</v>
      </c>
      <c r="W94" s="1">
        <v>21501012.15357</v>
      </c>
      <c r="X94" s="1">
        <v>11518197.006397501</v>
      </c>
      <c r="Y94" s="1">
        <v>11444882.291929999</v>
      </c>
      <c r="Z94" s="1">
        <v>9819729.1752799693</v>
      </c>
      <c r="AA94" s="1">
        <v>12084889.3768009</v>
      </c>
      <c r="AB94" s="1">
        <v>9879500.07096982</v>
      </c>
      <c r="AC94" s="1">
        <v>10183142.509339601</v>
      </c>
      <c r="AD94" s="1">
        <v>18661789.1433996</v>
      </c>
      <c r="AE94" s="1">
        <v>15191118.3298281</v>
      </c>
      <c r="AF94" s="1">
        <v>19108903.274626199</v>
      </c>
      <c r="AG94" s="1">
        <v>13693944.685675099</v>
      </c>
      <c r="AH94" s="1">
        <v>11547888.9387741</v>
      </c>
      <c r="AI94" s="1">
        <v>11659153.4323112</v>
      </c>
      <c r="AJ94" s="1">
        <v>7845671.9106856603</v>
      </c>
      <c r="AK94" s="1">
        <v>11110346.6566259</v>
      </c>
      <c r="AL94" s="1">
        <v>16540507.4128574</v>
      </c>
      <c r="AM94" s="1">
        <v>12343268.3705946</v>
      </c>
      <c r="AN94" s="1">
        <v>10386454.692738701</v>
      </c>
      <c r="AO94" s="1">
        <v>24964104.251835201</v>
      </c>
      <c r="AP94" s="1">
        <v>10407191.0167679</v>
      </c>
      <c r="AQ94" s="1">
        <v>5847297.45871945</v>
      </c>
      <c r="AR94" s="1">
        <v>5397761.7441405402</v>
      </c>
      <c r="AS94" s="1">
        <v>6391414.2056215201</v>
      </c>
      <c r="AT94" s="1">
        <v>14811475.803925199</v>
      </c>
      <c r="AU94" s="1">
        <v>12261481.2318966</v>
      </c>
      <c r="AV94" s="1">
        <v>19918739.937454998</v>
      </c>
      <c r="AW94" s="1">
        <v>12144347.208271701</v>
      </c>
      <c r="AX94" s="1">
        <v>10273508.15921</v>
      </c>
      <c r="AY94" s="1">
        <v>8206532.7246293304</v>
      </c>
      <c r="AZ94" s="1">
        <v>15022067.923271799</v>
      </c>
      <c r="BA94" s="1">
        <v>7327359.6628086204</v>
      </c>
      <c r="BB94" s="1">
        <v>9539858.2446062807</v>
      </c>
      <c r="BC94" s="1">
        <v>15121199.265687101</v>
      </c>
      <c r="BD94" s="1">
        <v>15326668.894007299</v>
      </c>
      <c r="BE94" s="1">
        <v>13392997.691637</v>
      </c>
      <c r="BF94" s="1">
        <v>10523317.1139735</v>
      </c>
      <c r="BG94" s="1">
        <v>21695045.129276998</v>
      </c>
      <c r="BH94" s="1">
        <v>12742804.800407499</v>
      </c>
      <c r="BI94" s="1">
        <v>5325167.58193467</v>
      </c>
      <c r="BJ94" s="1">
        <v>10444995.4196692</v>
      </c>
      <c r="BK94" s="1">
        <v>13438249.2945143</v>
      </c>
      <c r="BL94" s="1">
        <v>14781099.6915938</v>
      </c>
      <c r="BM94" s="1">
        <v>7325017.2486064704</v>
      </c>
      <c r="BN94" s="1">
        <v>11903769.7568445</v>
      </c>
      <c r="BO94" s="1">
        <v>19528640.159965001</v>
      </c>
      <c r="BP94" s="1">
        <v>14620638.851586901</v>
      </c>
      <c r="BQ94" s="1">
        <v>9314396.8456777893</v>
      </c>
      <c r="BR94" s="1">
        <v>18565795.3905503</v>
      </c>
      <c r="BS94" s="1">
        <v>12406751.929441299</v>
      </c>
      <c r="BT94" s="1">
        <v>10581312.4787986</v>
      </c>
      <c r="BU94" s="1">
        <v>16419713.992430501</v>
      </c>
      <c r="BV94" s="1">
        <v>12899881.4094024</v>
      </c>
      <c r="BW94" s="1">
        <v>12095160.6206109</v>
      </c>
      <c r="BX94" s="1">
        <v>13029030.1128754</v>
      </c>
      <c r="BY94" s="1">
        <v>10682287.636781</v>
      </c>
      <c r="BZ94" s="1">
        <v>8099276.3965592198</v>
      </c>
      <c r="CA94" s="1">
        <v>7575057.2396522304</v>
      </c>
      <c r="CB94" s="1">
        <v>8939767.8908470999</v>
      </c>
    </row>
    <row r="95" spans="1:80" x14ac:dyDescent="0.2">
      <c r="A95" s="1" t="s">
        <v>1723</v>
      </c>
      <c r="B95" s="4" t="s">
        <v>434</v>
      </c>
      <c r="C95" s="4" t="s">
        <v>435</v>
      </c>
      <c r="D95" s="35">
        <v>2080553.7571759201</v>
      </c>
      <c r="E95" s="35">
        <v>1970249.7728462301</v>
      </c>
      <c r="F95" s="35">
        <v>5000827.9236527896</v>
      </c>
      <c r="G95" s="35">
        <v>688476.94207128405</v>
      </c>
      <c r="H95" s="35">
        <v>6467236.5459459703</v>
      </c>
      <c r="I95" s="35">
        <v>1267331.8460126601</v>
      </c>
      <c r="J95" s="35">
        <v>439400.86063370999</v>
      </c>
      <c r="K95" s="35">
        <v>1124635.22763649</v>
      </c>
      <c r="L95" s="35">
        <v>1362619.5322366301</v>
      </c>
      <c r="M95" s="35">
        <v>1723899.05056148</v>
      </c>
      <c r="N95" s="1">
        <v>2744835.0243490301</v>
      </c>
      <c r="O95" s="1">
        <v>4518499.87775183</v>
      </c>
      <c r="P95" s="1">
        <v>1191198.8711796501</v>
      </c>
      <c r="Q95" s="1">
        <v>603467.33558771503</v>
      </c>
      <c r="R95" s="1">
        <v>2040822.3476020501</v>
      </c>
      <c r="S95" s="1">
        <v>1102892.5519679401</v>
      </c>
      <c r="T95" s="1">
        <v>7188307.3680678196</v>
      </c>
      <c r="U95" s="1">
        <v>659097.33727880102</v>
      </c>
      <c r="V95" s="1">
        <v>2271762.8712207498</v>
      </c>
      <c r="W95" s="1">
        <v>1980387.3890052501</v>
      </c>
      <c r="X95" s="1">
        <v>1782737.4003901801</v>
      </c>
      <c r="Y95" s="1">
        <v>1210897.13312346</v>
      </c>
      <c r="Z95" s="1">
        <v>190780.275020734</v>
      </c>
      <c r="AA95" s="1">
        <v>1317837.26774656</v>
      </c>
      <c r="AB95" s="1">
        <v>1189184.53854089</v>
      </c>
      <c r="AC95" s="1">
        <v>1082035.79433048</v>
      </c>
      <c r="AD95" s="1">
        <v>2640581.3659000499</v>
      </c>
      <c r="AE95" s="1">
        <v>761634.22988145798</v>
      </c>
      <c r="AF95" s="1">
        <v>974072.87568214198</v>
      </c>
      <c r="AG95" s="1">
        <v>1688740.0753299601</v>
      </c>
      <c r="AH95" s="1">
        <v>605556.12309658097</v>
      </c>
      <c r="AI95" s="1">
        <v>1055486.4572169399</v>
      </c>
      <c r="AJ95" s="1">
        <v>938728.14208207605</v>
      </c>
      <c r="AK95" s="1">
        <v>2056853.8839441801</v>
      </c>
      <c r="AL95" s="1">
        <v>1843277.3690362901</v>
      </c>
      <c r="AM95" s="1">
        <v>2062839.1313482099</v>
      </c>
      <c r="AN95" s="1">
        <v>848484.04402157397</v>
      </c>
      <c r="AO95" s="1">
        <v>1372436.04698308</v>
      </c>
      <c r="AP95" s="1">
        <v>508436.328255378</v>
      </c>
      <c r="AQ95" s="1">
        <v>622912.12541483005</v>
      </c>
      <c r="AR95" s="1">
        <v>1036374.7445989799</v>
      </c>
      <c r="AS95" s="1">
        <v>2488407.6974808802</v>
      </c>
      <c r="AT95" s="1">
        <v>2300227.1869811998</v>
      </c>
      <c r="AU95" s="1">
        <v>1289061.7322777801</v>
      </c>
      <c r="AV95" s="1">
        <v>624283.26173050399</v>
      </c>
      <c r="AW95" s="1">
        <v>1171328.9118872399</v>
      </c>
      <c r="AX95" s="1">
        <v>1138122.24729672</v>
      </c>
      <c r="AY95" s="1">
        <v>1399548.3575985599</v>
      </c>
      <c r="AZ95" s="1">
        <v>2897436.6338272998</v>
      </c>
      <c r="BA95" s="1">
        <v>662391.81497833296</v>
      </c>
      <c r="BB95" s="1">
        <v>806408.99781706696</v>
      </c>
      <c r="BC95" s="1">
        <v>1618242.2383648399</v>
      </c>
      <c r="BD95" s="1">
        <v>1445595.1680332499</v>
      </c>
      <c r="BE95" s="1">
        <v>1726347.10274893</v>
      </c>
      <c r="BF95" s="1">
        <v>401232.20670189802</v>
      </c>
      <c r="BG95" s="1">
        <v>3873845.6524163098</v>
      </c>
      <c r="BH95" s="1">
        <v>1408834.74266296</v>
      </c>
      <c r="BI95" s="1">
        <v>648719.92012358003</v>
      </c>
      <c r="BJ95" s="1">
        <v>975757.95130313095</v>
      </c>
      <c r="BK95" s="1">
        <v>1222453.59595521</v>
      </c>
      <c r="BL95" s="1">
        <v>2429458.8002393902</v>
      </c>
      <c r="BM95" s="1">
        <v>4573501.37605487</v>
      </c>
      <c r="BN95" s="1">
        <v>536787.61977975105</v>
      </c>
      <c r="BO95" s="1">
        <v>717441.09555871598</v>
      </c>
      <c r="BP95" s="1">
        <v>849262.48359648301</v>
      </c>
      <c r="BQ95" s="1">
        <v>1222552.78064734</v>
      </c>
      <c r="BR95" s="1">
        <v>2336916.0807977901</v>
      </c>
      <c r="BS95" s="1">
        <v>1351628.34415233</v>
      </c>
      <c r="BT95" s="1">
        <v>1402924.5478393901</v>
      </c>
      <c r="BU95" s="1">
        <v>594805.14693821699</v>
      </c>
      <c r="BV95" s="1">
        <v>4949869.36847407</v>
      </c>
      <c r="BW95" s="1">
        <v>1396457.6401237301</v>
      </c>
      <c r="BX95" s="1">
        <v>497640.69036172703</v>
      </c>
      <c r="BY95" s="1">
        <v>2384659.8552053799</v>
      </c>
      <c r="BZ95" s="1">
        <v>614489.77658525202</v>
      </c>
      <c r="CA95" s="1">
        <v>679546.03224117402</v>
      </c>
      <c r="CB95" s="1">
        <v>2861076.7858472802</v>
      </c>
    </row>
    <row r="96" spans="1:80" x14ac:dyDescent="0.2">
      <c r="A96" s="1" t="s">
        <v>1725</v>
      </c>
      <c r="B96" s="4" t="s">
        <v>438</v>
      </c>
      <c r="C96" s="4" t="s">
        <v>439</v>
      </c>
      <c r="D96" s="35" t="s">
        <v>0</v>
      </c>
      <c r="E96" s="35" t="s">
        <v>0</v>
      </c>
      <c r="F96" s="35" t="s">
        <v>0</v>
      </c>
      <c r="G96" s="35" t="s">
        <v>0</v>
      </c>
      <c r="H96" s="35" t="s">
        <v>0</v>
      </c>
      <c r="I96" s="35" t="s">
        <v>0</v>
      </c>
      <c r="J96" s="35" t="s">
        <v>0</v>
      </c>
      <c r="K96" s="35" t="s">
        <v>0</v>
      </c>
      <c r="L96" s="35" t="s">
        <v>0</v>
      </c>
      <c r="M96" s="35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0</v>
      </c>
      <c r="BW96" s="1" t="s">
        <v>0</v>
      </c>
      <c r="BX96" s="1" t="s">
        <v>0</v>
      </c>
      <c r="BY96" s="1" t="s">
        <v>0</v>
      </c>
      <c r="BZ96" s="1" t="s">
        <v>0</v>
      </c>
      <c r="CA96" s="1" t="s">
        <v>0</v>
      </c>
      <c r="CB96" s="1" t="s">
        <v>0</v>
      </c>
    </row>
    <row r="97" spans="1:80" x14ac:dyDescent="0.2">
      <c r="A97" s="1" t="s">
        <v>1726</v>
      </c>
      <c r="B97" s="4" t="s">
        <v>442</v>
      </c>
      <c r="C97" s="4" t="s">
        <v>443</v>
      </c>
      <c r="D97" s="35" t="s">
        <v>0</v>
      </c>
      <c r="E97" s="35" t="s">
        <v>0</v>
      </c>
      <c r="F97" s="35" t="s">
        <v>0</v>
      </c>
      <c r="G97" s="35" t="s">
        <v>0</v>
      </c>
      <c r="H97" s="35" t="s">
        <v>0</v>
      </c>
      <c r="I97" s="35" t="s">
        <v>0</v>
      </c>
      <c r="J97" s="35" t="s">
        <v>0</v>
      </c>
      <c r="K97" s="35" t="s">
        <v>0</v>
      </c>
      <c r="L97" s="35" t="s">
        <v>0</v>
      </c>
      <c r="M97" s="35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 t="s">
        <v>0</v>
      </c>
      <c r="CA97" s="1" t="s">
        <v>0</v>
      </c>
      <c r="CB97" s="1" t="s">
        <v>0</v>
      </c>
    </row>
    <row r="98" spans="1:80" x14ac:dyDescent="0.2">
      <c r="A98" s="1" t="s">
        <v>1727</v>
      </c>
      <c r="B98" s="4" t="s">
        <v>447</v>
      </c>
      <c r="C98" s="4" t="s">
        <v>448</v>
      </c>
      <c r="D98" s="35">
        <v>106423.81991527999</v>
      </c>
      <c r="E98" s="35">
        <v>194250.260857557</v>
      </c>
      <c r="F98" s="35">
        <v>249601.17352618201</v>
      </c>
      <c r="G98" s="35">
        <v>71623.299823822803</v>
      </c>
      <c r="H98" s="35">
        <v>275766.95520156802</v>
      </c>
      <c r="I98" s="35">
        <v>100397.77908310101</v>
      </c>
      <c r="J98" s="35">
        <v>118772.27813915</v>
      </c>
      <c r="K98" s="35">
        <v>78262.630394266307</v>
      </c>
      <c r="L98" s="35">
        <v>67868.414659265094</v>
      </c>
      <c r="M98" s="35">
        <v>85102.270019389907</v>
      </c>
      <c r="N98" s="1">
        <v>101509.025395067</v>
      </c>
      <c r="O98" s="1">
        <v>120437.743268176</v>
      </c>
      <c r="P98" s="1">
        <v>92323.275539005001</v>
      </c>
      <c r="Q98" s="1">
        <v>133400.758684862</v>
      </c>
      <c r="R98" s="1">
        <v>122934.684097787</v>
      </c>
      <c r="S98" s="1">
        <v>104620.40566221099</v>
      </c>
      <c r="T98" s="1">
        <v>69985.638401255594</v>
      </c>
      <c r="U98" s="1">
        <v>149307.563277857</v>
      </c>
      <c r="V98" s="1">
        <v>134784.43342334</v>
      </c>
      <c r="W98" s="1">
        <v>108125.725658964</v>
      </c>
      <c r="X98" s="1">
        <v>86366.765555563601</v>
      </c>
      <c r="Y98" s="1">
        <v>75025.537745768801</v>
      </c>
      <c r="Z98" s="1">
        <v>75026.182746496197</v>
      </c>
      <c r="AA98" s="1">
        <v>39104.659315224802</v>
      </c>
      <c r="AB98" s="1">
        <v>110674.019371113</v>
      </c>
      <c r="AC98" s="1">
        <v>44636.455294392203</v>
      </c>
      <c r="AD98" s="1">
        <v>103491.557348291</v>
      </c>
      <c r="AE98" s="1">
        <v>110659.487691163</v>
      </c>
      <c r="AF98" s="1">
        <v>83967.1839740539</v>
      </c>
      <c r="AG98" s="1">
        <v>66202.773958671096</v>
      </c>
      <c r="AH98" s="1">
        <v>97532.782109276304</v>
      </c>
      <c r="AI98" s="1">
        <v>119141.301983186</v>
      </c>
      <c r="AJ98" s="1">
        <v>92115.766026496902</v>
      </c>
      <c r="AK98" s="1">
        <v>73576.938872507802</v>
      </c>
      <c r="AL98" s="1">
        <v>131680.26412491099</v>
      </c>
      <c r="AM98" s="1">
        <v>77172.780038950907</v>
      </c>
      <c r="AN98" s="1">
        <v>77398.947324117005</v>
      </c>
      <c r="AO98" s="1">
        <v>91390.953082346095</v>
      </c>
      <c r="AP98" s="1">
        <v>76802.155605847904</v>
      </c>
      <c r="AQ98" s="1">
        <v>38051.771450047003</v>
      </c>
      <c r="AR98" s="1">
        <v>46210.080434104901</v>
      </c>
      <c r="AS98" s="1">
        <v>40538.657813521102</v>
      </c>
      <c r="AT98" s="1">
        <v>94738.449443947495</v>
      </c>
      <c r="AU98" s="1">
        <v>51924.2440271991</v>
      </c>
      <c r="AV98" s="1">
        <v>28192.496315733199</v>
      </c>
      <c r="AW98" s="1">
        <v>109640.61655654</v>
      </c>
      <c r="AX98" s="1">
        <v>120024.23499610899</v>
      </c>
      <c r="AY98" s="1">
        <v>78611.461456719495</v>
      </c>
      <c r="AZ98" s="1">
        <v>93644.964541083697</v>
      </c>
      <c r="BA98" s="1">
        <v>81602.213142515102</v>
      </c>
      <c r="BB98" s="1">
        <v>82664.513593542099</v>
      </c>
      <c r="BC98" s="1">
        <v>129188.65853509</v>
      </c>
      <c r="BD98" s="1">
        <v>65196.071627886202</v>
      </c>
      <c r="BE98" s="1">
        <v>100163.633452334</v>
      </c>
      <c r="BF98" s="1">
        <v>63831.630505942703</v>
      </c>
      <c r="BG98" s="1">
        <v>372534.41027243203</v>
      </c>
      <c r="BH98" s="1">
        <v>141792.161140813</v>
      </c>
      <c r="BI98" s="1">
        <v>77046.717220921695</v>
      </c>
      <c r="BJ98" s="1">
        <v>90052.059991244299</v>
      </c>
      <c r="BK98" s="1">
        <v>43150.482414577302</v>
      </c>
      <c r="BL98" s="1">
        <v>150955.01823598999</v>
      </c>
      <c r="BM98" s="1">
        <v>100623.812909182</v>
      </c>
      <c r="BN98" s="1">
        <v>124355.45360822001</v>
      </c>
      <c r="BO98" s="1">
        <v>211238.717573773</v>
      </c>
      <c r="BP98" s="1">
        <v>90993.0997292674</v>
      </c>
      <c r="BQ98" s="1">
        <v>86485.914128721794</v>
      </c>
      <c r="BR98" s="1">
        <v>78601.251777361904</v>
      </c>
      <c r="BS98" s="1">
        <v>83587.976319538997</v>
      </c>
      <c r="BT98" s="1">
        <v>46356.0154523725</v>
      </c>
      <c r="BU98" s="1">
        <v>98334.542912329896</v>
      </c>
      <c r="BV98" s="1">
        <v>147161.65152268001</v>
      </c>
      <c r="BW98" s="1">
        <v>70050.884224360096</v>
      </c>
      <c r="BX98" s="1">
        <v>62057.209559312403</v>
      </c>
      <c r="BY98" s="1">
        <v>59470.588883839497</v>
      </c>
      <c r="BZ98" s="1">
        <v>63555.401967602404</v>
      </c>
      <c r="CA98" s="1">
        <v>61612.994995627101</v>
      </c>
      <c r="CB98" s="1">
        <v>65882.343030925593</v>
      </c>
    </row>
    <row r="99" spans="1:80" x14ac:dyDescent="0.2">
      <c r="A99" s="1" t="s">
        <v>1728</v>
      </c>
      <c r="B99" s="4" t="s">
        <v>452</v>
      </c>
      <c r="C99" s="4" t="s">
        <v>453</v>
      </c>
      <c r="D99" s="35" t="s">
        <v>0</v>
      </c>
      <c r="E99" s="35" t="s">
        <v>0</v>
      </c>
      <c r="F99" s="35" t="s">
        <v>0</v>
      </c>
      <c r="G99" s="35" t="s">
        <v>0</v>
      </c>
      <c r="H99" s="35" t="s">
        <v>0</v>
      </c>
      <c r="I99" s="35" t="s">
        <v>0</v>
      </c>
      <c r="J99" s="35" t="s">
        <v>0</v>
      </c>
      <c r="K99" s="35" t="s">
        <v>0</v>
      </c>
      <c r="L99" s="35" t="s">
        <v>0</v>
      </c>
      <c r="M99" s="35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s">
        <v>0</v>
      </c>
      <c r="AN99" s="1" t="s">
        <v>0</v>
      </c>
      <c r="AO99" s="1" t="s">
        <v>0</v>
      </c>
      <c r="AP99" s="1" t="s">
        <v>0</v>
      </c>
      <c r="AQ99" s="1" t="s">
        <v>0</v>
      </c>
      <c r="AR99" s="1" t="s">
        <v>0</v>
      </c>
      <c r="AS99" s="1" t="s">
        <v>0</v>
      </c>
      <c r="AT99" s="1" t="s">
        <v>0</v>
      </c>
      <c r="AU99" s="1" t="s">
        <v>0</v>
      </c>
      <c r="AV99" s="1" t="s">
        <v>0</v>
      </c>
      <c r="AW99" s="1" t="s">
        <v>0</v>
      </c>
      <c r="AX99" s="1" t="s">
        <v>0</v>
      </c>
      <c r="AY99" s="1" t="s">
        <v>0</v>
      </c>
      <c r="AZ99" s="1" t="s">
        <v>0</v>
      </c>
      <c r="BA99" s="1" t="s">
        <v>0</v>
      </c>
      <c r="BB99" s="1" t="s">
        <v>0</v>
      </c>
      <c r="BC99" s="1" t="s">
        <v>0</v>
      </c>
      <c r="BD99" s="1" t="s">
        <v>0</v>
      </c>
      <c r="BE99" s="1" t="s">
        <v>0</v>
      </c>
      <c r="BF99" s="1" t="s">
        <v>0</v>
      </c>
      <c r="BG99" s="1" t="s">
        <v>0</v>
      </c>
      <c r="BH99" s="1" t="s">
        <v>0</v>
      </c>
      <c r="BI99" s="1" t="s">
        <v>0</v>
      </c>
      <c r="BJ99" s="1" t="s">
        <v>0</v>
      </c>
      <c r="BK99" s="1" t="s">
        <v>0</v>
      </c>
      <c r="BL99" s="1" t="s">
        <v>0</v>
      </c>
      <c r="BM99" s="1" t="s">
        <v>0</v>
      </c>
      <c r="BN99" s="1" t="s">
        <v>0</v>
      </c>
      <c r="BO99" s="1" t="s">
        <v>0</v>
      </c>
      <c r="BP99" s="1" t="s">
        <v>0</v>
      </c>
      <c r="BQ99" s="1" t="s">
        <v>0</v>
      </c>
      <c r="BR99" s="1" t="s">
        <v>0</v>
      </c>
      <c r="BS99" s="1" t="s">
        <v>0</v>
      </c>
      <c r="BT99" s="1" t="s">
        <v>0</v>
      </c>
      <c r="BU99" s="1" t="s">
        <v>0</v>
      </c>
      <c r="BV99" s="1" t="s">
        <v>0</v>
      </c>
      <c r="BW99" s="1" t="s">
        <v>0</v>
      </c>
      <c r="BX99" s="1" t="s">
        <v>0</v>
      </c>
      <c r="BY99" s="1" t="s">
        <v>0</v>
      </c>
      <c r="BZ99" s="1" t="s">
        <v>0</v>
      </c>
      <c r="CA99" s="1" t="s">
        <v>0</v>
      </c>
      <c r="CB99" s="1" t="s">
        <v>0</v>
      </c>
    </row>
    <row r="100" spans="1:80" x14ac:dyDescent="0.2">
      <c r="A100" s="1" t="s">
        <v>1729</v>
      </c>
      <c r="B100" s="4" t="s">
        <v>456</v>
      </c>
      <c r="C100" s="4" t="s">
        <v>457</v>
      </c>
      <c r="D100" s="35">
        <v>14861716.425336</v>
      </c>
      <c r="E100" s="35">
        <v>15249917.3109912</v>
      </c>
      <c r="F100" s="35">
        <v>27794527.869492698</v>
      </c>
      <c r="G100" s="35">
        <v>9209709.7657623105</v>
      </c>
      <c r="H100" s="35">
        <v>18497815.797970999</v>
      </c>
      <c r="I100" s="35">
        <v>13263312.9812642</v>
      </c>
      <c r="J100" s="35">
        <v>10419761.240471</v>
      </c>
      <c r="K100" s="35">
        <v>12963873.5851478</v>
      </c>
      <c r="L100" s="35">
        <v>13987060.3749256</v>
      </c>
      <c r="M100" s="35">
        <v>9574909.3164665904</v>
      </c>
      <c r="N100" s="1">
        <v>16599466.8274846</v>
      </c>
      <c r="O100" s="1">
        <v>13345485.0333219</v>
      </c>
      <c r="P100" s="1">
        <v>13074012.8547376</v>
      </c>
      <c r="Q100" s="1">
        <v>13200751.062333001</v>
      </c>
      <c r="R100" s="1">
        <v>11876275.462558599</v>
      </c>
      <c r="S100" s="1">
        <v>8424853.0610190406</v>
      </c>
      <c r="T100" s="1">
        <v>13181409.1560382</v>
      </c>
      <c r="U100" s="1">
        <v>17735609.2077717</v>
      </c>
      <c r="V100" s="1">
        <v>14964503.2461797</v>
      </c>
      <c r="W100" s="1">
        <v>11781915.4916954</v>
      </c>
      <c r="X100" s="1">
        <v>10609439.1160642</v>
      </c>
      <c r="Y100" s="1">
        <v>14154036.7461996</v>
      </c>
      <c r="Z100" s="1">
        <v>11311687.4319214</v>
      </c>
      <c r="AA100" s="1">
        <v>7976159.2248023003</v>
      </c>
      <c r="AB100" s="1">
        <v>10874601.0723125</v>
      </c>
      <c r="AC100" s="1">
        <v>15626813.9793362</v>
      </c>
      <c r="AD100" s="1">
        <v>11622840.4068294</v>
      </c>
      <c r="AE100" s="1">
        <v>13293172.9882487</v>
      </c>
      <c r="AF100" s="1">
        <v>13988172.6995907</v>
      </c>
      <c r="AG100" s="1">
        <v>12341444.406614101</v>
      </c>
      <c r="AH100" s="1">
        <v>10372150.9686133</v>
      </c>
      <c r="AI100" s="1">
        <v>8502201.5284155905</v>
      </c>
      <c r="AJ100" s="1">
        <v>9741913.4514098894</v>
      </c>
      <c r="AK100" s="1">
        <v>13769815.309892399</v>
      </c>
      <c r="AL100" s="1">
        <v>11717208.871262301</v>
      </c>
      <c r="AM100" s="1">
        <v>11105251.402735701</v>
      </c>
      <c r="AN100" s="1">
        <v>11092324.3145182</v>
      </c>
      <c r="AO100" s="1">
        <v>9495885.7025727294</v>
      </c>
      <c r="AP100" s="1">
        <v>10628128.5711002</v>
      </c>
      <c r="AQ100" s="1">
        <v>7201249.6807371303</v>
      </c>
      <c r="AR100" s="1">
        <v>7756530.09149356</v>
      </c>
      <c r="AS100" s="1">
        <v>6636502.8383194096</v>
      </c>
      <c r="AT100" s="1">
        <v>10282679.6260754</v>
      </c>
      <c r="AU100" s="1">
        <v>5539536.0368508203</v>
      </c>
      <c r="AV100" s="1">
        <v>6591679.6750967801</v>
      </c>
      <c r="AW100" s="1">
        <v>12707148.611800401</v>
      </c>
      <c r="AX100" s="1">
        <v>9649596.5943983607</v>
      </c>
      <c r="AY100" s="1">
        <v>8592310.8404835891</v>
      </c>
      <c r="AZ100" s="1">
        <v>13094535.682830701</v>
      </c>
      <c r="BA100" s="1">
        <v>9485026.9774643406</v>
      </c>
      <c r="BB100" s="1">
        <v>8603839.2472407594</v>
      </c>
      <c r="BC100" s="1">
        <v>8807475.0001152903</v>
      </c>
      <c r="BD100" s="1">
        <v>7970056.9004298402</v>
      </c>
      <c r="BE100" s="1">
        <v>6851185.2488048896</v>
      </c>
      <c r="BF100" s="1">
        <v>5471745.9413725603</v>
      </c>
      <c r="BG100" s="1">
        <v>16576558.1567351</v>
      </c>
      <c r="BH100" s="1">
        <v>9377809.0669478402</v>
      </c>
      <c r="BI100" s="1">
        <v>5989784.7374604102</v>
      </c>
      <c r="BJ100" s="1">
        <v>13443849.374205699</v>
      </c>
      <c r="BK100" s="1">
        <v>7841097.1221692599</v>
      </c>
      <c r="BL100" s="1">
        <v>12097880.706399299</v>
      </c>
      <c r="BM100" s="1">
        <v>9470970.1734699793</v>
      </c>
      <c r="BN100" s="1">
        <v>8519907.6956005804</v>
      </c>
      <c r="BO100" s="1">
        <v>12576629.948870201</v>
      </c>
      <c r="BP100" s="1">
        <v>10690661.8795694</v>
      </c>
      <c r="BQ100" s="1">
        <v>10925974.2982473</v>
      </c>
      <c r="BR100" s="1">
        <v>13542573.685303001</v>
      </c>
      <c r="BS100" s="1">
        <v>7902386.2513802703</v>
      </c>
      <c r="BT100" s="1">
        <v>7621403.9216195103</v>
      </c>
      <c r="BU100" s="1">
        <v>10358014.3624162</v>
      </c>
      <c r="BV100" s="1">
        <v>10650004.4788385</v>
      </c>
      <c r="BW100" s="1">
        <v>10051124.027176</v>
      </c>
      <c r="BX100" s="1">
        <v>8704335.9883423503</v>
      </c>
      <c r="BY100" s="1">
        <v>7877864.8593085101</v>
      </c>
      <c r="BZ100" s="1">
        <v>8411861.8938576095</v>
      </c>
      <c r="CA100" s="1">
        <v>5907945.72624378</v>
      </c>
      <c r="CB100" s="1">
        <v>7532498.3311383799</v>
      </c>
    </row>
    <row r="101" spans="1:80" x14ac:dyDescent="0.2">
      <c r="A101" s="1" t="s">
        <v>1730</v>
      </c>
      <c r="B101" s="4" t="s">
        <v>460</v>
      </c>
      <c r="C101" s="4" t="s">
        <v>461</v>
      </c>
      <c r="D101" s="35" t="s">
        <v>0</v>
      </c>
      <c r="E101" s="35" t="s">
        <v>0</v>
      </c>
      <c r="F101" s="35" t="s">
        <v>0</v>
      </c>
      <c r="G101" s="35" t="s">
        <v>0</v>
      </c>
      <c r="H101" s="35" t="s">
        <v>0</v>
      </c>
      <c r="I101" s="35" t="s">
        <v>0</v>
      </c>
      <c r="J101" s="35" t="s">
        <v>0</v>
      </c>
      <c r="K101" s="35" t="s">
        <v>0</v>
      </c>
      <c r="L101" s="35" t="s">
        <v>0</v>
      </c>
      <c r="M101" s="35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0</v>
      </c>
      <c r="X101" s="1" t="s">
        <v>0</v>
      </c>
      <c r="Y101" s="1" t="s">
        <v>0</v>
      </c>
      <c r="Z101" s="1" t="s">
        <v>0</v>
      </c>
      <c r="AA101" s="1" t="s">
        <v>0</v>
      </c>
      <c r="AB101" s="1" t="s">
        <v>0</v>
      </c>
      <c r="AC101" s="1" t="s">
        <v>0</v>
      </c>
      <c r="AD101" s="1" t="s">
        <v>0</v>
      </c>
      <c r="AE101" s="1" t="s">
        <v>0</v>
      </c>
      <c r="AF101" s="1" t="s">
        <v>0</v>
      </c>
      <c r="AG101" s="1" t="s">
        <v>0</v>
      </c>
      <c r="AH101" s="1" t="s">
        <v>0</v>
      </c>
      <c r="AI101" s="1" t="s">
        <v>0</v>
      </c>
      <c r="AJ101" s="1" t="s">
        <v>0</v>
      </c>
      <c r="AK101" s="1" t="s">
        <v>0</v>
      </c>
      <c r="AL101" s="1" t="s">
        <v>0</v>
      </c>
      <c r="AM101" s="1" t="s">
        <v>0</v>
      </c>
      <c r="AN101" s="1" t="s">
        <v>0</v>
      </c>
      <c r="AO101" s="1" t="s">
        <v>0</v>
      </c>
      <c r="AP101" s="1" t="s">
        <v>0</v>
      </c>
      <c r="AQ101" s="1" t="s">
        <v>0</v>
      </c>
      <c r="AR101" s="1" t="s">
        <v>0</v>
      </c>
      <c r="AS101" s="1" t="s">
        <v>0</v>
      </c>
      <c r="AT101" s="1" t="s">
        <v>0</v>
      </c>
      <c r="AU101" s="1" t="s">
        <v>0</v>
      </c>
      <c r="AV101" s="1" t="s">
        <v>0</v>
      </c>
      <c r="AW101" s="1" t="s">
        <v>0</v>
      </c>
      <c r="AX101" s="1" t="s">
        <v>0</v>
      </c>
      <c r="AY101" s="1" t="s">
        <v>0</v>
      </c>
      <c r="AZ101" s="1" t="s">
        <v>0</v>
      </c>
      <c r="BA101" s="1" t="s">
        <v>0</v>
      </c>
      <c r="BB101" s="1" t="s">
        <v>0</v>
      </c>
      <c r="BC101" s="1" t="s">
        <v>0</v>
      </c>
      <c r="BD101" s="1" t="s">
        <v>0</v>
      </c>
      <c r="BE101" s="1" t="s">
        <v>0</v>
      </c>
      <c r="BF101" s="1" t="s">
        <v>0</v>
      </c>
      <c r="BG101" s="1" t="s">
        <v>0</v>
      </c>
      <c r="BH101" s="1" t="s">
        <v>0</v>
      </c>
      <c r="BI101" s="1" t="s">
        <v>0</v>
      </c>
      <c r="BJ101" s="1" t="s">
        <v>0</v>
      </c>
      <c r="BK101" s="1" t="s">
        <v>0</v>
      </c>
      <c r="BL101" s="1" t="s">
        <v>0</v>
      </c>
      <c r="BM101" s="1" t="s">
        <v>0</v>
      </c>
      <c r="BN101" s="1" t="s">
        <v>0</v>
      </c>
      <c r="BO101" s="1" t="s">
        <v>0</v>
      </c>
      <c r="BP101" s="1" t="s">
        <v>0</v>
      </c>
      <c r="BQ101" s="1" t="s">
        <v>0</v>
      </c>
      <c r="BR101" s="1" t="s">
        <v>0</v>
      </c>
      <c r="BS101" s="1" t="s">
        <v>0</v>
      </c>
      <c r="BT101" s="1" t="s">
        <v>0</v>
      </c>
      <c r="BU101" s="1" t="s">
        <v>0</v>
      </c>
      <c r="BV101" s="1" t="s">
        <v>0</v>
      </c>
      <c r="BW101" s="1" t="s">
        <v>0</v>
      </c>
      <c r="BX101" s="1" t="s">
        <v>0</v>
      </c>
      <c r="BY101" s="1" t="s">
        <v>0</v>
      </c>
      <c r="BZ101" s="1" t="s">
        <v>0</v>
      </c>
      <c r="CA101" s="1" t="s">
        <v>0</v>
      </c>
      <c r="CB101" s="1" t="s">
        <v>0</v>
      </c>
    </row>
    <row r="102" spans="1:80" x14ac:dyDescent="0.2">
      <c r="A102" s="1" t="s">
        <v>1731</v>
      </c>
      <c r="B102" s="4" t="s">
        <v>465</v>
      </c>
      <c r="C102" s="4" t="s">
        <v>466</v>
      </c>
      <c r="D102" s="35" t="s">
        <v>0</v>
      </c>
      <c r="E102" s="35" t="s">
        <v>0</v>
      </c>
      <c r="F102" s="35" t="s">
        <v>0</v>
      </c>
      <c r="G102" s="35" t="s">
        <v>0</v>
      </c>
      <c r="H102" s="35" t="s">
        <v>0</v>
      </c>
      <c r="I102" s="35" t="s">
        <v>0</v>
      </c>
      <c r="J102" s="35" t="s">
        <v>0</v>
      </c>
      <c r="K102" s="35" t="s">
        <v>0</v>
      </c>
      <c r="L102" s="35" t="s">
        <v>0</v>
      </c>
      <c r="M102" s="35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  <c r="AI102" s="1" t="s">
        <v>0</v>
      </c>
      <c r="AJ102" s="1" t="s">
        <v>0</v>
      </c>
      <c r="AK102" s="1" t="s">
        <v>0</v>
      </c>
      <c r="AL102" s="1" t="s">
        <v>0</v>
      </c>
      <c r="AM102" s="1" t="s">
        <v>0</v>
      </c>
      <c r="AN102" s="1" t="s">
        <v>0</v>
      </c>
      <c r="AO102" s="1" t="s">
        <v>0</v>
      </c>
      <c r="AP102" s="1" t="s">
        <v>0</v>
      </c>
      <c r="AQ102" s="1" t="s">
        <v>0</v>
      </c>
      <c r="AR102" s="1" t="s">
        <v>0</v>
      </c>
      <c r="AS102" s="1" t="s">
        <v>0</v>
      </c>
      <c r="AT102" s="1" t="s">
        <v>0</v>
      </c>
      <c r="AU102" s="1" t="s">
        <v>0</v>
      </c>
      <c r="AV102" s="1" t="s">
        <v>0</v>
      </c>
      <c r="AW102" s="1" t="s">
        <v>0</v>
      </c>
      <c r="AX102" s="1" t="s">
        <v>0</v>
      </c>
      <c r="AY102" s="1" t="s">
        <v>0</v>
      </c>
      <c r="AZ102" s="1" t="s">
        <v>0</v>
      </c>
      <c r="BA102" s="1" t="s">
        <v>0</v>
      </c>
      <c r="BB102" s="1" t="s">
        <v>0</v>
      </c>
      <c r="BC102" s="1" t="s">
        <v>0</v>
      </c>
      <c r="BD102" s="1" t="s">
        <v>0</v>
      </c>
      <c r="BE102" s="1" t="s">
        <v>0</v>
      </c>
      <c r="BF102" s="1" t="s">
        <v>0</v>
      </c>
      <c r="BG102" s="1" t="s">
        <v>0</v>
      </c>
      <c r="BH102" s="1" t="s">
        <v>0</v>
      </c>
      <c r="BI102" s="1" t="s">
        <v>0</v>
      </c>
      <c r="BJ102" s="1" t="s">
        <v>0</v>
      </c>
      <c r="BK102" s="1" t="s">
        <v>0</v>
      </c>
      <c r="BL102" s="1" t="s">
        <v>0</v>
      </c>
      <c r="BM102" s="1" t="s">
        <v>0</v>
      </c>
      <c r="BN102" s="1" t="s">
        <v>0</v>
      </c>
      <c r="BO102" s="1" t="s">
        <v>0</v>
      </c>
      <c r="BP102" s="1" t="s">
        <v>0</v>
      </c>
      <c r="BQ102" s="1" t="s">
        <v>0</v>
      </c>
      <c r="BR102" s="1" t="s">
        <v>0</v>
      </c>
      <c r="BS102" s="1" t="s">
        <v>0</v>
      </c>
      <c r="BT102" s="1" t="s">
        <v>0</v>
      </c>
      <c r="BU102" s="1" t="s">
        <v>0</v>
      </c>
      <c r="BV102" s="1" t="s">
        <v>0</v>
      </c>
      <c r="BW102" s="1" t="s">
        <v>0</v>
      </c>
      <c r="BX102" s="1" t="s">
        <v>0</v>
      </c>
      <c r="BY102" s="1" t="s">
        <v>0</v>
      </c>
      <c r="BZ102" s="1" t="s">
        <v>0</v>
      </c>
      <c r="CA102" s="1" t="s">
        <v>0</v>
      </c>
      <c r="CB102" s="1" t="s">
        <v>0</v>
      </c>
    </row>
    <row r="103" spans="1:80" x14ac:dyDescent="0.2">
      <c r="A103" s="1" t="s">
        <v>1732</v>
      </c>
      <c r="B103" s="4" t="s">
        <v>469</v>
      </c>
      <c r="C103" s="4" t="s">
        <v>470</v>
      </c>
      <c r="D103" s="35">
        <v>12867735.923364701</v>
      </c>
      <c r="E103" s="35">
        <v>44194830.603540398</v>
      </c>
      <c r="F103" s="35">
        <v>63901004.024067901</v>
      </c>
      <c r="G103" s="35">
        <v>15427715.311468</v>
      </c>
      <c r="H103" s="35">
        <v>56347562.8979192</v>
      </c>
      <c r="I103" s="35">
        <v>35713743.170500599</v>
      </c>
      <c r="J103" s="35">
        <v>6225299.4667800404</v>
      </c>
      <c r="K103" s="35">
        <v>27342610.5756879</v>
      </c>
      <c r="L103" s="35">
        <v>15762779.938431101</v>
      </c>
      <c r="M103" s="35">
        <v>40149979.721069597</v>
      </c>
      <c r="N103" s="1">
        <v>57881595.139436997</v>
      </c>
      <c r="O103" s="1">
        <v>19378462.220336899</v>
      </c>
      <c r="P103" s="1">
        <v>22099676.492008701</v>
      </c>
      <c r="Q103" s="1">
        <v>21394001.252129599</v>
      </c>
      <c r="R103" s="1">
        <v>13613409.348368799</v>
      </c>
      <c r="S103" s="1">
        <v>21123563.2120387</v>
      </c>
      <c r="T103" s="1">
        <v>18283153.632383399</v>
      </c>
      <c r="U103" s="1">
        <v>12873048.138916001</v>
      </c>
      <c r="V103" s="1">
        <v>19996683.578971501</v>
      </c>
      <c r="W103" s="1">
        <v>29275472.4238226</v>
      </c>
      <c r="X103" s="1">
        <v>23799124.631744199</v>
      </c>
      <c r="Y103" s="1">
        <v>18638889.044129301</v>
      </c>
      <c r="Z103" s="1">
        <v>19525052.2225742</v>
      </c>
      <c r="AA103" s="1">
        <v>7545059.3160688803</v>
      </c>
      <c r="AB103" s="1">
        <v>35850343.072186999</v>
      </c>
      <c r="AC103" s="1">
        <v>40217984.770303003</v>
      </c>
      <c r="AD103" s="1">
        <v>34055522.450466901</v>
      </c>
      <c r="AE103" s="1">
        <v>16914172.876995001</v>
      </c>
      <c r="AF103" s="1">
        <v>26575555.7819908</v>
      </c>
      <c r="AG103" s="1">
        <v>21207996.913594101</v>
      </c>
      <c r="AH103" s="1">
        <v>24490007.416289601</v>
      </c>
      <c r="AI103" s="1">
        <v>31809944.9188774</v>
      </c>
      <c r="AJ103" s="1">
        <v>25206565.070937</v>
      </c>
      <c r="AK103" s="1">
        <v>15564043.523685601</v>
      </c>
      <c r="AL103" s="1">
        <v>27884248.370092999</v>
      </c>
      <c r="AM103" s="1">
        <v>17755192.120620601</v>
      </c>
      <c r="AN103" s="1">
        <v>19207127.7544255</v>
      </c>
      <c r="AO103" s="1">
        <v>37522604.685594402</v>
      </c>
      <c r="AP103" s="1">
        <v>17436577.1843559</v>
      </c>
      <c r="AQ103" s="1">
        <v>12104731.040427299</v>
      </c>
      <c r="AR103" s="1">
        <v>22065632.002521399</v>
      </c>
      <c r="AS103" s="1">
        <v>17959125.438319899</v>
      </c>
      <c r="AT103" s="1">
        <v>14933517.0055249</v>
      </c>
      <c r="AU103" s="1">
        <v>11349016.387708001</v>
      </c>
      <c r="AV103" s="1">
        <v>17280586.884703699</v>
      </c>
      <c r="AW103" s="1">
        <v>29792966.044264801</v>
      </c>
      <c r="AX103" s="1">
        <v>33090547.3437212</v>
      </c>
      <c r="AY103" s="1">
        <v>34173889.836291797</v>
      </c>
      <c r="AZ103" s="1">
        <v>24873325.6377257</v>
      </c>
      <c r="BA103" s="1">
        <v>14382060.204197999</v>
      </c>
      <c r="BB103" s="1">
        <v>25103615.0938356</v>
      </c>
      <c r="BC103" s="1">
        <v>26940170.5570754</v>
      </c>
      <c r="BD103" s="1">
        <v>21736188.376880601</v>
      </c>
      <c r="BE103" s="1">
        <v>25583686.313437499</v>
      </c>
      <c r="BF103" s="1">
        <v>33640099.449736401</v>
      </c>
      <c r="BG103" s="1">
        <v>35204868.325271301</v>
      </c>
      <c r="BH103" s="1">
        <v>48912952.074928097</v>
      </c>
      <c r="BI103" s="1">
        <v>24317710.628832102</v>
      </c>
      <c r="BJ103" s="1">
        <v>24302257.037071999</v>
      </c>
      <c r="BK103" s="1">
        <v>25945823.047269698</v>
      </c>
      <c r="BL103" s="1">
        <v>20123445.062645499</v>
      </c>
      <c r="BM103" s="1">
        <v>26801584.247207399</v>
      </c>
      <c r="BN103" s="1">
        <v>49709129.016134702</v>
      </c>
      <c r="BO103" s="1">
        <v>23086115.170422699</v>
      </c>
      <c r="BP103" s="1">
        <v>17306506.8228213</v>
      </c>
      <c r="BQ103" s="1">
        <v>31497477.3865413</v>
      </c>
      <c r="BR103" s="1">
        <v>23200285.916174799</v>
      </c>
      <c r="BS103" s="1">
        <v>23614610.754880499</v>
      </c>
      <c r="BT103" s="1">
        <v>22596175.6396451</v>
      </c>
      <c r="BU103" s="1">
        <v>18100359.679689899</v>
      </c>
      <c r="BV103" s="1">
        <v>29457791.456423901</v>
      </c>
      <c r="BW103" s="1">
        <v>24890169.5103264</v>
      </c>
      <c r="BX103" s="1">
        <v>12347298.682430901</v>
      </c>
      <c r="BY103" s="1">
        <v>20335339.856436301</v>
      </c>
      <c r="BZ103" s="1">
        <v>11436758.912209099</v>
      </c>
      <c r="CA103" s="1">
        <v>17720393.993333898</v>
      </c>
      <c r="CB103" s="1">
        <v>48162565.295246802</v>
      </c>
    </row>
    <row r="104" spans="1:80" x14ac:dyDescent="0.2">
      <c r="A104" s="1" t="s">
        <v>1733</v>
      </c>
      <c r="B104" s="4" t="s">
        <v>474</v>
      </c>
      <c r="C104" s="4" t="s">
        <v>475</v>
      </c>
      <c r="D104" s="35">
        <v>13866084.9038027</v>
      </c>
      <c r="E104" s="35">
        <v>11668064.536583001</v>
      </c>
      <c r="F104" s="35">
        <v>20067871.404044501</v>
      </c>
      <c r="G104" s="35">
        <v>6724207.2523681298</v>
      </c>
      <c r="H104" s="35">
        <v>13051182.9923783</v>
      </c>
      <c r="I104" s="35">
        <v>12545828.470896799</v>
      </c>
      <c r="J104" s="35">
        <v>10630602.9095938</v>
      </c>
      <c r="K104" s="35">
        <v>7511390.0369554097</v>
      </c>
      <c r="L104" s="35">
        <v>19818169.408282202</v>
      </c>
      <c r="M104" s="35">
        <v>8537744.9281690605</v>
      </c>
      <c r="N104" s="1">
        <v>8270524.6102718804</v>
      </c>
      <c r="O104" s="1">
        <v>11344171.103394199</v>
      </c>
      <c r="P104" s="1">
        <v>15764328.8428325</v>
      </c>
      <c r="Q104" s="1">
        <v>16201005.135694001</v>
      </c>
      <c r="R104" s="1">
        <v>13021587.5401583</v>
      </c>
      <c r="S104" s="1">
        <v>11150632.662804199</v>
      </c>
      <c r="T104" s="1">
        <v>14498227.2336483</v>
      </c>
      <c r="U104" s="1">
        <v>13838251.6229541</v>
      </c>
      <c r="V104" s="1">
        <v>6872443.0844026804</v>
      </c>
      <c r="W104" s="1">
        <v>15711511.113807401</v>
      </c>
      <c r="X104" s="1">
        <v>11693537.670585301</v>
      </c>
      <c r="Y104" s="1">
        <v>7404604.2379131401</v>
      </c>
      <c r="Z104" s="1">
        <v>20355521.5719635</v>
      </c>
      <c r="AA104" s="1">
        <v>12623646.7105902</v>
      </c>
      <c r="AB104" s="1">
        <v>21682230.8275024</v>
      </c>
      <c r="AC104" s="1">
        <v>14234000.641622899</v>
      </c>
      <c r="AD104" s="1">
        <v>18825961.6172405</v>
      </c>
      <c r="AE104" s="1">
        <v>13588456.0149565</v>
      </c>
      <c r="AF104" s="1">
        <v>10255421.3895973</v>
      </c>
      <c r="AG104" s="1">
        <v>14927731.4008957</v>
      </c>
      <c r="AH104" s="1">
        <v>13256338.9825137</v>
      </c>
      <c r="AI104" s="1">
        <v>13744026.471750701</v>
      </c>
      <c r="AJ104" s="1">
        <v>13977336.5600676</v>
      </c>
      <c r="AK104" s="1">
        <v>9547472.1746693198</v>
      </c>
      <c r="AL104" s="1">
        <v>12643579.5832288</v>
      </c>
      <c r="AM104" s="1">
        <v>14527607.618292199</v>
      </c>
      <c r="AN104" s="1">
        <v>7314310.2706498401</v>
      </c>
      <c r="AO104" s="1">
        <v>14533575.8038856</v>
      </c>
      <c r="AP104" s="1">
        <v>9988950.2281644009</v>
      </c>
      <c r="AQ104" s="1">
        <v>10699261.227317801</v>
      </c>
      <c r="AR104" s="1">
        <v>14928382.596248601</v>
      </c>
      <c r="AS104" s="1">
        <v>6671084.1525254799</v>
      </c>
      <c r="AT104" s="1">
        <v>8235835.1144115003</v>
      </c>
      <c r="AU104" s="1">
        <v>13969636.677729201</v>
      </c>
      <c r="AV104" s="1">
        <v>13364107.0559725</v>
      </c>
      <c r="AW104" s="1">
        <v>12587463.3264289</v>
      </c>
      <c r="AX104" s="1">
        <v>11288119.996768899</v>
      </c>
      <c r="AY104" s="1">
        <v>8262352.0108661903</v>
      </c>
      <c r="AZ104" s="1">
        <v>10040195.3550083</v>
      </c>
      <c r="BA104" s="1">
        <v>7918747.9852544703</v>
      </c>
      <c r="BB104" s="1">
        <v>6734746.2376779299</v>
      </c>
      <c r="BC104" s="1">
        <v>13764977.299515801</v>
      </c>
      <c r="BD104" s="1">
        <v>8989144.1332018506</v>
      </c>
      <c r="BE104" s="1">
        <v>10863391.8608121</v>
      </c>
      <c r="BF104" s="1">
        <v>7963386.4952357998</v>
      </c>
      <c r="BG104" s="1">
        <v>23083604.748349398</v>
      </c>
      <c r="BH104" s="1">
        <v>19070206.970259398</v>
      </c>
      <c r="BI104" s="1">
        <v>9440223.8090903703</v>
      </c>
      <c r="BJ104" s="1">
        <v>14246791.782484701</v>
      </c>
      <c r="BK104" s="1">
        <v>12570142.0306524</v>
      </c>
      <c r="BL104" s="1">
        <v>21904219.024421301</v>
      </c>
      <c r="BM104" s="1">
        <v>13846272.130505299</v>
      </c>
      <c r="BN104" s="1">
        <v>12938211.050848</v>
      </c>
      <c r="BO104" s="1">
        <v>15252146.342911599</v>
      </c>
      <c r="BP104" s="1">
        <v>11178608.7976493</v>
      </c>
      <c r="BQ104" s="1">
        <v>11029814.9592143</v>
      </c>
      <c r="BR104" s="1">
        <v>19058737.422279399</v>
      </c>
      <c r="BS104" s="1">
        <v>18492934.140005302</v>
      </c>
      <c r="BT104" s="1">
        <v>21054157.452037901</v>
      </c>
      <c r="BU104" s="1">
        <v>10401032.6703774</v>
      </c>
      <c r="BV104" s="1">
        <v>8035744.0586519605</v>
      </c>
      <c r="BW104" s="1">
        <v>12399558.262544001</v>
      </c>
      <c r="BX104" s="1">
        <v>21632329.3506018</v>
      </c>
      <c r="BY104" s="1">
        <v>9082631.7701482195</v>
      </c>
      <c r="BZ104" s="1">
        <v>7621789.7376737297</v>
      </c>
      <c r="CA104" s="1">
        <v>7966458.60524143</v>
      </c>
      <c r="CB104" s="1">
        <v>6242733.2766209701</v>
      </c>
    </row>
    <row r="105" spans="1:80" x14ac:dyDescent="0.2">
      <c r="A105" s="1" t="s">
        <v>1734</v>
      </c>
      <c r="B105" s="4" t="s">
        <v>479</v>
      </c>
      <c r="C105" s="4" t="s">
        <v>480</v>
      </c>
      <c r="D105" s="35">
        <v>214071.17804850501</v>
      </c>
      <c r="E105" s="35">
        <v>348542.57037297398</v>
      </c>
      <c r="F105" s="35">
        <v>657373.36180884996</v>
      </c>
      <c r="G105" s="35">
        <v>188116.727244871</v>
      </c>
      <c r="H105" s="35">
        <v>272505.06819011102</v>
      </c>
      <c r="I105" s="35">
        <v>224266.35523711599</v>
      </c>
      <c r="J105" s="35">
        <v>96118.268604612997</v>
      </c>
      <c r="K105" s="35">
        <v>154765.260860579</v>
      </c>
      <c r="L105" s="35">
        <v>397560.25332815503</v>
      </c>
      <c r="M105" s="35">
        <v>140905.84859235701</v>
      </c>
      <c r="N105" s="1">
        <v>127322.88536602</v>
      </c>
      <c r="O105" s="1">
        <v>182648.85557287501</v>
      </c>
      <c r="P105" s="1">
        <v>299130.05146021303</v>
      </c>
      <c r="Q105" s="1">
        <v>228822.97919963</v>
      </c>
      <c r="R105" s="1">
        <v>261541.89684053799</v>
      </c>
      <c r="S105" s="1">
        <v>186207.30134648201</v>
      </c>
      <c r="T105" s="1">
        <v>323479.099473487</v>
      </c>
      <c r="U105" s="1">
        <v>260505.74339508399</v>
      </c>
      <c r="V105" s="1">
        <v>206277.31047340899</v>
      </c>
      <c r="W105" s="1">
        <v>211891.64328309899</v>
      </c>
      <c r="X105" s="1">
        <v>266457.66985754803</v>
      </c>
      <c r="Y105" s="1">
        <v>126894.21402883501</v>
      </c>
      <c r="Z105" s="1">
        <v>657833.93455229898</v>
      </c>
      <c r="AA105" s="1">
        <v>410963.081006578</v>
      </c>
      <c r="AB105" s="1">
        <v>423189.02197211498</v>
      </c>
      <c r="AC105" s="1">
        <v>332901.18191700702</v>
      </c>
      <c r="AD105" s="1">
        <v>201815.04565914301</v>
      </c>
      <c r="AE105" s="1">
        <v>529326.78030692902</v>
      </c>
      <c r="AF105" s="1">
        <v>252126.51148496001</v>
      </c>
      <c r="AG105" s="1">
        <v>317168.14347125898</v>
      </c>
      <c r="AH105" s="1">
        <v>203508.076065211</v>
      </c>
      <c r="AI105" s="1">
        <v>192791.48323930899</v>
      </c>
      <c r="AJ105" s="1">
        <v>486978.830587134</v>
      </c>
      <c r="AK105" s="1">
        <v>159582.28493108699</v>
      </c>
      <c r="AL105" s="1">
        <v>257643.374594327</v>
      </c>
      <c r="AM105" s="1">
        <v>350117.41940899403</v>
      </c>
      <c r="AN105" s="1">
        <v>128119.239123921</v>
      </c>
      <c r="AO105" s="1">
        <v>134554.30217143899</v>
      </c>
      <c r="AP105" s="1">
        <v>194465.01503232101</v>
      </c>
      <c r="AQ105" s="1">
        <v>238875.58523123001</v>
      </c>
      <c r="AR105" s="1">
        <v>191385.79004368401</v>
      </c>
      <c r="AS105" s="1">
        <v>139249.84242069701</v>
      </c>
      <c r="AT105" s="1">
        <v>151910.48446203399</v>
      </c>
      <c r="AU105" s="1">
        <v>193186.06263823199</v>
      </c>
      <c r="AV105" s="1">
        <v>194112.79245226301</v>
      </c>
      <c r="AW105" s="1">
        <v>291570.85951597203</v>
      </c>
      <c r="AX105" s="1">
        <v>156753.05081629401</v>
      </c>
      <c r="AY105" s="1">
        <v>169923.32494152701</v>
      </c>
      <c r="AZ105" s="1">
        <v>372444.31683122198</v>
      </c>
      <c r="BA105" s="1">
        <v>156569.49658912301</v>
      </c>
      <c r="BB105" s="1">
        <v>160356.47075146</v>
      </c>
      <c r="BC105" s="1">
        <v>193185.31350011201</v>
      </c>
      <c r="BD105" s="1">
        <v>118955.05513122</v>
      </c>
      <c r="BE105" s="1">
        <v>243641.96754557401</v>
      </c>
      <c r="BF105" s="1">
        <v>123795.576132385</v>
      </c>
      <c r="BG105" s="1">
        <v>654239.77034782001</v>
      </c>
      <c r="BH105" s="1">
        <v>355100.15501682198</v>
      </c>
      <c r="BI105" s="1">
        <v>151683.97990889201</v>
      </c>
      <c r="BJ105" s="1">
        <v>341953.675502336</v>
      </c>
      <c r="BK105" s="1">
        <v>137278.300957848</v>
      </c>
      <c r="BL105" s="1">
        <v>377877.93628433603</v>
      </c>
      <c r="BM105" s="1">
        <v>212062.233764056</v>
      </c>
      <c r="BN105" s="1">
        <v>451553.50250832801</v>
      </c>
      <c r="BO105" s="1">
        <v>282116.36608694697</v>
      </c>
      <c r="BP105" s="1">
        <v>212441.40229424401</v>
      </c>
      <c r="BQ105" s="1">
        <v>147849.60842022899</v>
      </c>
      <c r="BR105" s="1">
        <v>247386.76144244001</v>
      </c>
      <c r="BS105" s="1">
        <v>299631.78824936802</v>
      </c>
      <c r="BT105" s="1">
        <v>270499.22714673902</v>
      </c>
      <c r="BU105" s="1">
        <v>178835.920133918</v>
      </c>
      <c r="BV105" s="1">
        <v>151082.47324642801</v>
      </c>
      <c r="BW105" s="1">
        <v>348412.45150102302</v>
      </c>
      <c r="BX105" s="1">
        <v>386605.540656319</v>
      </c>
      <c r="BY105" s="1">
        <v>224759.50941632301</v>
      </c>
      <c r="BZ105" s="1">
        <v>197594.58138511499</v>
      </c>
      <c r="CA105" s="1">
        <v>157347.64627003</v>
      </c>
      <c r="CB105" s="1">
        <v>47874.961177279001</v>
      </c>
    </row>
    <row r="106" spans="1:80" x14ac:dyDescent="0.2">
      <c r="A106" s="1" t="s">
        <v>1735</v>
      </c>
      <c r="B106" s="4" t="s">
        <v>484</v>
      </c>
      <c r="C106" s="4" t="s">
        <v>485</v>
      </c>
      <c r="D106" s="35" t="s">
        <v>0</v>
      </c>
      <c r="E106" s="35" t="s">
        <v>0</v>
      </c>
      <c r="F106" s="35" t="s">
        <v>0</v>
      </c>
      <c r="G106" s="35" t="s">
        <v>0</v>
      </c>
      <c r="H106" s="35" t="s">
        <v>0</v>
      </c>
      <c r="I106" s="35" t="s">
        <v>0</v>
      </c>
      <c r="J106" s="35" t="s">
        <v>0</v>
      </c>
      <c r="K106" s="35" t="s">
        <v>0</v>
      </c>
      <c r="L106" s="35" t="s">
        <v>0</v>
      </c>
      <c r="M106" s="35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0</v>
      </c>
      <c r="X106" s="1" t="s">
        <v>0</v>
      </c>
      <c r="Y106" s="1" t="s">
        <v>0</v>
      </c>
      <c r="Z106" s="1" t="s">
        <v>0</v>
      </c>
      <c r="AA106" s="1" t="s">
        <v>0</v>
      </c>
      <c r="AB106" s="1" t="s">
        <v>0</v>
      </c>
      <c r="AC106" s="1" t="s">
        <v>0</v>
      </c>
      <c r="AD106" s="1" t="s">
        <v>0</v>
      </c>
      <c r="AE106" s="1" t="s">
        <v>0</v>
      </c>
      <c r="AF106" s="1" t="s">
        <v>0</v>
      </c>
      <c r="AG106" s="1" t="s">
        <v>0</v>
      </c>
      <c r="AH106" s="1" t="s">
        <v>0</v>
      </c>
      <c r="AI106" s="1" t="s">
        <v>0</v>
      </c>
      <c r="AJ106" s="1" t="s">
        <v>0</v>
      </c>
      <c r="AK106" s="1" t="s">
        <v>0</v>
      </c>
      <c r="AL106" s="1" t="s">
        <v>0</v>
      </c>
      <c r="AM106" s="1" t="s">
        <v>0</v>
      </c>
      <c r="AN106" s="1" t="s">
        <v>0</v>
      </c>
      <c r="AO106" s="1" t="s">
        <v>0</v>
      </c>
      <c r="AP106" s="1" t="s">
        <v>0</v>
      </c>
      <c r="AQ106" s="1" t="s">
        <v>0</v>
      </c>
      <c r="AR106" s="1" t="s">
        <v>0</v>
      </c>
      <c r="AS106" s="1" t="s">
        <v>0</v>
      </c>
      <c r="AT106" s="1" t="s">
        <v>0</v>
      </c>
      <c r="AU106" s="1" t="s">
        <v>0</v>
      </c>
      <c r="AV106" s="1" t="s">
        <v>0</v>
      </c>
      <c r="AW106" s="1" t="s">
        <v>0</v>
      </c>
      <c r="AX106" s="1" t="s">
        <v>0</v>
      </c>
      <c r="AY106" s="1" t="s">
        <v>0</v>
      </c>
      <c r="AZ106" s="1" t="s">
        <v>0</v>
      </c>
      <c r="BA106" s="1" t="s">
        <v>0</v>
      </c>
      <c r="BB106" s="1" t="s">
        <v>0</v>
      </c>
      <c r="BC106" s="1" t="s">
        <v>0</v>
      </c>
      <c r="BD106" s="1" t="s">
        <v>0</v>
      </c>
      <c r="BE106" s="1" t="s">
        <v>0</v>
      </c>
      <c r="BF106" s="1" t="s">
        <v>0</v>
      </c>
      <c r="BG106" s="1" t="s">
        <v>0</v>
      </c>
      <c r="BH106" s="1" t="s">
        <v>0</v>
      </c>
      <c r="BI106" s="1" t="s">
        <v>0</v>
      </c>
      <c r="BJ106" s="1" t="s">
        <v>0</v>
      </c>
      <c r="BK106" s="1" t="s">
        <v>0</v>
      </c>
      <c r="BL106" s="1" t="s">
        <v>0</v>
      </c>
      <c r="BM106" s="1" t="s">
        <v>0</v>
      </c>
      <c r="BN106" s="1" t="s">
        <v>0</v>
      </c>
      <c r="BO106" s="1" t="s">
        <v>0</v>
      </c>
      <c r="BP106" s="1" t="s">
        <v>0</v>
      </c>
      <c r="BQ106" s="1" t="s">
        <v>0</v>
      </c>
      <c r="BR106" s="1" t="s">
        <v>0</v>
      </c>
      <c r="BS106" s="1" t="s">
        <v>0</v>
      </c>
      <c r="BT106" s="1" t="s">
        <v>0</v>
      </c>
      <c r="BU106" s="1" t="s">
        <v>0</v>
      </c>
      <c r="BV106" s="1" t="s">
        <v>0</v>
      </c>
      <c r="BW106" s="1" t="s">
        <v>0</v>
      </c>
      <c r="BX106" s="1" t="s">
        <v>0</v>
      </c>
      <c r="BY106" s="1" t="s">
        <v>0</v>
      </c>
      <c r="BZ106" s="1" t="s">
        <v>0</v>
      </c>
      <c r="CA106" s="1" t="s">
        <v>0</v>
      </c>
      <c r="CB106" s="1" t="s">
        <v>0</v>
      </c>
    </row>
    <row r="107" spans="1:80" x14ac:dyDescent="0.2">
      <c r="A107" s="1" t="s">
        <v>1736</v>
      </c>
      <c r="B107" s="4" t="s">
        <v>488</v>
      </c>
      <c r="C107" s="4" t="s">
        <v>0</v>
      </c>
      <c r="D107" s="35" t="s">
        <v>0</v>
      </c>
      <c r="E107" s="35" t="s">
        <v>0</v>
      </c>
      <c r="F107" s="35" t="s">
        <v>0</v>
      </c>
      <c r="G107" s="35" t="s">
        <v>0</v>
      </c>
      <c r="H107" s="35" t="s">
        <v>0</v>
      </c>
      <c r="I107" s="35" t="s">
        <v>0</v>
      </c>
      <c r="J107" s="35" t="s">
        <v>0</v>
      </c>
      <c r="K107" s="35" t="s">
        <v>0</v>
      </c>
      <c r="L107" s="35" t="s">
        <v>0</v>
      </c>
      <c r="M107" s="35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0</v>
      </c>
      <c r="Y107" s="1" t="s">
        <v>0</v>
      </c>
      <c r="Z107" s="1" t="s">
        <v>0</v>
      </c>
      <c r="AA107" s="1" t="s">
        <v>0</v>
      </c>
      <c r="AB107" s="1" t="s">
        <v>0</v>
      </c>
      <c r="AC107" s="1" t="s">
        <v>0</v>
      </c>
      <c r="AD107" s="1" t="s">
        <v>0</v>
      </c>
      <c r="AE107" s="1" t="s">
        <v>0</v>
      </c>
      <c r="AF107" s="1" t="s">
        <v>0</v>
      </c>
      <c r="AG107" s="1" t="s">
        <v>0</v>
      </c>
      <c r="AH107" s="1" t="s">
        <v>0</v>
      </c>
      <c r="AI107" s="1" t="s">
        <v>0</v>
      </c>
      <c r="AJ107" s="1" t="s">
        <v>0</v>
      </c>
      <c r="AK107" s="1" t="s">
        <v>0</v>
      </c>
      <c r="AL107" s="1" t="s">
        <v>0</v>
      </c>
      <c r="AM107" s="1" t="s">
        <v>0</v>
      </c>
      <c r="AN107" s="1" t="s">
        <v>0</v>
      </c>
      <c r="AO107" s="1" t="s">
        <v>0</v>
      </c>
      <c r="AP107" s="1" t="s">
        <v>0</v>
      </c>
      <c r="AQ107" s="1" t="s">
        <v>0</v>
      </c>
      <c r="AR107" s="1" t="s">
        <v>0</v>
      </c>
      <c r="AS107" s="1" t="s">
        <v>0</v>
      </c>
      <c r="AT107" s="1" t="s">
        <v>0</v>
      </c>
      <c r="AU107" s="1" t="s">
        <v>0</v>
      </c>
      <c r="AV107" s="1" t="s">
        <v>0</v>
      </c>
      <c r="AW107" s="1" t="s">
        <v>0</v>
      </c>
      <c r="AX107" s="1" t="s">
        <v>0</v>
      </c>
      <c r="AY107" s="1" t="s">
        <v>0</v>
      </c>
      <c r="AZ107" s="1" t="s">
        <v>0</v>
      </c>
      <c r="BA107" s="1" t="s">
        <v>0</v>
      </c>
      <c r="BB107" s="1" t="s">
        <v>0</v>
      </c>
      <c r="BC107" s="1" t="s">
        <v>0</v>
      </c>
      <c r="BD107" s="1" t="s">
        <v>0</v>
      </c>
      <c r="BE107" s="1" t="s">
        <v>0</v>
      </c>
      <c r="BF107" s="1" t="s">
        <v>0</v>
      </c>
      <c r="BG107" s="1" t="s">
        <v>0</v>
      </c>
      <c r="BH107" s="1" t="s">
        <v>0</v>
      </c>
      <c r="BI107" s="1" t="s">
        <v>0</v>
      </c>
      <c r="BJ107" s="1" t="s">
        <v>0</v>
      </c>
      <c r="BK107" s="1" t="s">
        <v>0</v>
      </c>
      <c r="BL107" s="1" t="s">
        <v>0</v>
      </c>
      <c r="BM107" s="1" t="s">
        <v>0</v>
      </c>
      <c r="BN107" s="1" t="s">
        <v>0</v>
      </c>
      <c r="BO107" s="1" t="s">
        <v>0</v>
      </c>
      <c r="BP107" s="1" t="s">
        <v>0</v>
      </c>
      <c r="BQ107" s="1" t="s">
        <v>0</v>
      </c>
      <c r="BR107" s="1" t="s">
        <v>0</v>
      </c>
      <c r="BS107" s="1" t="s">
        <v>0</v>
      </c>
      <c r="BT107" s="1" t="s">
        <v>0</v>
      </c>
      <c r="BU107" s="1" t="s">
        <v>0</v>
      </c>
      <c r="BV107" s="1" t="s">
        <v>0</v>
      </c>
      <c r="BW107" s="1" t="s">
        <v>0</v>
      </c>
      <c r="BX107" s="1" t="s">
        <v>0</v>
      </c>
      <c r="BY107" s="1" t="s">
        <v>0</v>
      </c>
      <c r="BZ107" s="1" t="s">
        <v>0</v>
      </c>
      <c r="CA107" s="1" t="s">
        <v>0</v>
      </c>
      <c r="CB107" s="1" t="s">
        <v>0</v>
      </c>
    </row>
    <row r="108" spans="1:80" x14ac:dyDescent="0.2">
      <c r="A108" s="1" t="s">
        <v>1738</v>
      </c>
      <c r="B108" s="4" t="s">
        <v>491</v>
      </c>
      <c r="C108" s="4" t="s">
        <v>492</v>
      </c>
      <c r="D108" s="35">
        <v>25980391.374922998</v>
      </c>
      <c r="E108" s="35">
        <v>34097567.983010799</v>
      </c>
      <c r="F108" s="35">
        <v>32417390.264370799</v>
      </c>
      <c r="G108" s="35">
        <v>13039686.8291349</v>
      </c>
      <c r="H108" s="35">
        <v>67281458.037074104</v>
      </c>
      <c r="I108" s="35">
        <v>21423277.932506099</v>
      </c>
      <c r="J108" s="35">
        <v>16712595.576471001</v>
      </c>
      <c r="K108" s="35">
        <v>17770405.381511401</v>
      </c>
      <c r="L108" s="35">
        <v>12836960.209306501</v>
      </c>
      <c r="M108" s="35">
        <v>18451361.172224499</v>
      </c>
      <c r="N108" s="1">
        <v>22992686.363380902</v>
      </c>
      <c r="O108" s="1">
        <v>20464892.023151498</v>
      </c>
      <c r="P108" s="1">
        <v>13529142.7768459</v>
      </c>
      <c r="Q108" s="1">
        <v>14714593.577308301</v>
      </c>
      <c r="R108" s="1">
        <v>20468071.546360001</v>
      </c>
      <c r="S108" s="1">
        <v>37380142.9126072</v>
      </c>
      <c r="T108" s="1">
        <v>20975967.738125101</v>
      </c>
      <c r="U108" s="1">
        <v>17494430.3091515</v>
      </c>
      <c r="V108" s="1">
        <v>22263675.665364999</v>
      </c>
      <c r="W108" s="1">
        <v>11089071.8571136</v>
      </c>
      <c r="X108" s="1">
        <v>22159420.444175899</v>
      </c>
      <c r="Y108" s="1">
        <v>21201629.6208377</v>
      </c>
      <c r="Z108" s="1">
        <v>15543408.318161299</v>
      </c>
      <c r="AA108" s="1">
        <v>20057685.118537098</v>
      </c>
      <c r="AB108" s="1">
        <v>18340049.986685101</v>
      </c>
      <c r="AC108" s="1">
        <v>26035548.5642091</v>
      </c>
      <c r="AD108" s="1">
        <v>17941936.217999499</v>
      </c>
      <c r="AE108" s="1">
        <v>23779765.089918401</v>
      </c>
      <c r="AF108" s="1">
        <v>18619594.824002799</v>
      </c>
      <c r="AG108" s="1">
        <v>26490373.110035598</v>
      </c>
      <c r="AH108" s="1">
        <v>23219917.2117754</v>
      </c>
      <c r="AI108" s="1">
        <v>23266055.040575601</v>
      </c>
      <c r="AJ108" s="1">
        <v>11543661.416350899</v>
      </c>
      <c r="AK108" s="1">
        <v>18201523.507647902</v>
      </c>
      <c r="AL108" s="1">
        <v>17940284.7016908</v>
      </c>
      <c r="AM108" s="1">
        <v>19302447.777224999</v>
      </c>
      <c r="AN108" s="1">
        <v>19874572.830846</v>
      </c>
      <c r="AO108" s="1">
        <v>13000931.362312</v>
      </c>
      <c r="AP108" s="1">
        <v>14457996.775145199</v>
      </c>
      <c r="AQ108" s="1">
        <v>10221701.7157262</v>
      </c>
      <c r="AR108" s="1">
        <v>9709318.3366654497</v>
      </c>
      <c r="AS108" s="1">
        <v>11460490.2766938</v>
      </c>
      <c r="AT108" s="1">
        <v>21895247.653289199</v>
      </c>
      <c r="AU108" s="1">
        <v>13465305.3793882</v>
      </c>
      <c r="AV108" s="1">
        <v>10029272.490760401</v>
      </c>
      <c r="AW108" s="1">
        <v>23354873.6482132</v>
      </c>
      <c r="AX108" s="1">
        <v>19194941.9727326</v>
      </c>
      <c r="AY108" s="1">
        <v>15860302.580400599</v>
      </c>
      <c r="AZ108" s="1">
        <v>19711966.169189502</v>
      </c>
      <c r="BA108" s="1">
        <v>14369762.535901301</v>
      </c>
      <c r="BB108" s="1">
        <v>14671372.1830341</v>
      </c>
      <c r="BC108" s="1">
        <v>21783408.088345401</v>
      </c>
      <c r="BD108" s="1">
        <v>16141834.8165954</v>
      </c>
      <c r="BE108" s="1">
        <v>17970076.990556799</v>
      </c>
      <c r="BF108" s="1">
        <v>10179034.6586842</v>
      </c>
      <c r="BG108" s="1">
        <v>41242048.133521497</v>
      </c>
      <c r="BH108" s="1">
        <v>24634490.487465099</v>
      </c>
      <c r="BI108" s="1">
        <v>12439025.658730401</v>
      </c>
      <c r="BJ108" s="1">
        <v>19591807.9043798</v>
      </c>
      <c r="BK108" s="1">
        <v>18843929.553740699</v>
      </c>
      <c r="BL108" s="1">
        <v>19244213.5967598</v>
      </c>
      <c r="BM108" s="1">
        <v>13722379.4674627</v>
      </c>
      <c r="BN108" s="1">
        <v>20918775.702942502</v>
      </c>
      <c r="BO108" s="1">
        <v>34433359.160424098</v>
      </c>
      <c r="BP108" s="1">
        <v>16074529.313065801</v>
      </c>
      <c r="BQ108" s="1">
        <v>16643533.0601303</v>
      </c>
      <c r="BR108" s="1">
        <v>13642168.4790657</v>
      </c>
      <c r="BS108" s="1">
        <v>18066640.001272202</v>
      </c>
      <c r="BT108" s="1">
        <v>12486960.326672601</v>
      </c>
      <c r="BU108" s="1">
        <v>18674635.1780557</v>
      </c>
      <c r="BV108" s="1">
        <v>19601975.585095201</v>
      </c>
      <c r="BW108" s="1">
        <v>16636618.173063399</v>
      </c>
      <c r="BX108" s="1">
        <v>15324380.824625799</v>
      </c>
      <c r="BY108" s="1">
        <v>16648363.584638899</v>
      </c>
      <c r="BZ108" s="1">
        <v>15547759.5798395</v>
      </c>
      <c r="CA108" s="1">
        <v>9193629.2849505302</v>
      </c>
      <c r="CB108" s="1">
        <v>14214590.3508303</v>
      </c>
    </row>
    <row r="109" spans="1:80" x14ac:dyDescent="0.2">
      <c r="A109" s="1" t="s">
        <v>1739</v>
      </c>
      <c r="B109" s="4" t="s">
        <v>496</v>
      </c>
      <c r="C109" s="4" t="s">
        <v>497</v>
      </c>
      <c r="D109" s="35">
        <v>1109104.7247723599</v>
      </c>
      <c r="E109" s="35">
        <v>1008742.80538928</v>
      </c>
      <c r="F109" s="35">
        <v>180723.68779416199</v>
      </c>
      <c r="G109" s="35">
        <v>379859.70511902199</v>
      </c>
      <c r="H109" s="35">
        <v>119563.273995369</v>
      </c>
      <c r="I109" s="35">
        <v>702541.61400152603</v>
      </c>
      <c r="J109" s="35">
        <v>628104.99331911199</v>
      </c>
      <c r="K109" s="35">
        <v>1018405.96796086</v>
      </c>
      <c r="L109" s="35">
        <v>498561.08280289802</v>
      </c>
      <c r="M109" s="35">
        <v>2000178.8599979701</v>
      </c>
      <c r="N109" s="1">
        <v>406577.69279348699</v>
      </c>
      <c r="O109" s="1">
        <v>934295.96717033396</v>
      </c>
      <c r="P109" s="1">
        <v>446769.06605326699</v>
      </c>
      <c r="Q109" s="1">
        <v>373547.39154035301</v>
      </c>
      <c r="R109" s="1">
        <v>1146422.62448416</v>
      </c>
      <c r="S109" s="1">
        <v>534784.18455735501</v>
      </c>
      <c r="T109" s="1">
        <v>853607.33249312302</v>
      </c>
      <c r="U109" s="1">
        <v>130592.911519309</v>
      </c>
      <c r="V109" s="1">
        <v>1109858.8315842</v>
      </c>
      <c r="W109" s="1">
        <v>306825.88720065798</v>
      </c>
      <c r="X109" s="1">
        <v>659098.66577585798</v>
      </c>
      <c r="Y109" s="1">
        <v>960054.94096965797</v>
      </c>
      <c r="Z109" s="1">
        <v>230084.961667945</v>
      </c>
      <c r="AA109" s="1">
        <v>455819.12063386099</v>
      </c>
      <c r="AB109" s="1">
        <v>740049.06568194099</v>
      </c>
      <c r="AC109" s="1">
        <v>841286.81029411196</v>
      </c>
      <c r="AD109" s="1">
        <v>1130509.2519989701</v>
      </c>
      <c r="AE109" s="1">
        <v>1125269.3983657199</v>
      </c>
      <c r="AF109" s="1">
        <v>710770.00472196401</v>
      </c>
      <c r="AG109" s="1">
        <v>1058240.1930605001</v>
      </c>
      <c r="AH109" s="1">
        <v>362821.58315780998</v>
      </c>
      <c r="AI109" s="1">
        <v>190473.03582892299</v>
      </c>
      <c r="AJ109" s="1">
        <v>323832.97876921901</v>
      </c>
      <c r="AK109" s="1">
        <v>570405.87109471299</v>
      </c>
      <c r="AL109" s="1">
        <v>785175.62693451496</v>
      </c>
      <c r="AM109" s="1">
        <v>971243.03006035904</v>
      </c>
      <c r="AN109" s="1">
        <v>559468.82905655599</v>
      </c>
      <c r="AO109" s="1">
        <v>62232.750380539401</v>
      </c>
      <c r="AP109" s="1">
        <v>495227.59736289398</v>
      </c>
      <c r="AQ109" s="1">
        <v>586441.19364414597</v>
      </c>
      <c r="AR109" s="1">
        <v>763852.90034441603</v>
      </c>
      <c r="AS109" s="1">
        <v>532303.36132726795</v>
      </c>
      <c r="AT109" s="1">
        <v>640328.14808442094</v>
      </c>
      <c r="AU109" s="1">
        <v>503952.10782027501</v>
      </c>
      <c r="AV109" s="1">
        <v>547906.62999779498</v>
      </c>
      <c r="AW109" s="1">
        <v>602998.21548265498</v>
      </c>
      <c r="AX109" s="1">
        <v>474073.49047588703</v>
      </c>
      <c r="AY109" s="1">
        <v>725599.41987417801</v>
      </c>
      <c r="AZ109" s="1">
        <v>596329.61556199403</v>
      </c>
      <c r="BA109" s="1">
        <v>901210.12739037105</v>
      </c>
      <c r="BB109" s="1">
        <v>196854.110102932</v>
      </c>
      <c r="BC109" s="1">
        <v>973801.35458414303</v>
      </c>
      <c r="BD109" s="1">
        <v>703431.51354388404</v>
      </c>
      <c r="BE109" s="1">
        <v>1046058.06589884</v>
      </c>
      <c r="BF109" s="1">
        <v>567168.75358044601</v>
      </c>
      <c r="BG109" s="1">
        <v>584906.427999796</v>
      </c>
      <c r="BH109" s="1">
        <v>1243685.8562938201</v>
      </c>
      <c r="BI109" s="1">
        <v>1189863.03470461</v>
      </c>
      <c r="BJ109" s="1">
        <v>944143.86875952897</v>
      </c>
      <c r="BK109" s="1">
        <v>200496.02789796999</v>
      </c>
      <c r="BL109" s="1">
        <v>554460.97269272804</v>
      </c>
      <c r="BM109" s="1">
        <v>516352.41658023302</v>
      </c>
      <c r="BN109" s="1">
        <v>251639.76652620701</v>
      </c>
      <c r="BO109" s="1">
        <v>186958.31687765001</v>
      </c>
      <c r="BP109" s="1">
        <v>617682.12634888699</v>
      </c>
      <c r="BQ109" s="1">
        <v>1307805.1221416299</v>
      </c>
      <c r="BR109" s="1">
        <v>682837.05833821697</v>
      </c>
      <c r="BS109" s="1">
        <v>885630.953959028</v>
      </c>
      <c r="BT109" s="1">
        <v>352658.46197027899</v>
      </c>
      <c r="BU109" s="1">
        <v>438678.41273902799</v>
      </c>
      <c r="BV109" s="1">
        <v>149118.68770042999</v>
      </c>
      <c r="BW109" s="1">
        <v>484964.343081659</v>
      </c>
      <c r="BX109" s="1">
        <v>726693.76604660205</v>
      </c>
      <c r="BY109" s="1">
        <v>770034.93051386299</v>
      </c>
      <c r="BZ109" s="1">
        <v>359796.38402534398</v>
      </c>
      <c r="CA109" s="1">
        <v>476400.65195825999</v>
      </c>
      <c r="CB109" s="1">
        <v>617952.52128129394</v>
      </c>
    </row>
    <row r="110" spans="1:80" x14ac:dyDescent="0.2">
      <c r="A110" s="1" t="s">
        <v>1740</v>
      </c>
      <c r="B110" s="4" t="s">
        <v>501</v>
      </c>
      <c r="C110" s="4" t="s">
        <v>502</v>
      </c>
      <c r="D110" s="35" t="s">
        <v>0</v>
      </c>
      <c r="E110" s="35" t="s">
        <v>0</v>
      </c>
      <c r="F110" s="35" t="s">
        <v>0</v>
      </c>
      <c r="G110" s="35" t="s">
        <v>0</v>
      </c>
      <c r="H110" s="35" t="s">
        <v>0</v>
      </c>
      <c r="I110" s="35" t="s">
        <v>0</v>
      </c>
      <c r="J110" s="35" t="s">
        <v>0</v>
      </c>
      <c r="K110" s="35" t="s">
        <v>0</v>
      </c>
      <c r="L110" s="35" t="s">
        <v>0</v>
      </c>
      <c r="M110" s="35" t="s">
        <v>0</v>
      </c>
      <c r="N110" s="1" t="s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0</v>
      </c>
      <c r="X110" s="1" t="s">
        <v>0</v>
      </c>
      <c r="Y110" s="1" t="s">
        <v>0</v>
      </c>
      <c r="Z110" s="1" t="s">
        <v>0</v>
      </c>
      <c r="AA110" s="1" t="s">
        <v>0</v>
      </c>
      <c r="AB110" s="1" t="s">
        <v>0</v>
      </c>
      <c r="AC110" s="1" t="s">
        <v>0</v>
      </c>
      <c r="AD110" s="1" t="s">
        <v>0</v>
      </c>
      <c r="AE110" s="1" t="s">
        <v>0</v>
      </c>
      <c r="AF110" s="1" t="s">
        <v>0</v>
      </c>
      <c r="AG110" s="1" t="s">
        <v>0</v>
      </c>
      <c r="AH110" s="1" t="s">
        <v>0</v>
      </c>
      <c r="AI110" s="1" t="s">
        <v>0</v>
      </c>
      <c r="AJ110" s="1" t="s">
        <v>0</v>
      </c>
      <c r="AK110" s="1" t="s">
        <v>0</v>
      </c>
      <c r="AL110" s="1" t="s">
        <v>0</v>
      </c>
      <c r="AM110" s="1" t="s">
        <v>0</v>
      </c>
      <c r="AN110" s="1" t="s">
        <v>0</v>
      </c>
      <c r="AO110" s="1" t="s">
        <v>0</v>
      </c>
      <c r="AP110" s="1" t="s">
        <v>0</v>
      </c>
      <c r="AQ110" s="1" t="s">
        <v>0</v>
      </c>
      <c r="AR110" s="1" t="s">
        <v>0</v>
      </c>
      <c r="AS110" s="1" t="s">
        <v>0</v>
      </c>
      <c r="AT110" s="1" t="s">
        <v>0</v>
      </c>
      <c r="AU110" s="1" t="s">
        <v>0</v>
      </c>
      <c r="AV110" s="1" t="s">
        <v>0</v>
      </c>
      <c r="AW110" s="1" t="s">
        <v>0</v>
      </c>
      <c r="AX110" s="1" t="s">
        <v>0</v>
      </c>
      <c r="AY110" s="1" t="s">
        <v>0</v>
      </c>
      <c r="AZ110" s="1" t="s">
        <v>0</v>
      </c>
      <c r="BA110" s="1" t="s">
        <v>0</v>
      </c>
      <c r="BB110" s="1" t="s">
        <v>0</v>
      </c>
      <c r="BC110" s="1" t="s">
        <v>0</v>
      </c>
      <c r="BD110" s="1" t="s">
        <v>0</v>
      </c>
      <c r="BE110" s="1" t="s">
        <v>0</v>
      </c>
      <c r="BF110" s="1" t="s">
        <v>0</v>
      </c>
      <c r="BG110" s="1" t="s">
        <v>0</v>
      </c>
      <c r="BH110" s="1" t="s">
        <v>0</v>
      </c>
      <c r="BI110" s="1" t="s">
        <v>0</v>
      </c>
      <c r="BJ110" s="1" t="s">
        <v>0</v>
      </c>
      <c r="BK110" s="1" t="s">
        <v>0</v>
      </c>
      <c r="BL110" s="1" t="s">
        <v>0</v>
      </c>
      <c r="BM110" s="1" t="s">
        <v>0</v>
      </c>
      <c r="BN110" s="1" t="s">
        <v>0</v>
      </c>
      <c r="BO110" s="1" t="s">
        <v>0</v>
      </c>
      <c r="BP110" s="1" t="s">
        <v>0</v>
      </c>
      <c r="BQ110" s="1" t="s">
        <v>0</v>
      </c>
      <c r="BR110" s="1" t="s">
        <v>0</v>
      </c>
      <c r="BS110" s="1" t="s">
        <v>0</v>
      </c>
      <c r="BT110" s="1" t="s">
        <v>0</v>
      </c>
      <c r="BU110" s="1" t="s">
        <v>0</v>
      </c>
      <c r="BV110" s="1" t="s">
        <v>0</v>
      </c>
      <c r="BW110" s="1" t="s">
        <v>0</v>
      </c>
      <c r="BX110" s="1" t="s">
        <v>0</v>
      </c>
      <c r="BY110" s="1" t="s">
        <v>0</v>
      </c>
      <c r="BZ110" s="1" t="s">
        <v>0</v>
      </c>
      <c r="CA110" s="1" t="s">
        <v>0</v>
      </c>
      <c r="CB110" s="1" t="s">
        <v>0</v>
      </c>
    </row>
    <row r="111" spans="1:80" x14ac:dyDescent="0.2">
      <c r="A111" s="1" t="s">
        <v>1741</v>
      </c>
      <c r="B111" s="4" t="s">
        <v>505</v>
      </c>
      <c r="C111" s="4" t="s">
        <v>506</v>
      </c>
      <c r="D111" s="35" t="s">
        <v>0</v>
      </c>
      <c r="E111" s="35" t="s">
        <v>0</v>
      </c>
      <c r="F111" s="35" t="s">
        <v>0</v>
      </c>
      <c r="G111" s="35" t="s">
        <v>0</v>
      </c>
      <c r="H111" s="35" t="s">
        <v>0</v>
      </c>
      <c r="I111" s="35" t="s">
        <v>0</v>
      </c>
      <c r="J111" s="35" t="s">
        <v>0</v>
      </c>
      <c r="K111" s="35" t="s">
        <v>0</v>
      </c>
      <c r="L111" s="35" t="s">
        <v>0</v>
      </c>
      <c r="M111" s="35" t="s">
        <v>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0</v>
      </c>
      <c r="X111" s="1" t="s">
        <v>0</v>
      </c>
      <c r="Y111" s="1" t="s">
        <v>0</v>
      </c>
      <c r="Z111" s="1" t="s">
        <v>0</v>
      </c>
      <c r="AA111" s="1" t="s">
        <v>0</v>
      </c>
      <c r="AB111" s="1" t="s">
        <v>0</v>
      </c>
      <c r="AC111" s="1" t="s">
        <v>0</v>
      </c>
      <c r="AD111" s="1" t="s">
        <v>0</v>
      </c>
      <c r="AE111" s="1" t="s">
        <v>0</v>
      </c>
      <c r="AF111" s="1" t="s">
        <v>0</v>
      </c>
      <c r="AG111" s="1" t="s">
        <v>0</v>
      </c>
      <c r="AH111" s="1" t="s">
        <v>0</v>
      </c>
      <c r="AI111" s="1" t="s">
        <v>0</v>
      </c>
      <c r="AJ111" s="1" t="s">
        <v>0</v>
      </c>
      <c r="AK111" s="1" t="s">
        <v>0</v>
      </c>
      <c r="AL111" s="1" t="s">
        <v>0</v>
      </c>
      <c r="AM111" s="1" t="s">
        <v>0</v>
      </c>
      <c r="AN111" s="1" t="s">
        <v>0</v>
      </c>
      <c r="AO111" s="1" t="s">
        <v>0</v>
      </c>
      <c r="AP111" s="1" t="s">
        <v>0</v>
      </c>
      <c r="AQ111" s="1" t="s">
        <v>0</v>
      </c>
      <c r="AR111" s="1" t="s">
        <v>0</v>
      </c>
      <c r="AS111" s="1" t="s">
        <v>0</v>
      </c>
      <c r="AT111" s="1" t="s">
        <v>0</v>
      </c>
      <c r="AU111" s="1" t="s">
        <v>0</v>
      </c>
      <c r="AV111" s="1" t="s">
        <v>0</v>
      </c>
      <c r="AW111" s="1" t="s">
        <v>0</v>
      </c>
      <c r="AX111" s="1" t="s">
        <v>0</v>
      </c>
      <c r="AY111" s="1" t="s">
        <v>0</v>
      </c>
      <c r="AZ111" s="1" t="s">
        <v>0</v>
      </c>
      <c r="BA111" s="1" t="s">
        <v>0</v>
      </c>
      <c r="BB111" s="1" t="s">
        <v>0</v>
      </c>
      <c r="BC111" s="1" t="s">
        <v>0</v>
      </c>
      <c r="BD111" s="1" t="s">
        <v>0</v>
      </c>
      <c r="BE111" s="1" t="s">
        <v>0</v>
      </c>
      <c r="BF111" s="1" t="s">
        <v>0</v>
      </c>
      <c r="BG111" s="1" t="s">
        <v>0</v>
      </c>
      <c r="BH111" s="1" t="s">
        <v>0</v>
      </c>
      <c r="BI111" s="1" t="s">
        <v>0</v>
      </c>
      <c r="BJ111" s="1" t="s">
        <v>0</v>
      </c>
      <c r="BK111" s="1" t="s">
        <v>0</v>
      </c>
      <c r="BL111" s="1" t="s">
        <v>0</v>
      </c>
      <c r="BM111" s="1" t="s">
        <v>0</v>
      </c>
      <c r="BN111" s="1" t="s">
        <v>0</v>
      </c>
      <c r="BO111" s="1" t="s">
        <v>0</v>
      </c>
      <c r="BP111" s="1" t="s">
        <v>0</v>
      </c>
      <c r="BQ111" s="1" t="s">
        <v>0</v>
      </c>
      <c r="BR111" s="1" t="s">
        <v>0</v>
      </c>
      <c r="BS111" s="1" t="s">
        <v>0</v>
      </c>
      <c r="BT111" s="1" t="s">
        <v>0</v>
      </c>
      <c r="BU111" s="1" t="s">
        <v>0</v>
      </c>
      <c r="BV111" s="1" t="s">
        <v>0</v>
      </c>
      <c r="BW111" s="1" t="s">
        <v>0</v>
      </c>
      <c r="BX111" s="1" t="s">
        <v>0</v>
      </c>
      <c r="BY111" s="1" t="s">
        <v>0</v>
      </c>
      <c r="BZ111" s="1" t="s">
        <v>0</v>
      </c>
      <c r="CA111" s="1" t="s">
        <v>0</v>
      </c>
      <c r="CB111" s="1" t="s">
        <v>0</v>
      </c>
    </row>
    <row r="112" spans="1:80" x14ac:dyDescent="0.2">
      <c r="A112" s="1" t="s">
        <v>1742</v>
      </c>
      <c r="B112" s="4" t="s">
        <v>509</v>
      </c>
      <c r="C112" s="4" t="s">
        <v>510</v>
      </c>
      <c r="D112" s="35">
        <v>2304583.7351067299</v>
      </c>
      <c r="E112" s="35">
        <v>810781.53486053401</v>
      </c>
      <c r="F112" s="35">
        <v>2124253.5801104498</v>
      </c>
      <c r="G112" s="35">
        <v>1370568.2558011401</v>
      </c>
      <c r="H112" s="35">
        <v>3349694.4664766099</v>
      </c>
      <c r="I112" s="35">
        <v>2101169.0269626598</v>
      </c>
      <c r="J112" s="35">
        <v>1525035.04508271</v>
      </c>
      <c r="K112" s="35">
        <v>1991373.45334003</v>
      </c>
      <c r="L112" s="35">
        <v>1286782.37898213</v>
      </c>
      <c r="M112" s="35">
        <v>1799224.8507466</v>
      </c>
      <c r="N112" s="1">
        <v>1977784.0251305101</v>
      </c>
      <c r="O112" s="1">
        <v>1715828.1465392101</v>
      </c>
      <c r="P112" s="1">
        <v>2314847.69727842</v>
      </c>
      <c r="Q112" s="1">
        <v>2201790.0884543802</v>
      </c>
      <c r="R112" s="1">
        <v>1767171.8702173899</v>
      </c>
      <c r="S112" s="1">
        <v>2406179.2900974299</v>
      </c>
      <c r="T112" s="1">
        <v>2596671.4247825402</v>
      </c>
      <c r="U112" s="1">
        <v>1419547.5836336501</v>
      </c>
      <c r="V112" s="1">
        <v>1008743.1587369899</v>
      </c>
      <c r="W112" s="1">
        <v>1014758.96348108</v>
      </c>
      <c r="X112" s="1">
        <v>2647968.4064434702</v>
      </c>
      <c r="Y112" s="1">
        <v>2937430.0345924501</v>
      </c>
      <c r="Z112" s="1">
        <v>1433247.14608949</v>
      </c>
      <c r="AA112" s="1">
        <v>2696625.5862434702</v>
      </c>
      <c r="AB112" s="1">
        <v>1444418.1647648499</v>
      </c>
      <c r="AC112" s="1">
        <v>2925408.7165721399</v>
      </c>
      <c r="AD112" s="1">
        <v>2068050.05337028</v>
      </c>
      <c r="AE112" s="1">
        <v>2578808.17276954</v>
      </c>
      <c r="AF112" s="1">
        <v>2641205.1538983299</v>
      </c>
      <c r="AG112" s="1">
        <v>2692276.72299169</v>
      </c>
      <c r="AH112" s="1">
        <v>1293145.87965572</v>
      </c>
      <c r="AI112" s="1">
        <v>1523898.2201402099</v>
      </c>
      <c r="AJ112" s="1">
        <v>1216804.9569836999</v>
      </c>
      <c r="AK112" s="1">
        <v>2359017.0870476598</v>
      </c>
      <c r="AL112" s="1">
        <v>2012686.8666939901</v>
      </c>
      <c r="AM112" s="1">
        <v>2435397.30526454</v>
      </c>
      <c r="AN112" s="1">
        <v>2474418.0932261902</v>
      </c>
      <c r="AO112" s="1">
        <v>1083783.65626491</v>
      </c>
      <c r="AP112" s="1">
        <v>1338351.8213243601</v>
      </c>
      <c r="AQ112" s="1">
        <v>999462.50196995796</v>
      </c>
      <c r="AR112" s="1">
        <v>1231406.36367013</v>
      </c>
      <c r="AS112" s="1">
        <v>789610.11897203804</v>
      </c>
      <c r="AT112" s="1">
        <v>1951225.1865385601</v>
      </c>
      <c r="AU112" s="1">
        <v>1759113.3290923</v>
      </c>
      <c r="AV112" s="1">
        <v>1007656.04858846</v>
      </c>
      <c r="AW112" s="1">
        <v>1146171.8730929301</v>
      </c>
      <c r="AX112" s="1">
        <v>2316912.6796467099</v>
      </c>
      <c r="AY112" s="1">
        <v>1892306.41111182</v>
      </c>
      <c r="AZ112" s="1">
        <v>2050211.93969345</v>
      </c>
      <c r="BA112" s="1">
        <v>1265794.29830664</v>
      </c>
      <c r="BB112" s="1">
        <v>1722813.7587480601</v>
      </c>
      <c r="BC112" s="1">
        <v>1549047.05603664</v>
      </c>
      <c r="BD112" s="1">
        <v>1251036.6830526099</v>
      </c>
      <c r="BE112" s="1">
        <v>1918500.53068926</v>
      </c>
      <c r="BF112" s="1">
        <v>1239603.1365566801</v>
      </c>
      <c r="BG112" s="1">
        <v>3158295.1186460098</v>
      </c>
      <c r="BH112" s="1">
        <v>1914529.77149861</v>
      </c>
      <c r="BI112" s="1">
        <v>1540561.3946599499</v>
      </c>
      <c r="BJ112" s="1">
        <v>2199363.3125871401</v>
      </c>
      <c r="BK112" s="1">
        <v>2756768.48204287</v>
      </c>
      <c r="BL112" s="1">
        <v>1800127.5773116499</v>
      </c>
      <c r="BM112" s="1">
        <v>1813841.40299605</v>
      </c>
      <c r="BN112" s="1">
        <v>1610485.1683605199</v>
      </c>
      <c r="BO112" s="1">
        <v>3007227.1641968498</v>
      </c>
      <c r="BP112" s="1">
        <v>2572174.8343112501</v>
      </c>
      <c r="BQ112" s="1">
        <v>1870425.4450638699</v>
      </c>
      <c r="BR112" s="1">
        <v>1358894.69997821</v>
      </c>
      <c r="BS112" s="1">
        <v>1699439.93396788</v>
      </c>
      <c r="BT112" s="1">
        <v>1066144.80569866</v>
      </c>
      <c r="BU112" s="1">
        <v>1902603.08868968</v>
      </c>
      <c r="BV112" s="1">
        <v>2688064.4106432502</v>
      </c>
      <c r="BW112" s="1">
        <v>754493.01937972102</v>
      </c>
      <c r="BX112" s="1">
        <v>1682973.3377571299</v>
      </c>
      <c r="BY112" s="1">
        <v>3224507.5687454799</v>
      </c>
      <c r="BZ112" s="1">
        <v>1500304.6942104001</v>
      </c>
      <c r="CA112" s="1">
        <v>1120695.1652823801</v>
      </c>
      <c r="CB112" s="1">
        <v>2493429.5609414</v>
      </c>
    </row>
    <row r="113" spans="1:80" x14ac:dyDescent="0.2">
      <c r="A113" s="1" t="s">
        <v>1743</v>
      </c>
      <c r="B113" s="4" t="s">
        <v>513</v>
      </c>
      <c r="C113" s="4" t="s">
        <v>514</v>
      </c>
      <c r="D113" s="35">
        <v>477721.56461503397</v>
      </c>
      <c r="E113" s="35">
        <v>229562.115226347</v>
      </c>
      <c r="F113" s="35">
        <v>192662.92686903599</v>
      </c>
      <c r="G113" s="35">
        <v>234239.09971907901</v>
      </c>
      <c r="H113" s="35">
        <v>988280.59467602998</v>
      </c>
      <c r="I113" s="35">
        <v>449020.167885495</v>
      </c>
      <c r="J113" s="35">
        <v>397924.634901162</v>
      </c>
      <c r="K113" s="35">
        <v>422388.88328476902</v>
      </c>
      <c r="L113" s="35">
        <v>233640.21644433599</v>
      </c>
      <c r="M113" s="35">
        <v>375295.007020463</v>
      </c>
      <c r="N113" s="1">
        <v>373696.550762308</v>
      </c>
      <c r="O113" s="1">
        <v>382255.872483121</v>
      </c>
      <c r="P113" s="1">
        <v>258747.074262056</v>
      </c>
      <c r="Q113" s="1">
        <v>257610.39610591799</v>
      </c>
      <c r="R113" s="1">
        <v>309092.29854312999</v>
      </c>
      <c r="S113" s="1">
        <v>305802.70805408002</v>
      </c>
      <c r="T113" s="1">
        <v>265430.60605242802</v>
      </c>
      <c r="U113" s="1">
        <v>342940.90997890302</v>
      </c>
      <c r="V113" s="1">
        <v>338004.519086644</v>
      </c>
      <c r="W113" s="1">
        <v>382917.420496593</v>
      </c>
      <c r="X113" s="1">
        <v>399057.05847395002</v>
      </c>
      <c r="Y113" s="1">
        <v>384419.37586667802</v>
      </c>
      <c r="Z113" s="1">
        <v>264270.24518047902</v>
      </c>
      <c r="AA113" s="1">
        <v>168275.925151756</v>
      </c>
      <c r="AB113" s="1">
        <v>286768.984679115</v>
      </c>
      <c r="AC113" s="1">
        <v>480350.41897731298</v>
      </c>
      <c r="AD113" s="1">
        <v>303088.37172975799</v>
      </c>
      <c r="AE113" s="1">
        <v>432260.66418614698</v>
      </c>
      <c r="AF113" s="1">
        <v>335478.11142734601</v>
      </c>
      <c r="AG113" s="1">
        <v>258058.80626355699</v>
      </c>
      <c r="AH113" s="1">
        <v>303188.65395366098</v>
      </c>
      <c r="AI113" s="1">
        <v>601372.75429994694</v>
      </c>
      <c r="AJ113" s="1">
        <v>390446.32058378198</v>
      </c>
      <c r="AK113" s="1">
        <v>413460.26317186601</v>
      </c>
      <c r="AL113" s="1">
        <v>210145.89189464599</v>
      </c>
      <c r="AM113" s="1">
        <v>304968.36055653001</v>
      </c>
      <c r="AN113" s="1">
        <v>391162.05952903902</v>
      </c>
      <c r="AO113" s="1">
        <v>875292.96991185599</v>
      </c>
      <c r="AP113" s="1">
        <v>273466.91055249202</v>
      </c>
      <c r="AQ113" s="1">
        <v>252123.920109942</v>
      </c>
      <c r="AR113" s="1">
        <v>243244.036263249</v>
      </c>
      <c r="AS113" s="1">
        <v>176345.39025258701</v>
      </c>
      <c r="AT113" s="1">
        <v>278756.27121134999</v>
      </c>
      <c r="AU113" s="1">
        <v>166007.63886867199</v>
      </c>
      <c r="AV113" s="1">
        <v>297426.94279779802</v>
      </c>
      <c r="AW113" s="1">
        <v>360948.366894437</v>
      </c>
      <c r="AX113" s="1">
        <v>321533.82658683701</v>
      </c>
      <c r="AY113" s="1">
        <v>321628.17033797997</v>
      </c>
      <c r="AZ113" s="1">
        <v>303728.22013338702</v>
      </c>
      <c r="BA113" s="1">
        <v>392504.96569438197</v>
      </c>
      <c r="BB113" s="1">
        <v>148309.05722114901</v>
      </c>
      <c r="BC113" s="1">
        <v>270728.55587924301</v>
      </c>
      <c r="BD113" s="1">
        <v>328357.57041303598</v>
      </c>
      <c r="BE113" s="1">
        <v>150272.998603443</v>
      </c>
      <c r="BF113" s="1">
        <v>233345.53272738101</v>
      </c>
      <c r="BG113" s="1">
        <v>415532.18904432299</v>
      </c>
      <c r="BH113" s="1">
        <v>509229.02381314198</v>
      </c>
      <c r="BI113" s="1">
        <v>278465.61571293301</v>
      </c>
      <c r="BJ113" s="1">
        <v>459580.33481573901</v>
      </c>
      <c r="BK113" s="1">
        <v>516778.45388047799</v>
      </c>
      <c r="BL113" s="1">
        <v>411381.53670759802</v>
      </c>
      <c r="BM113" s="1">
        <v>246473.603865615</v>
      </c>
      <c r="BN113" s="1">
        <v>286289.76607364102</v>
      </c>
      <c r="BO113" s="1">
        <v>900848.15797178599</v>
      </c>
      <c r="BP113" s="1">
        <v>341367.22745488503</v>
      </c>
      <c r="BQ113" s="1">
        <v>367967.05747744802</v>
      </c>
      <c r="BR113" s="1">
        <v>754377.52416438295</v>
      </c>
      <c r="BS113" s="1">
        <v>630079.97923367599</v>
      </c>
      <c r="BT113" s="1">
        <v>507118.22563435702</v>
      </c>
      <c r="BU113" s="1">
        <v>571553.91086531896</v>
      </c>
      <c r="BV113" s="1">
        <v>342040.67882838298</v>
      </c>
      <c r="BW113" s="1">
        <v>186285.35706101899</v>
      </c>
      <c r="BX113" s="1">
        <v>719668.51703478198</v>
      </c>
      <c r="BY113" s="1">
        <v>189534.25802016599</v>
      </c>
      <c r="BZ113" s="1">
        <v>246696.207520378</v>
      </c>
      <c r="CA113" s="1">
        <v>204077.39453923001</v>
      </c>
      <c r="CB113" s="1">
        <v>371692.16758964403</v>
      </c>
    </row>
    <row r="114" spans="1:80" x14ac:dyDescent="0.2">
      <c r="A114" s="1" t="s">
        <v>1744</v>
      </c>
      <c r="B114" s="4" t="s">
        <v>518</v>
      </c>
      <c r="C114" s="4" t="s">
        <v>519</v>
      </c>
      <c r="D114" s="35">
        <v>568568.113298818</v>
      </c>
      <c r="E114" s="35">
        <v>300842.74350424501</v>
      </c>
      <c r="F114" s="35">
        <v>62144.963037513699</v>
      </c>
      <c r="G114" s="35">
        <v>155189.25203690099</v>
      </c>
      <c r="H114" s="35">
        <v>46750.9569070613</v>
      </c>
      <c r="I114" s="35">
        <v>755511.86749741901</v>
      </c>
      <c r="J114" s="35">
        <v>602413.62708148197</v>
      </c>
      <c r="K114" s="35">
        <v>485001.81459822599</v>
      </c>
      <c r="L114" s="35">
        <v>164325.57154926</v>
      </c>
      <c r="M114" s="35">
        <v>451255.96051687002</v>
      </c>
      <c r="N114" s="1">
        <v>918589.44060516905</v>
      </c>
      <c r="O114" s="1">
        <v>667695.27668762102</v>
      </c>
      <c r="P114" s="1">
        <v>154955.64765671099</v>
      </c>
      <c r="Q114" s="1">
        <v>116423.112547221</v>
      </c>
      <c r="R114" s="1">
        <v>274564.27865380002</v>
      </c>
      <c r="S114" s="1">
        <v>229232.90733738799</v>
      </c>
      <c r="T114" s="1">
        <v>369673.18408519001</v>
      </c>
      <c r="U114" s="1">
        <v>364841.97706589499</v>
      </c>
      <c r="V114" s="1">
        <v>299552.69497962698</v>
      </c>
      <c r="W114" s="1">
        <v>179218.887362801</v>
      </c>
      <c r="X114" s="1">
        <v>264999.26060630498</v>
      </c>
      <c r="Y114" s="1">
        <v>716527.959759766</v>
      </c>
      <c r="Z114" s="1">
        <v>164656.69580364201</v>
      </c>
      <c r="AA114" s="1">
        <v>430166.75742792001</v>
      </c>
      <c r="AB114" s="1">
        <v>212950.74362710101</v>
      </c>
      <c r="AC114" s="1">
        <v>285993.62353483</v>
      </c>
      <c r="AD114" s="1">
        <v>642913.52303641394</v>
      </c>
      <c r="AE114" s="1">
        <v>973843.61395928496</v>
      </c>
      <c r="AF114" s="1">
        <v>955635.11935805494</v>
      </c>
      <c r="AG114" s="1">
        <v>356988.27129586</v>
      </c>
      <c r="AH114" s="1">
        <v>220972.53559272501</v>
      </c>
      <c r="AI114" s="1">
        <v>220011.27023912201</v>
      </c>
      <c r="AJ114" s="1">
        <v>183718.26002528999</v>
      </c>
      <c r="AK114" s="1">
        <v>408477.87007522298</v>
      </c>
      <c r="AL114" s="1">
        <v>635441.51270201604</v>
      </c>
      <c r="AM114" s="1">
        <v>363011.06523307599</v>
      </c>
      <c r="AN114" s="1">
        <v>432304.36218713201</v>
      </c>
      <c r="AO114" s="1">
        <v>258908.94957137201</v>
      </c>
      <c r="AP114" s="1">
        <v>236757.964993231</v>
      </c>
      <c r="AQ114" s="1">
        <v>420600.40988297702</v>
      </c>
      <c r="AR114" s="1">
        <v>355831.53183475201</v>
      </c>
      <c r="AS114" s="1">
        <v>360480.99046787398</v>
      </c>
      <c r="AT114" s="1">
        <v>230452.22170895099</v>
      </c>
      <c r="AU114" s="1">
        <v>763068.28732093098</v>
      </c>
      <c r="AV114" s="1">
        <v>1179521.23945402</v>
      </c>
      <c r="AW114" s="1">
        <v>230903.01170384799</v>
      </c>
      <c r="AX114" s="1">
        <v>540938.86705363402</v>
      </c>
      <c r="AY114" s="1">
        <v>451534.38470331498</v>
      </c>
      <c r="AZ114" s="1">
        <v>984148.98815741402</v>
      </c>
      <c r="BA114" s="1">
        <v>237354.07794486801</v>
      </c>
      <c r="BB114" s="1">
        <v>175376.702622899</v>
      </c>
      <c r="BC114" s="1">
        <v>801986.28717263904</v>
      </c>
      <c r="BD114" s="1">
        <v>272429.967196532</v>
      </c>
      <c r="BE114" s="1">
        <v>608340.73111197294</v>
      </c>
      <c r="BF114" s="1">
        <v>292665.85695895198</v>
      </c>
      <c r="BG114" s="1">
        <v>534210.21640031098</v>
      </c>
      <c r="BH114" s="1">
        <v>725035.98177818605</v>
      </c>
      <c r="BI114" s="1">
        <v>197475.51859593799</v>
      </c>
      <c r="BJ114" s="1">
        <v>347188.12089598703</v>
      </c>
      <c r="BK114" s="1">
        <v>194894.38594462399</v>
      </c>
      <c r="BL114" s="1">
        <v>266064.29861322202</v>
      </c>
      <c r="BM114" s="1">
        <v>371872.51830100402</v>
      </c>
      <c r="BN114" s="1">
        <v>100558.701028818</v>
      </c>
      <c r="BO114" s="1">
        <v>163669.56318192801</v>
      </c>
      <c r="BP114" s="1">
        <v>472523.37690347602</v>
      </c>
      <c r="BQ114" s="1">
        <v>494404.12349582202</v>
      </c>
      <c r="BR114" s="1">
        <v>815855.86410469306</v>
      </c>
      <c r="BS114" s="1">
        <v>374970.72246652801</v>
      </c>
      <c r="BT114" s="1">
        <v>128505.991355996</v>
      </c>
      <c r="BU114" s="1">
        <v>469421.28124739398</v>
      </c>
      <c r="BV114" s="1">
        <v>88214.985540282505</v>
      </c>
      <c r="BW114" s="1">
        <v>257559.62330425301</v>
      </c>
      <c r="BX114" s="1">
        <v>1131184.9623491999</v>
      </c>
      <c r="BY114" s="1">
        <v>452142.06842480501</v>
      </c>
      <c r="BZ114" s="1">
        <v>133349.02114034499</v>
      </c>
      <c r="CA114" s="1">
        <v>420601.552027055</v>
      </c>
      <c r="CB114" s="1">
        <v>391441.48539673002</v>
      </c>
    </row>
    <row r="115" spans="1:80" x14ac:dyDescent="0.2">
      <c r="A115" s="1" t="s">
        <v>1745</v>
      </c>
      <c r="B115" s="4" t="s">
        <v>522</v>
      </c>
      <c r="C115" s="4" t="s">
        <v>523</v>
      </c>
      <c r="D115" s="35" t="s">
        <v>0</v>
      </c>
      <c r="E115" s="35" t="s">
        <v>0</v>
      </c>
      <c r="F115" s="35" t="s">
        <v>0</v>
      </c>
      <c r="G115" s="35" t="s">
        <v>0</v>
      </c>
      <c r="H115" s="35" t="s">
        <v>0</v>
      </c>
      <c r="I115" s="35" t="s">
        <v>0</v>
      </c>
      <c r="J115" s="35" t="s">
        <v>0</v>
      </c>
      <c r="K115" s="35" t="s">
        <v>0</v>
      </c>
      <c r="L115" s="35" t="s">
        <v>0</v>
      </c>
      <c r="M115" s="35" t="s">
        <v>0</v>
      </c>
      <c r="N115" s="1" t="s">
        <v>0</v>
      </c>
      <c r="O115" s="1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0</v>
      </c>
      <c r="X115" s="1" t="s">
        <v>0</v>
      </c>
      <c r="Y115" s="1" t="s">
        <v>0</v>
      </c>
      <c r="Z115" s="1" t="s">
        <v>0</v>
      </c>
      <c r="AA115" s="1" t="s">
        <v>0</v>
      </c>
      <c r="AB115" s="1" t="s">
        <v>0</v>
      </c>
      <c r="AC115" s="1" t="s">
        <v>0</v>
      </c>
      <c r="AD115" s="1" t="s">
        <v>0</v>
      </c>
      <c r="AE115" s="1" t="s">
        <v>0</v>
      </c>
      <c r="AF115" s="1" t="s">
        <v>0</v>
      </c>
      <c r="AG115" s="1" t="s">
        <v>0</v>
      </c>
      <c r="AH115" s="1" t="s">
        <v>0</v>
      </c>
      <c r="AI115" s="1" t="s">
        <v>0</v>
      </c>
      <c r="AJ115" s="1" t="s">
        <v>0</v>
      </c>
      <c r="AK115" s="1" t="s">
        <v>0</v>
      </c>
      <c r="AL115" s="1" t="s">
        <v>0</v>
      </c>
      <c r="AM115" s="1" t="s">
        <v>0</v>
      </c>
      <c r="AN115" s="1" t="s">
        <v>0</v>
      </c>
      <c r="AO115" s="1" t="s">
        <v>0</v>
      </c>
      <c r="AP115" s="1" t="s">
        <v>0</v>
      </c>
      <c r="AQ115" s="1" t="s">
        <v>0</v>
      </c>
      <c r="AR115" s="1" t="s">
        <v>0</v>
      </c>
      <c r="AS115" s="1" t="s">
        <v>0</v>
      </c>
      <c r="AT115" s="1" t="s">
        <v>0</v>
      </c>
      <c r="AU115" s="1" t="s">
        <v>0</v>
      </c>
      <c r="AV115" s="1" t="s">
        <v>0</v>
      </c>
      <c r="AW115" s="1" t="s">
        <v>0</v>
      </c>
      <c r="AX115" s="1" t="s">
        <v>0</v>
      </c>
      <c r="AY115" s="1" t="s">
        <v>0</v>
      </c>
      <c r="AZ115" s="1" t="s">
        <v>0</v>
      </c>
      <c r="BA115" s="1" t="s">
        <v>0</v>
      </c>
      <c r="BB115" s="1" t="s">
        <v>0</v>
      </c>
      <c r="BC115" s="1" t="s">
        <v>0</v>
      </c>
      <c r="BD115" s="1" t="s">
        <v>0</v>
      </c>
      <c r="BE115" s="1" t="s">
        <v>0</v>
      </c>
      <c r="BF115" s="1" t="s">
        <v>0</v>
      </c>
      <c r="BG115" s="1" t="s">
        <v>0</v>
      </c>
      <c r="BH115" s="1" t="s">
        <v>0</v>
      </c>
      <c r="BI115" s="1" t="s">
        <v>0</v>
      </c>
      <c r="BJ115" s="1" t="s">
        <v>0</v>
      </c>
      <c r="BK115" s="1" t="s">
        <v>0</v>
      </c>
      <c r="BL115" s="1" t="s">
        <v>0</v>
      </c>
      <c r="BM115" s="1" t="s">
        <v>0</v>
      </c>
      <c r="BN115" s="1" t="s">
        <v>0</v>
      </c>
      <c r="BO115" s="1" t="s">
        <v>0</v>
      </c>
      <c r="BP115" s="1" t="s">
        <v>0</v>
      </c>
      <c r="BQ115" s="1" t="s">
        <v>0</v>
      </c>
      <c r="BR115" s="1" t="s">
        <v>0</v>
      </c>
      <c r="BS115" s="1" t="s">
        <v>0</v>
      </c>
      <c r="BT115" s="1" t="s">
        <v>0</v>
      </c>
      <c r="BU115" s="1" t="s">
        <v>0</v>
      </c>
      <c r="BV115" s="1" t="s">
        <v>0</v>
      </c>
      <c r="BW115" s="1" t="s">
        <v>0</v>
      </c>
      <c r="BX115" s="1" t="s">
        <v>0</v>
      </c>
      <c r="BY115" s="1" t="s">
        <v>0</v>
      </c>
      <c r="BZ115" s="1" t="s">
        <v>0</v>
      </c>
      <c r="CA115" s="1" t="s">
        <v>0</v>
      </c>
      <c r="CB115" s="1" t="s">
        <v>0</v>
      </c>
    </row>
    <row r="116" spans="1:80" x14ac:dyDescent="0.2">
      <c r="A116" s="1" t="s">
        <v>1746</v>
      </c>
      <c r="B116" s="4" t="s">
        <v>526</v>
      </c>
      <c r="C116" s="4" t="s">
        <v>527</v>
      </c>
      <c r="D116" s="35">
        <v>2341274.70540591</v>
      </c>
      <c r="E116" s="35">
        <v>3955679.38574176</v>
      </c>
      <c r="F116" s="35">
        <v>8375286.3597989101</v>
      </c>
      <c r="G116" s="35">
        <v>2116273.29120115</v>
      </c>
      <c r="H116" s="35">
        <v>6285522.4883288397</v>
      </c>
      <c r="I116" s="35">
        <v>6286965.8258560896</v>
      </c>
      <c r="J116" s="35">
        <v>583368.55128678097</v>
      </c>
      <c r="K116" s="35">
        <v>3474135.0083103599</v>
      </c>
      <c r="L116" s="35">
        <v>2397582.54939134</v>
      </c>
      <c r="M116" s="35">
        <v>4119298.9893548</v>
      </c>
      <c r="N116" s="1">
        <v>7976101.7128259595</v>
      </c>
      <c r="O116" s="1">
        <v>2497419.3406507601</v>
      </c>
      <c r="P116" s="1">
        <v>1626198.16884166</v>
      </c>
      <c r="Q116" s="1">
        <v>2308561.3876438998</v>
      </c>
      <c r="R116" s="1">
        <v>1841372.58739001</v>
      </c>
      <c r="S116" s="1">
        <v>3442948.3960363101</v>
      </c>
      <c r="T116" s="1">
        <v>1937215.1054976</v>
      </c>
      <c r="U116" s="1">
        <v>2239272.4652717402</v>
      </c>
      <c r="V116" s="1">
        <v>2286003.1259243302</v>
      </c>
      <c r="W116" s="1">
        <v>2586520.4027989702</v>
      </c>
      <c r="X116" s="1">
        <v>3722725.1206798102</v>
      </c>
      <c r="Y116" s="1">
        <v>1283022.9225632499</v>
      </c>
      <c r="Z116" s="1">
        <v>6995334.0568438396</v>
      </c>
      <c r="AA116" s="1">
        <v>742045.98685200396</v>
      </c>
      <c r="AB116" s="1">
        <v>3689132.5744667598</v>
      </c>
      <c r="AC116" s="1">
        <v>4420617.1905301502</v>
      </c>
      <c r="AD116" s="1">
        <v>4612864.4659995502</v>
      </c>
      <c r="AE116" s="1">
        <v>1171115.70132535</v>
      </c>
      <c r="AF116" s="1">
        <v>8115464.4657789599</v>
      </c>
      <c r="AG116" s="1">
        <v>2072444.5318213201</v>
      </c>
      <c r="AH116" s="1">
        <v>3164262.4585606498</v>
      </c>
      <c r="AI116" s="1">
        <v>2853563.3883001101</v>
      </c>
      <c r="AJ116" s="1">
        <v>5273123.6282828404</v>
      </c>
      <c r="AK116" s="1">
        <v>1005859.27316489</v>
      </c>
      <c r="AL116" s="1">
        <v>4822460.8496386604</v>
      </c>
      <c r="AM116" s="1">
        <v>1477480.40184305</v>
      </c>
      <c r="AN116" s="1">
        <v>1763856.4031601499</v>
      </c>
      <c r="AO116" s="1">
        <v>6267011.7030733395</v>
      </c>
      <c r="AP116" s="1">
        <v>2140101.1681391802</v>
      </c>
      <c r="AQ116" s="1">
        <v>809469.64931274403</v>
      </c>
      <c r="AR116" s="1">
        <v>3163510.09921485</v>
      </c>
      <c r="AS116" s="1">
        <v>1885029.9841017299</v>
      </c>
      <c r="AT116" s="1">
        <v>1601924.5897534499</v>
      </c>
      <c r="AU116" s="1">
        <v>11832312.9241524</v>
      </c>
      <c r="AV116" s="1">
        <v>4181972.26914377</v>
      </c>
      <c r="AW116" s="1">
        <v>3878670.6678847698</v>
      </c>
      <c r="AX116" s="1">
        <v>2674003.7817975702</v>
      </c>
      <c r="AY116" s="1">
        <v>2803660.7242860799</v>
      </c>
      <c r="AZ116" s="1">
        <v>3454641.3075465499</v>
      </c>
      <c r="BA116" s="1">
        <v>1939607.74214899</v>
      </c>
      <c r="BB116" s="1">
        <v>2127131.2693455201</v>
      </c>
      <c r="BC116" s="1">
        <v>2696812.9768832098</v>
      </c>
      <c r="BD116" s="1">
        <v>2973492.0104660001</v>
      </c>
      <c r="BE116" s="1">
        <v>3767581.4870557101</v>
      </c>
      <c r="BF116" s="1">
        <v>2783098.2355624801</v>
      </c>
      <c r="BG116" s="1">
        <v>4544303.5748068197</v>
      </c>
      <c r="BH116" s="1">
        <v>5228258.73212945</v>
      </c>
      <c r="BI116" s="1">
        <v>1401820.42729215</v>
      </c>
      <c r="BJ116" s="1">
        <v>1575675.1514258201</v>
      </c>
      <c r="BK116" s="1">
        <v>1138931.7880230299</v>
      </c>
      <c r="BL116" s="1">
        <v>1529557.6417923099</v>
      </c>
      <c r="BM116" s="1">
        <v>2499745.6858631899</v>
      </c>
      <c r="BN116" s="1">
        <v>3742945.2993254298</v>
      </c>
      <c r="BO116" s="1">
        <v>1471105.8905706201</v>
      </c>
      <c r="BP116" s="1">
        <v>1639653.2936056</v>
      </c>
      <c r="BQ116" s="1">
        <v>2182937.55835746</v>
      </c>
      <c r="BR116" s="1">
        <v>10870916.719045</v>
      </c>
      <c r="BS116" s="1">
        <v>1402803.0502861</v>
      </c>
      <c r="BT116" s="1">
        <v>2651993.0408104402</v>
      </c>
      <c r="BU116" s="1">
        <v>4690245.8205785397</v>
      </c>
      <c r="BV116" s="1">
        <v>2765723.08685811</v>
      </c>
      <c r="BW116" s="1">
        <v>6178189.3009791002</v>
      </c>
      <c r="BX116" s="1">
        <v>4602698.3573718201</v>
      </c>
      <c r="BY116" s="1">
        <v>1703356.2985515899</v>
      </c>
      <c r="BZ116" s="1">
        <v>1429040.0685828601</v>
      </c>
      <c r="CA116" s="1">
        <v>1997870.6358243299</v>
      </c>
      <c r="CB116" s="1">
        <v>1810713.2101763301</v>
      </c>
    </row>
    <row r="117" spans="1:80" x14ac:dyDescent="0.2">
      <c r="A117" s="1" t="s">
        <v>1748</v>
      </c>
      <c r="B117" s="4" t="s">
        <v>531</v>
      </c>
      <c r="C117" s="4" t="s">
        <v>532</v>
      </c>
      <c r="D117" s="35" t="s">
        <v>0</v>
      </c>
      <c r="E117" s="35" t="s">
        <v>0</v>
      </c>
      <c r="F117" s="35" t="s">
        <v>0</v>
      </c>
      <c r="G117" s="35" t="s">
        <v>0</v>
      </c>
      <c r="H117" s="35" t="s">
        <v>0</v>
      </c>
      <c r="I117" s="35" t="s">
        <v>0</v>
      </c>
      <c r="J117" s="35" t="s">
        <v>0</v>
      </c>
      <c r="K117" s="35" t="s">
        <v>0</v>
      </c>
      <c r="L117" s="35" t="s">
        <v>0</v>
      </c>
      <c r="M117" s="35" t="s">
        <v>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0</v>
      </c>
      <c r="X117" s="1" t="s">
        <v>0</v>
      </c>
      <c r="Y117" s="1" t="s">
        <v>0</v>
      </c>
      <c r="Z117" s="1" t="s">
        <v>0</v>
      </c>
      <c r="AA117" s="1" t="s">
        <v>0</v>
      </c>
      <c r="AB117" s="1" t="s">
        <v>0</v>
      </c>
      <c r="AC117" s="1" t="s">
        <v>0</v>
      </c>
      <c r="AD117" s="1" t="s">
        <v>0</v>
      </c>
      <c r="AE117" s="1" t="s">
        <v>0</v>
      </c>
      <c r="AF117" s="1" t="s">
        <v>0</v>
      </c>
      <c r="AG117" s="1" t="s">
        <v>0</v>
      </c>
      <c r="AH117" s="1" t="s">
        <v>0</v>
      </c>
      <c r="AI117" s="1" t="s">
        <v>0</v>
      </c>
      <c r="AJ117" s="1" t="s">
        <v>0</v>
      </c>
      <c r="AK117" s="1" t="s">
        <v>0</v>
      </c>
      <c r="AL117" s="1" t="s">
        <v>0</v>
      </c>
      <c r="AM117" s="1" t="s">
        <v>0</v>
      </c>
      <c r="AN117" s="1" t="s">
        <v>0</v>
      </c>
      <c r="AO117" s="1" t="s">
        <v>0</v>
      </c>
      <c r="AP117" s="1" t="s">
        <v>0</v>
      </c>
      <c r="AQ117" s="1" t="s">
        <v>0</v>
      </c>
      <c r="AR117" s="1" t="s">
        <v>0</v>
      </c>
      <c r="AS117" s="1" t="s">
        <v>0</v>
      </c>
      <c r="AT117" s="1" t="s">
        <v>0</v>
      </c>
      <c r="AU117" s="1" t="s">
        <v>0</v>
      </c>
      <c r="AV117" s="1" t="s">
        <v>0</v>
      </c>
      <c r="AW117" s="1" t="s">
        <v>0</v>
      </c>
      <c r="AX117" s="1" t="s">
        <v>0</v>
      </c>
      <c r="AY117" s="1" t="s">
        <v>0</v>
      </c>
      <c r="AZ117" s="1" t="s">
        <v>0</v>
      </c>
      <c r="BA117" s="1" t="s">
        <v>0</v>
      </c>
      <c r="BB117" s="1" t="s">
        <v>0</v>
      </c>
      <c r="BC117" s="1" t="s">
        <v>0</v>
      </c>
      <c r="BD117" s="1" t="s">
        <v>0</v>
      </c>
      <c r="BE117" s="1" t="s">
        <v>0</v>
      </c>
      <c r="BF117" s="1" t="s">
        <v>0</v>
      </c>
      <c r="BG117" s="1" t="s">
        <v>0</v>
      </c>
      <c r="BH117" s="1" t="s">
        <v>0</v>
      </c>
      <c r="BI117" s="1" t="s">
        <v>0</v>
      </c>
      <c r="BJ117" s="1" t="s">
        <v>0</v>
      </c>
      <c r="BK117" s="1" t="s">
        <v>0</v>
      </c>
      <c r="BL117" s="1" t="s">
        <v>0</v>
      </c>
      <c r="BM117" s="1" t="s">
        <v>0</v>
      </c>
      <c r="BN117" s="1" t="s">
        <v>0</v>
      </c>
      <c r="BO117" s="1" t="s">
        <v>0</v>
      </c>
      <c r="BP117" s="1" t="s">
        <v>0</v>
      </c>
      <c r="BQ117" s="1" t="s">
        <v>0</v>
      </c>
      <c r="BR117" s="1" t="s">
        <v>0</v>
      </c>
      <c r="BS117" s="1" t="s">
        <v>0</v>
      </c>
      <c r="BT117" s="1" t="s">
        <v>0</v>
      </c>
      <c r="BU117" s="1" t="s">
        <v>0</v>
      </c>
      <c r="BV117" s="1" t="s">
        <v>0</v>
      </c>
      <c r="BW117" s="1" t="s">
        <v>0</v>
      </c>
      <c r="BX117" s="1" t="s">
        <v>0</v>
      </c>
      <c r="BY117" s="1" t="s">
        <v>0</v>
      </c>
      <c r="BZ117" s="1" t="s">
        <v>0</v>
      </c>
      <c r="CA117" s="1" t="s">
        <v>0</v>
      </c>
      <c r="CB117" s="1" t="s">
        <v>0</v>
      </c>
    </row>
    <row r="118" spans="1:80" x14ac:dyDescent="0.2">
      <c r="A118" s="1" t="s">
        <v>1750</v>
      </c>
      <c r="B118" s="4" t="s">
        <v>536</v>
      </c>
      <c r="C118" s="4" t="s">
        <v>537</v>
      </c>
      <c r="D118" s="35">
        <v>41788524.885547198</v>
      </c>
      <c r="E118" s="35">
        <v>35690416.283725999</v>
      </c>
      <c r="F118" s="35">
        <v>71469190.645687997</v>
      </c>
      <c r="G118" s="35">
        <v>24316814.090622701</v>
      </c>
      <c r="H118" s="35">
        <v>14176826.997095101</v>
      </c>
      <c r="I118" s="35">
        <v>78775929.533846393</v>
      </c>
      <c r="J118" s="35">
        <v>35280336.4420342</v>
      </c>
      <c r="K118" s="35">
        <v>23436535.3451428</v>
      </c>
      <c r="L118" s="35">
        <v>83384678.963661</v>
      </c>
      <c r="M118" s="35">
        <v>24025542.594660401</v>
      </c>
      <c r="N118" s="1">
        <v>91013100.160286501</v>
      </c>
      <c r="O118" s="1">
        <v>40240368.534336597</v>
      </c>
      <c r="P118" s="1">
        <v>108494036.683543</v>
      </c>
      <c r="Q118" s="1">
        <v>83632717.311035097</v>
      </c>
      <c r="R118" s="1">
        <v>30070884.963460401</v>
      </c>
      <c r="S118" s="1">
        <v>50214870.7229321</v>
      </c>
      <c r="T118" s="1">
        <v>46153240.7517391</v>
      </c>
      <c r="U118" s="1">
        <v>138931657.21525601</v>
      </c>
      <c r="V118" s="1">
        <v>23291998.719342001</v>
      </c>
      <c r="W118" s="1">
        <v>64224685.930291101</v>
      </c>
      <c r="X118" s="1">
        <v>37329580.594395801</v>
      </c>
      <c r="Y118" s="1">
        <v>28499712.141953699</v>
      </c>
      <c r="Z118" s="1">
        <v>43282071.9697043</v>
      </c>
      <c r="AA118" s="1">
        <v>22403679.634397302</v>
      </c>
      <c r="AB118" s="1">
        <v>25925618.642211501</v>
      </c>
      <c r="AC118" s="1">
        <v>25105712.212352801</v>
      </c>
      <c r="AD118" s="1">
        <v>51230959.7949256</v>
      </c>
      <c r="AE118" s="1">
        <v>34861293.662886404</v>
      </c>
      <c r="AF118" s="1">
        <v>44175492.78633</v>
      </c>
      <c r="AG118" s="1">
        <v>35282948.570133999</v>
      </c>
      <c r="AH118" s="1">
        <v>57698451.735943504</v>
      </c>
      <c r="AI118" s="1">
        <v>26906400.667018</v>
      </c>
      <c r="AJ118" s="1">
        <v>17487875.9203008</v>
      </c>
      <c r="AK118" s="1">
        <v>33789239.244718499</v>
      </c>
      <c r="AL118" s="1">
        <v>79824726.360543504</v>
      </c>
      <c r="AM118" s="1">
        <v>28916161.551176101</v>
      </c>
      <c r="AN118" s="1">
        <v>28704546.8844213</v>
      </c>
      <c r="AO118" s="1">
        <v>113667557.21032099</v>
      </c>
      <c r="AP118" s="1">
        <v>34666407.910902202</v>
      </c>
      <c r="AQ118" s="1">
        <v>29814600.083613001</v>
      </c>
      <c r="AR118" s="1">
        <v>26738064.367645402</v>
      </c>
      <c r="AS118" s="1">
        <v>16378295.5376206</v>
      </c>
      <c r="AT118" s="1">
        <v>24558191.0235135</v>
      </c>
      <c r="AU118" s="1">
        <v>37223860.547396302</v>
      </c>
      <c r="AV118" s="1">
        <v>86177607.942132205</v>
      </c>
      <c r="AW118" s="1">
        <v>17784790.358672</v>
      </c>
      <c r="AX118" s="1">
        <v>22396314.580577999</v>
      </c>
      <c r="AY118" s="1">
        <v>26321421.0307687</v>
      </c>
      <c r="AZ118" s="1">
        <v>38801390.403025202</v>
      </c>
      <c r="BA118" s="1">
        <v>12988909.301487001</v>
      </c>
      <c r="BB118" s="1">
        <v>41733543.0037148</v>
      </c>
      <c r="BC118" s="1">
        <v>21249473.382980999</v>
      </c>
      <c r="BD118" s="1">
        <v>34254422.431661598</v>
      </c>
      <c r="BE118" s="1">
        <v>23126924.862838998</v>
      </c>
      <c r="BF118" s="1">
        <v>17386079.376100101</v>
      </c>
      <c r="BG118" s="1">
        <v>26988792.250728302</v>
      </c>
      <c r="BH118" s="1">
        <v>24963110.616415001</v>
      </c>
      <c r="BI118" s="1">
        <v>28836347.616229299</v>
      </c>
      <c r="BJ118" s="1">
        <v>16539782.313238399</v>
      </c>
      <c r="BK118" s="1">
        <v>28075508.080267999</v>
      </c>
      <c r="BL118" s="1">
        <v>31283639.8275267</v>
      </c>
      <c r="BM118" s="1">
        <v>25802110.402488701</v>
      </c>
      <c r="BN118" s="1">
        <v>32770155.766497701</v>
      </c>
      <c r="BO118" s="1">
        <v>17811687.181902301</v>
      </c>
      <c r="BP118" s="1">
        <v>24607627.451323699</v>
      </c>
      <c r="BQ118" s="1">
        <v>15655667.666474801</v>
      </c>
      <c r="BR118" s="1">
        <v>55758672.308981597</v>
      </c>
      <c r="BS118" s="1">
        <v>20214398.5572742</v>
      </c>
      <c r="BT118" s="1">
        <v>15875118.0327751</v>
      </c>
      <c r="BU118" s="1">
        <v>38671439.8395923</v>
      </c>
      <c r="BV118" s="1">
        <v>53934948.170511</v>
      </c>
      <c r="BW118" s="1">
        <v>20330540.137809899</v>
      </c>
      <c r="BX118" s="1">
        <v>34468357.333010897</v>
      </c>
      <c r="BY118" s="1">
        <v>21660198.465115</v>
      </c>
      <c r="BZ118" s="1">
        <v>26814843.6216783</v>
      </c>
      <c r="CA118" s="1">
        <v>27378236.5047631</v>
      </c>
      <c r="CB118" s="1">
        <v>15839306.7914546</v>
      </c>
    </row>
    <row r="119" spans="1:80" x14ac:dyDescent="0.2">
      <c r="A119" s="1" t="s">
        <v>1751</v>
      </c>
      <c r="B119" s="4" t="s">
        <v>541</v>
      </c>
      <c r="C119" s="4" t="s">
        <v>0</v>
      </c>
      <c r="D119" s="35">
        <v>2876393.4263213198</v>
      </c>
      <c r="E119" s="35">
        <v>1729426.98142652</v>
      </c>
      <c r="F119" s="35">
        <v>3088415.47586603</v>
      </c>
      <c r="G119" s="35">
        <v>1204514.7691285501</v>
      </c>
      <c r="H119" s="35">
        <v>1381631.65725702</v>
      </c>
      <c r="I119" s="35">
        <v>3214319.2747203899</v>
      </c>
      <c r="J119" s="35">
        <v>2205491.3161383802</v>
      </c>
      <c r="K119" s="35">
        <v>3579668.36592637</v>
      </c>
      <c r="L119" s="35">
        <v>2780264.3424452399</v>
      </c>
      <c r="M119" s="35">
        <v>2984818.83261659</v>
      </c>
      <c r="N119" s="1">
        <v>2073300.14990072</v>
      </c>
      <c r="O119" s="1">
        <v>2623539.2292438098</v>
      </c>
      <c r="P119" s="1">
        <v>2360138.6053673699</v>
      </c>
      <c r="Q119" s="1">
        <v>2865483.80019094</v>
      </c>
      <c r="R119" s="1">
        <v>4860847.1290537296</v>
      </c>
      <c r="S119" s="1">
        <v>2005028.60303808</v>
      </c>
      <c r="T119" s="1">
        <v>3535084.9999440899</v>
      </c>
      <c r="U119" s="1">
        <v>2981452.3130883402</v>
      </c>
      <c r="V119" s="1">
        <v>2572440.1664740299</v>
      </c>
      <c r="W119" s="1">
        <v>1838636.03684895</v>
      </c>
      <c r="X119" s="1">
        <v>2384459.67951207</v>
      </c>
      <c r="Y119" s="1">
        <v>3184019.7394590201</v>
      </c>
      <c r="Z119" s="1">
        <v>2051797.17950011</v>
      </c>
      <c r="AA119" s="1">
        <v>2655782.4398469999</v>
      </c>
      <c r="AB119" s="1">
        <v>2025131.2635981501</v>
      </c>
      <c r="AC119" s="1">
        <v>5400103.9202258503</v>
      </c>
      <c r="AD119" s="1">
        <v>1437857.08705795</v>
      </c>
      <c r="AE119" s="1">
        <v>2555212.0664666202</v>
      </c>
      <c r="AF119" s="1">
        <v>4575203.8953756904</v>
      </c>
      <c r="AG119" s="1">
        <v>2098891.72203073</v>
      </c>
      <c r="AH119" s="1">
        <v>3075364.6440085899</v>
      </c>
      <c r="AI119" s="1">
        <v>1276716.1263911901</v>
      </c>
      <c r="AJ119" s="1">
        <v>1610395.2673189</v>
      </c>
      <c r="AK119" s="1">
        <v>2384678.5066430899</v>
      </c>
      <c r="AL119" s="1">
        <v>1606472.2893773499</v>
      </c>
      <c r="AM119" s="1">
        <v>3301197.65076584</v>
      </c>
      <c r="AN119" s="1">
        <v>2361097.9268736499</v>
      </c>
      <c r="AO119" s="1">
        <v>1114641.0979424301</v>
      </c>
      <c r="AP119" s="1">
        <v>1687267.48481194</v>
      </c>
      <c r="AQ119" s="1">
        <v>2167100.5236493698</v>
      </c>
      <c r="AR119" s="1">
        <v>1857036.6502199799</v>
      </c>
      <c r="AS119" s="1">
        <v>1935132.5261846301</v>
      </c>
      <c r="AT119" s="1">
        <v>1353519.6997266</v>
      </c>
      <c r="AU119" s="1">
        <v>1382318.57754698</v>
      </c>
      <c r="AV119" s="1">
        <v>2433810.1576779</v>
      </c>
      <c r="AW119" s="1">
        <v>1499620.0099301001</v>
      </c>
      <c r="AX119" s="1">
        <v>1768503.96102967</v>
      </c>
      <c r="AY119" s="1">
        <v>2637824.12109577</v>
      </c>
      <c r="AZ119" s="1">
        <v>2489883.4243556499</v>
      </c>
      <c r="BA119" s="1">
        <v>3043176.8006066298</v>
      </c>
      <c r="BB119" s="1">
        <v>1822091.3597311</v>
      </c>
      <c r="BC119" s="1">
        <v>2351296.84342437</v>
      </c>
      <c r="BD119" s="1">
        <v>3107238.5940918298</v>
      </c>
      <c r="BE119" s="1">
        <v>1672218.33399517</v>
      </c>
      <c r="BF119" s="1">
        <v>1768928.4890890201</v>
      </c>
      <c r="BG119" s="1">
        <v>1513994.3939519499</v>
      </c>
      <c r="BH119" s="1">
        <v>2075990.8380036501</v>
      </c>
      <c r="BI119" s="1">
        <v>1731163.63849053</v>
      </c>
      <c r="BJ119" s="1">
        <v>2244146.56784363</v>
      </c>
      <c r="BK119" s="1">
        <v>2328547.7126676799</v>
      </c>
      <c r="BL119" s="1">
        <v>1799172.1032088301</v>
      </c>
      <c r="BM119" s="1">
        <v>1818635.72989474</v>
      </c>
      <c r="BN119" s="1">
        <v>1647497.8965006401</v>
      </c>
      <c r="BO119" s="1">
        <v>2031090.6768783601</v>
      </c>
      <c r="BP119" s="1">
        <v>2204203.4484717399</v>
      </c>
      <c r="BQ119" s="1">
        <v>2343406.4492345899</v>
      </c>
      <c r="BR119" s="1">
        <v>2007666.8524688301</v>
      </c>
      <c r="BS119" s="1">
        <v>1783839.6349824299</v>
      </c>
      <c r="BT119" s="1">
        <v>1593012.24425158</v>
      </c>
      <c r="BU119" s="1">
        <v>1665360.2966656401</v>
      </c>
      <c r="BV119" s="1">
        <v>1420298.7487357999</v>
      </c>
      <c r="BW119" s="1">
        <v>2292758.2433876102</v>
      </c>
      <c r="BX119" s="1">
        <v>2199884.4685352999</v>
      </c>
      <c r="BY119" s="1">
        <v>2610480.75550598</v>
      </c>
      <c r="BZ119" s="1">
        <v>2326670.94466017</v>
      </c>
      <c r="CA119" s="1">
        <v>1367833.0612876699</v>
      </c>
      <c r="CB119" s="1">
        <v>1307884.0690893501</v>
      </c>
    </row>
    <row r="120" spans="1:80" x14ac:dyDescent="0.2">
      <c r="A120" s="1" t="s">
        <v>1752</v>
      </c>
      <c r="B120" s="4" t="s">
        <v>544</v>
      </c>
      <c r="C120" s="4" t="s">
        <v>545</v>
      </c>
      <c r="D120" s="35" t="s">
        <v>0</v>
      </c>
      <c r="E120" s="35" t="s">
        <v>0</v>
      </c>
      <c r="F120" s="35" t="s">
        <v>0</v>
      </c>
      <c r="G120" s="35" t="s">
        <v>0</v>
      </c>
      <c r="H120" s="35" t="s">
        <v>0</v>
      </c>
      <c r="I120" s="35" t="s">
        <v>0</v>
      </c>
      <c r="J120" s="35" t="s">
        <v>0</v>
      </c>
      <c r="K120" s="35" t="s">
        <v>0</v>
      </c>
      <c r="L120" s="35" t="s">
        <v>0</v>
      </c>
      <c r="M120" s="35" t="s">
        <v>0</v>
      </c>
      <c r="N120" s="1" t="s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0</v>
      </c>
      <c r="X120" s="1" t="s">
        <v>0</v>
      </c>
      <c r="Y120" s="1" t="s">
        <v>0</v>
      </c>
      <c r="Z120" s="1" t="s">
        <v>0</v>
      </c>
      <c r="AA120" s="1" t="s">
        <v>0</v>
      </c>
      <c r="AB120" s="1" t="s">
        <v>0</v>
      </c>
      <c r="AC120" s="1" t="s">
        <v>0</v>
      </c>
      <c r="AD120" s="1" t="s">
        <v>0</v>
      </c>
      <c r="AE120" s="1" t="s">
        <v>0</v>
      </c>
      <c r="AF120" s="1" t="s">
        <v>0</v>
      </c>
      <c r="AG120" s="1" t="s">
        <v>0</v>
      </c>
      <c r="AH120" s="1" t="s">
        <v>0</v>
      </c>
      <c r="AI120" s="1" t="s">
        <v>0</v>
      </c>
      <c r="AJ120" s="1" t="s">
        <v>0</v>
      </c>
      <c r="AK120" s="1" t="s">
        <v>0</v>
      </c>
      <c r="AL120" s="1" t="s">
        <v>0</v>
      </c>
      <c r="AM120" s="1" t="s">
        <v>0</v>
      </c>
      <c r="AN120" s="1" t="s">
        <v>0</v>
      </c>
      <c r="AO120" s="1" t="s">
        <v>0</v>
      </c>
      <c r="AP120" s="1" t="s">
        <v>0</v>
      </c>
      <c r="AQ120" s="1" t="s">
        <v>0</v>
      </c>
      <c r="AR120" s="1" t="s">
        <v>0</v>
      </c>
      <c r="AS120" s="1" t="s">
        <v>0</v>
      </c>
      <c r="AT120" s="1" t="s">
        <v>0</v>
      </c>
      <c r="AU120" s="1" t="s">
        <v>0</v>
      </c>
      <c r="AV120" s="1" t="s">
        <v>0</v>
      </c>
      <c r="AW120" s="1" t="s">
        <v>0</v>
      </c>
      <c r="AX120" s="1" t="s">
        <v>0</v>
      </c>
      <c r="AY120" s="1" t="s">
        <v>0</v>
      </c>
      <c r="AZ120" s="1" t="s">
        <v>0</v>
      </c>
      <c r="BA120" s="1" t="s">
        <v>0</v>
      </c>
      <c r="BB120" s="1" t="s">
        <v>0</v>
      </c>
      <c r="BC120" s="1" t="s">
        <v>0</v>
      </c>
      <c r="BD120" s="1" t="s">
        <v>0</v>
      </c>
      <c r="BE120" s="1" t="s">
        <v>0</v>
      </c>
      <c r="BF120" s="1" t="s">
        <v>0</v>
      </c>
      <c r="BG120" s="1" t="s">
        <v>0</v>
      </c>
      <c r="BH120" s="1" t="s">
        <v>0</v>
      </c>
      <c r="BI120" s="1" t="s">
        <v>0</v>
      </c>
      <c r="BJ120" s="1" t="s">
        <v>0</v>
      </c>
      <c r="BK120" s="1" t="s">
        <v>0</v>
      </c>
      <c r="BL120" s="1" t="s">
        <v>0</v>
      </c>
      <c r="BM120" s="1" t="s">
        <v>0</v>
      </c>
      <c r="BN120" s="1" t="s">
        <v>0</v>
      </c>
      <c r="BO120" s="1" t="s">
        <v>0</v>
      </c>
      <c r="BP120" s="1" t="s">
        <v>0</v>
      </c>
      <c r="BQ120" s="1" t="s">
        <v>0</v>
      </c>
      <c r="BR120" s="1" t="s">
        <v>0</v>
      </c>
      <c r="BS120" s="1" t="s">
        <v>0</v>
      </c>
      <c r="BT120" s="1" t="s">
        <v>0</v>
      </c>
      <c r="BU120" s="1" t="s">
        <v>0</v>
      </c>
      <c r="BV120" s="1" t="s">
        <v>0</v>
      </c>
      <c r="BW120" s="1" t="s">
        <v>0</v>
      </c>
      <c r="BX120" s="1" t="s">
        <v>0</v>
      </c>
      <c r="BY120" s="1" t="s">
        <v>0</v>
      </c>
      <c r="BZ120" s="1" t="s">
        <v>0</v>
      </c>
      <c r="CA120" s="1" t="s">
        <v>0</v>
      </c>
      <c r="CB120" s="1" t="s">
        <v>0</v>
      </c>
    </row>
    <row r="121" spans="1:80" x14ac:dyDescent="0.2">
      <c r="A121" s="1" t="s">
        <v>1753</v>
      </c>
      <c r="B121" s="4" t="s">
        <v>547</v>
      </c>
      <c r="C121" s="4" t="s">
        <v>0</v>
      </c>
      <c r="D121" s="35">
        <v>550224.46034861996</v>
      </c>
      <c r="E121" s="35">
        <v>399842.54592031898</v>
      </c>
      <c r="F121" s="35">
        <v>1318854.16133753</v>
      </c>
      <c r="G121" s="35">
        <v>190208.776254603</v>
      </c>
      <c r="H121" s="35">
        <v>744696.84199654299</v>
      </c>
      <c r="I121" s="35">
        <v>654347.20427393005</v>
      </c>
      <c r="J121" s="35">
        <v>172054.10480348501</v>
      </c>
      <c r="K121" s="35">
        <v>502735.21098075598</v>
      </c>
      <c r="L121" s="35">
        <v>453127.13463457202</v>
      </c>
      <c r="M121" s="35">
        <v>559642.55394694803</v>
      </c>
      <c r="N121" s="1">
        <v>1338889.62848479</v>
      </c>
      <c r="O121" s="1">
        <v>537062.79500409297</v>
      </c>
      <c r="P121" s="1">
        <v>256845.901955465</v>
      </c>
      <c r="Q121" s="1">
        <v>296116.76560059399</v>
      </c>
      <c r="R121" s="1">
        <v>197382.00519643299</v>
      </c>
      <c r="S121" s="1">
        <v>342746.10537470301</v>
      </c>
      <c r="T121" s="1">
        <v>367983.25011427997</v>
      </c>
      <c r="U121" s="1">
        <v>615248.15799068299</v>
      </c>
      <c r="V121" s="1">
        <v>501905.15186410601</v>
      </c>
      <c r="W121" s="1">
        <v>857068.331642</v>
      </c>
      <c r="X121" s="1">
        <v>303108.07817073102</v>
      </c>
      <c r="Y121" s="1">
        <v>546034.13103559602</v>
      </c>
      <c r="Z121" s="1">
        <v>514974.14916770399</v>
      </c>
      <c r="AA121" s="1">
        <v>144512.59094266599</v>
      </c>
      <c r="AB121" s="1">
        <v>155345.331754029</v>
      </c>
      <c r="AC121" s="1">
        <v>348502.410133205</v>
      </c>
      <c r="AD121" s="1">
        <v>933559.76742331195</v>
      </c>
      <c r="AE121" s="1">
        <v>327975.37834658299</v>
      </c>
      <c r="AF121" s="1">
        <v>508247.26330419001</v>
      </c>
      <c r="AG121" s="1">
        <v>329192.18359942298</v>
      </c>
      <c r="AH121" s="1">
        <v>408385.439237146</v>
      </c>
      <c r="AI121" s="1">
        <v>438303.07232783298</v>
      </c>
      <c r="AJ121" s="1">
        <v>106535.123480724</v>
      </c>
      <c r="AK121" s="1">
        <v>508494.73139904003</v>
      </c>
      <c r="AL121" s="1">
        <v>896526.12689288799</v>
      </c>
      <c r="AM121" s="1">
        <v>365379.65414930799</v>
      </c>
      <c r="AN121" s="1">
        <v>435987.88860873901</v>
      </c>
      <c r="AO121" s="1">
        <v>1273052.9618237501</v>
      </c>
      <c r="AP121" s="1">
        <v>201661.59502895401</v>
      </c>
      <c r="AQ121" s="1">
        <v>172506.274971209</v>
      </c>
      <c r="AR121" s="1">
        <v>264174.46952893498</v>
      </c>
      <c r="AS121" s="1">
        <v>257871.85875905299</v>
      </c>
      <c r="AT121" s="1">
        <v>175153.333913671</v>
      </c>
      <c r="AU121" s="1">
        <v>339987.94967432</v>
      </c>
      <c r="AV121" s="1">
        <v>1019431.55940445</v>
      </c>
      <c r="AW121" s="1">
        <v>433337.08571000298</v>
      </c>
      <c r="AX121" s="1">
        <v>336364.11541164998</v>
      </c>
      <c r="AY121" s="1">
        <v>264238.49881767703</v>
      </c>
      <c r="AZ121" s="1">
        <v>678085.60193555395</v>
      </c>
      <c r="BA121" s="1">
        <v>234586.582190457</v>
      </c>
      <c r="BB121" s="1">
        <v>182841.677081439</v>
      </c>
      <c r="BC121" s="1">
        <v>391933.46409873402</v>
      </c>
      <c r="BD121" s="1">
        <v>312889.61823194002</v>
      </c>
      <c r="BE121" s="1">
        <v>211296.28870599999</v>
      </c>
      <c r="BF121" s="1">
        <v>208111.043438105</v>
      </c>
      <c r="BG121" s="1">
        <v>1120677.7038887499</v>
      </c>
      <c r="BH121" s="1">
        <v>657737.17183374998</v>
      </c>
      <c r="BI121" s="1">
        <v>167997.604937492</v>
      </c>
      <c r="BJ121" s="1">
        <v>519502.45912783098</v>
      </c>
      <c r="BK121" s="1">
        <v>349287.27426102402</v>
      </c>
      <c r="BL121" s="1">
        <v>429720.54475075699</v>
      </c>
      <c r="BM121" s="1">
        <v>231782.079456704</v>
      </c>
      <c r="BN121" s="1">
        <v>216345.87819132299</v>
      </c>
      <c r="BO121" s="1">
        <v>435520.00919688202</v>
      </c>
      <c r="BP121" s="1">
        <v>228919.759027266</v>
      </c>
      <c r="BQ121" s="1">
        <v>373340.00522015803</v>
      </c>
      <c r="BR121" s="1">
        <v>917328.22217299102</v>
      </c>
      <c r="BS121" s="1">
        <v>221985.662055639</v>
      </c>
      <c r="BT121" s="1">
        <v>238015.45073767801</v>
      </c>
      <c r="BU121" s="1">
        <v>515322.77408018801</v>
      </c>
      <c r="BV121" s="1">
        <v>364704.10055584798</v>
      </c>
      <c r="BW121" s="1">
        <v>389261.64262137801</v>
      </c>
      <c r="BX121" s="1">
        <v>347433.26765861502</v>
      </c>
      <c r="BY121" s="1">
        <v>295456.46072028403</v>
      </c>
      <c r="BZ121" s="1">
        <v>361683.70286901598</v>
      </c>
      <c r="CA121" s="1">
        <v>167944.93804275099</v>
      </c>
      <c r="CB121" s="1">
        <v>503022.50294895697</v>
      </c>
    </row>
    <row r="122" spans="1:80" x14ac:dyDescent="0.2">
      <c r="A122" s="1" t="s">
        <v>1754</v>
      </c>
      <c r="B122" s="4" t="s">
        <v>551</v>
      </c>
      <c r="C122" s="4" t="s">
        <v>552</v>
      </c>
      <c r="D122" s="35">
        <v>855975.40530765895</v>
      </c>
      <c r="E122" s="35">
        <v>321682.68040546501</v>
      </c>
      <c r="F122" s="35">
        <v>2441407.9377712002</v>
      </c>
      <c r="G122" s="35">
        <v>479330.866229937</v>
      </c>
      <c r="H122" s="35">
        <v>568572.34411599603</v>
      </c>
      <c r="I122" s="35">
        <v>1375031.4634562701</v>
      </c>
      <c r="J122" s="35">
        <v>319509.036363661</v>
      </c>
      <c r="K122" s="35">
        <v>709293.251482978</v>
      </c>
      <c r="L122" s="35">
        <v>228902.99441016899</v>
      </c>
      <c r="M122" s="35">
        <v>1204151.7558146501</v>
      </c>
      <c r="N122" s="1">
        <v>1127969.81954608</v>
      </c>
      <c r="O122" s="1">
        <v>945089.75570718199</v>
      </c>
      <c r="P122" s="1">
        <v>262598.22448889702</v>
      </c>
      <c r="Q122" s="1">
        <v>229165.157710367</v>
      </c>
      <c r="R122" s="1">
        <v>1333638.9204150799</v>
      </c>
      <c r="S122" s="1">
        <v>927526.93385194696</v>
      </c>
      <c r="T122" s="1">
        <v>674193.81098615495</v>
      </c>
      <c r="U122" s="1">
        <v>749528.51647823199</v>
      </c>
      <c r="V122" s="1">
        <v>1016218.03660685</v>
      </c>
      <c r="W122" s="1">
        <v>1480592.0730262699</v>
      </c>
      <c r="X122" s="1">
        <v>822665.75655641395</v>
      </c>
      <c r="Y122" s="1">
        <v>1328992.46078507</v>
      </c>
      <c r="Z122" s="1">
        <v>883992.70557890495</v>
      </c>
      <c r="AA122" s="1">
        <v>276862.69635046099</v>
      </c>
      <c r="AB122" s="1">
        <v>501748.83758083102</v>
      </c>
      <c r="AC122" s="1">
        <v>1491522.9564354599</v>
      </c>
      <c r="AD122" s="1">
        <v>1273094.32478286</v>
      </c>
      <c r="AE122" s="1">
        <v>492767.15192141</v>
      </c>
      <c r="AF122" s="1">
        <v>439247.286153992</v>
      </c>
      <c r="AG122" s="1">
        <v>999573.61659007298</v>
      </c>
      <c r="AH122" s="1">
        <v>1851124.3289202601</v>
      </c>
      <c r="AI122" s="1">
        <v>290366.39896527497</v>
      </c>
      <c r="AJ122" s="1">
        <v>1100699.38760059</v>
      </c>
      <c r="AK122" s="1">
        <v>1178826.8942506199</v>
      </c>
      <c r="AL122" s="1">
        <v>351477.74456888501</v>
      </c>
      <c r="AM122" s="1">
        <v>726232.12199112901</v>
      </c>
      <c r="AN122" s="1">
        <v>392627.91052602202</v>
      </c>
      <c r="AO122" s="1">
        <v>128906.656868301</v>
      </c>
      <c r="AP122" s="1">
        <v>91744.379371428397</v>
      </c>
      <c r="AQ122" s="1">
        <v>523273.84829781298</v>
      </c>
      <c r="AR122" s="1">
        <v>675475.56314457499</v>
      </c>
      <c r="AS122" s="1">
        <v>936786.55691256199</v>
      </c>
      <c r="AT122" s="1">
        <v>414477.725746196</v>
      </c>
      <c r="AU122" s="1">
        <v>435531.10202763701</v>
      </c>
      <c r="AV122" s="1">
        <v>469166.91524079698</v>
      </c>
      <c r="AW122" s="1">
        <v>574049.36141808401</v>
      </c>
      <c r="AX122" s="1">
        <v>468826.210148777</v>
      </c>
      <c r="AY122" s="1">
        <v>632787.09167822998</v>
      </c>
      <c r="AZ122" s="1">
        <v>428820.58210503898</v>
      </c>
      <c r="BA122" s="1">
        <v>800631.605890812</v>
      </c>
      <c r="BB122" s="1">
        <v>245903.103295988</v>
      </c>
      <c r="BC122" s="1">
        <v>578465.66099067405</v>
      </c>
      <c r="BD122" s="1">
        <v>411055.76753209502</v>
      </c>
      <c r="BE122" s="1">
        <v>1356352.6214542999</v>
      </c>
      <c r="BF122" s="1">
        <v>262676.21686129097</v>
      </c>
      <c r="BG122" s="1">
        <v>1789564.13316759</v>
      </c>
      <c r="BH122" s="1">
        <v>768544.25765207002</v>
      </c>
      <c r="BI122" s="1">
        <v>385522.89631285798</v>
      </c>
      <c r="BJ122" s="1">
        <v>750987.72785972804</v>
      </c>
      <c r="BK122" s="1">
        <v>464075.48574862501</v>
      </c>
      <c r="BL122" s="1">
        <v>597910.92672805302</v>
      </c>
      <c r="BM122" s="1">
        <v>356261.82603271602</v>
      </c>
      <c r="BN122" s="1">
        <v>300025.05514769099</v>
      </c>
      <c r="BO122" s="1">
        <v>200675.260197561</v>
      </c>
      <c r="BP122" s="1">
        <v>298642.64483445499</v>
      </c>
      <c r="BQ122" s="1">
        <v>474369.78567540098</v>
      </c>
      <c r="BR122" s="1">
        <v>581725.534079117</v>
      </c>
      <c r="BS122" s="1">
        <v>278536.864027748</v>
      </c>
      <c r="BT122" s="1">
        <v>352803.32514741702</v>
      </c>
      <c r="BU122" s="1">
        <v>230409.12899678401</v>
      </c>
      <c r="BV122" s="1">
        <v>426151.89388261299</v>
      </c>
      <c r="BW122" s="1">
        <v>216450.00907053999</v>
      </c>
      <c r="BX122" s="1">
        <v>383825.91885293397</v>
      </c>
      <c r="BY122" s="1">
        <v>370265.06457205099</v>
      </c>
      <c r="BZ122" s="1">
        <v>452547.28523401998</v>
      </c>
      <c r="CA122" s="1">
        <v>305457.98238317203</v>
      </c>
      <c r="CB122" s="1">
        <v>228824.638546678</v>
      </c>
    </row>
    <row r="123" spans="1:80" x14ac:dyDescent="0.2">
      <c r="A123" s="1" t="s">
        <v>1755</v>
      </c>
      <c r="B123" s="4" t="s">
        <v>556</v>
      </c>
      <c r="C123" s="4" t="s">
        <v>557</v>
      </c>
      <c r="D123" s="35" t="s">
        <v>0</v>
      </c>
      <c r="E123" s="35" t="s">
        <v>0</v>
      </c>
      <c r="F123" s="35" t="s">
        <v>0</v>
      </c>
      <c r="G123" s="35" t="s">
        <v>0</v>
      </c>
      <c r="H123" s="35" t="s">
        <v>0</v>
      </c>
      <c r="I123" s="35" t="s">
        <v>0</v>
      </c>
      <c r="J123" s="35" t="s">
        <v>0</v>
      </c>
      <c r="K123" s="35" t="s">
        <v>0</v>
      </c>
      <c r="L123" s="35" t="s">
        <v>0</v>
      </c>
      <c r="M123" s="35" t="s">
        <v>0</v>
      </c>
      <c r="N123" s="1" t="s">
        <v>0</v>
      </c>
      <c r="O123" s="1" t="s">
        <v>0</v>
      </c>
      <c r="P123" s="1" t="s">
        <v>0</v>
      </c>
      <c r="Q123" s="1" t="s">
        <v>0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0</v>
      </c>
      <c r="X123" s="1" t="s">
        <v>0</v>
      </c>
      <c r="Y123" s="1" t="s">
        <v>0</v>
      </c>
      <c r="Z123" s="1" t="s">
        <v>0</v>
      </c>
      <c r="AA123" s="1" t="s">
        <v>0</v>
      </c>
      <c r="AB123" s="1" t="s">
        <v>0</v>
      </c>
      <c r="AC123" s="1" t="s">
        <v>0</v>
      </c>
      <c r="AD123" s="1" t="s">
        <v>0</v>
      </c>
      <c r="AE123" s="1" t="s">
        <v>0</v>
      </c>
      <c r="AF123" s="1" t="s">
        <v>0</v>
      </c>
      <c r="AG123" s="1" t="s">
        <v>0</v>
      </c>
      <c r="AH123" s="1" t="s">
        <v>0</v>
      </c>
      <c r="AI123" s="1" t="s">
        <v>0</v>
      </c>
      <c r="AJ123" s="1" t="s">
        <v>0</v>
      </c>
      <c r="AK123" s="1" t="s">
        <v>0</v>
      </c>
      <c r="AL123" s="1" t="s">
        <v>0</v>
      </c>
      <c r="AM123" s="1" t="s">
        <v>0</v>
      </c>
      <c r="AN123" s="1" t="s">
        <v>0</v>
      </c>
      <c r="AO123" s="1" t="s">
        <v>0</v>
      </c>
      <c r="AP123" s="1" t="s">
        <v>0</v>
      </c>
      <c r="AQ123" s="1" t="s">
        <v>0</v>
      </c>
      <c r="AR123" s="1" t="s">
        <v>0</v>
      </c>
      <c r="AS123" s="1" t="s">
        <v>0</v>
      </c>
      <c r="AT123" s="1" t="s">
        <v>0</v>
      </c>
      <c r="AU123" s="1" t="s">
        <v>0</v>
      </c>
      <c r="AV123" s="1" t="s">
        <v>0</v>
      </c>
      <c r="AW123" s="1" t="s">
        <v>0</v>
      </c>
      <c r="AX123" s="1" t="s">
        <v>0</v>
      </c>
      <c r="AY123" s="1" t="s">
        <v>0</v>
      </c>
      <c r="AZ123" s="1" t="s">
        <v>0</v>
      </c>
      <c r="BA123" s="1" t="s">
        <v>0</v>
      </c>
      <c r="BB123" s="1" t="s">
        <v>0</v>
      </c>
      <c r="BC123" s="1" t="s">
        <v>0</v>
      </c>
      <c r="BD123" s="1" t="s">
        <v>0</v>
      </c>
      <c r="BE123" s="1" t="s">
        <v>0</v>
      </c>
      <c r="BF123" s="1" t="s">
        <v>0</v>
      </c>
      <c r="BG123" s="1" t="s">
        <v>0</v>
      </c>
      <c r="BH123" s="1" t="s">
        <v>0</v>
      </c>
      <c r="BI123" s="1" t="s">
        <v>0</v>
      </c>
      <c r="BJ123" s="1" t="s">
        <v>0</v>
      </c>
      <c r="BK123" s="1" t="s">
        <v>0</v>
      </c>
      <c r="BL123" s="1" t="s">
        <v>0</v>
      </c>
      <c r="BM123" s="1" t="s">
        <v>0</v>
      </c>
      <c r="BN123" s="1" t="s">
        <v>0</v>
      </c>
      <c r="BO123" s="1" t="s">
        <v>0</v>
      </c>
      <c r="BP123" s="1" t="s">
        <v>0</v>
      </c>
      <c r="BQ123" s="1" t="s">
        <v>0</v>
      </c>
      <c r="BR123" s="1" t="s">
        <v>0</v>
      </c>
      <c r="BS123" s="1" t="s">
        <v>0</v>
      </c>
      <c r="BT123" s="1" t="s">
        <v>0</v>
      </c>
      <c r="BU123" s="1" t="s">
        <v>0</v>
      </c>
      <c r="BV123" s="1" t="s">
        <v>0</v>
      </c>
      <c r="BW123" s="1" t="s">
        <v>0</v>
      </c>
      <c r="BX123" s="1" t="s">
        <v>0</v>
      </c>
      <c r="BY123" s="1" t="s">
        <v>0</v>
      </c>
      <c r="BZ123" s="1" t="s">
        <v>0</v>
      </c>
      <c r="CA123" s="1" t="s">
        <v>0</v>
      </c>
      <c r="CB123" s="1" t="s">
        <v>0</v>
      </c>
    </row>
    <row r="124" spans="1:80" x14ac:dyDescent="0.2">
      <c r="A124" s="1" t="s">
        <v>1756</v>
      </c>
      <c r="B124" s="4" t="s">
        <v>561</v>
      </c>
      <c r="C124" s="4" t="s">
        <v>562</v>
      </c>
      <c r="D124" s="35" t="s">
        <v>0</v>
      </c>
      <c r="E124" s="35" t="s">
        <v>0</v>
      </c>
      <c r="F124" s="35" t="s">
        <v>0</v>
      </c>
      <c r="G124" s="35" t="s">
        <v>0</v>
      </c>
      <c r="H124" s="35" t="s">
        <v>0</v>
      </c>
      <c r="I124" s="35" t="s">
        <v>0</v>
      </c>
      <c r="J124" s="35" t="s">
        <v>0</v>
      </c>
      <c r="K124" s="35" t="s">
        <v>0</v>
      </c>
      <c r="L124" s="35" t="s">
        <v>0</v>
      </c>
      <c r="M124" s="35" t="s">
        <v>0</v>
      </c>
      <c r="N124" s="1" t="s">
        <v>0</v>
      </c>
      <c r="O124" s="1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0</v>
      </c>
      <c r="X124" s="1" t="s">
        <v>0</v>
      </c>
      <c r="Y124" s="1" t="s">
        <v>0</v>
      </c>
      <c r="Z124" s="1" t="s">
        <v>0</v>
      </c>
      <c r="AA124" s="1" t="s">
        <v>0</v>
      </c>
      <c r="AB124" s="1" t="s">
        <v>0</v>
      </c>
      <c r="AC124" s="1" t="s">
        <v>0</v>
      </c>
      <c r="AD124" s="1" t="s">
        <v>0</v>
      </c>
      <c r="AE124" s="1" t="s">
        <v>0</v>
      </c>
      <c r="AF124" s="1" t="s">
        <v>0</v>
      </c>
      <c r="AG124" s="1" t="s">
        <v>0</v>
      </c>
      <c r="AH124" s="1" t="s">
        <v>0</v>
      </c>
      <c r="AI124" s="1" t="s">
        <v>0</v>
      </c>
      <c r="AJ124" s="1" t="s">
        <v>0</v>
      </c>
      <c r="AK124" s="1" t="s">
        <v>0</v>
      </c>
      <c r="AL124" s="1" t="s">
        <v>0</v>
      </c>
      <c r="AM124" s="1" t="s">
        <v>0</v>
      </c>
      <c r="AN124" s="1" t="s">
        <v>0</v>
      </c>
      <c r="AO124" s="1" t="s">
        <v>0</v>
      </c>
      <c r="AP124" s="1" t="s">
        <v>0</v>
      </c>
      <c r="AQ124" s="1" t="s">
        <v>0</v>
      </c>
      <c r="AR124" s="1" t="s">
        <v>0</v>
      </c>
      <c r="AS124" s="1" t="s">
        <v>0</v>
      </c>
      <c r="AT124" s="1" t="s">
        <v>0</v>
      </c>
      <c r="AU124" s="1" t="s">
        <v>0</v>
      </c>
      <c r="AV124" s="1" t="s">
        <v>0</v>
      </c>
      <c r="AW124" s="1" t="s">
        <v>0</v>
      </c>
      <c r="AX124" s="1" t="s">
        <v>0</v>
      </c>
      <c r="AY124" s="1" t="s">
        <v>0</v>
      </c>
      <c r="AZ124" s="1" t="s">
        <v>0</v>
      </c>
      <c r="BA124" s="1" t="s">
        <v>0</v>
      </c>
      <c r="BB124" s="1" t="s">
        <v>0</v>
      </c>
      <c r="BC124" s="1" t="s">
        <v>0</v>
      </c>
      <c r="BD124" s="1" t="s">
        <v>0</v>
      </c>
      <c r="BE124" s="1" t="s">
        <v>0</v>
      </c>
      <c r="BF124" s="1" t="s">
        <v>0</v>
      </c>
      <c r="BG124" s="1" t="s">
        <v>0</v>
      </c>
      <c r="BH124" s="1" t="s">
        <v>0</v>
      </c>
      <c r="BI124" s="1" t="s">
        <v>0</v>
      </c>
      <c r="BJ124" s="1" t="s">
        <v>0</v>
      </c>
      <c r="BK124" s="1" t="s">
        <v>0</v>
      </c>
      <c r="BL124" s="1" t="s">
        <v>0</v>
      </c>
      <c r="BM124" s="1" t="s">
        <v>0</v>
      </c>
      <c r="BN124" s="1" t="s">
        <v>0</v>
      </c>
      <c r="BO124" s="1" t="s">
        <v>0</v>
      </c>
      <c r="BP124" s="1" t="s">
        <v>0</v>
      </c>
      <c r="BQ124" s="1" t="s">
        <v>0</v>
      </c>
      <c r="BR124" s="1" t="s">
        <v>0</v>
      </c>
      <c r="BS124" s="1" t="s">
        <v>0</v>
      </c>
      <c r="BT124" s="1" t="s">
        <v>0</v>
      </c>
      <c r="BU124" s="1" t="s">
        <v>0</v>
      </c>
      <c r="BV124" s="1" t="s">
        <v>0</v>
      </c>
      <c r="BW124" s="1" t="s">
        <v>0</v>
      </c>
      <c r="BX124" s="1" t="s">
        <v>0</v>
      </c>
      <c r="BY124" s="1" t="s">
        <v>0</v>
      </c>
      <c r="BZ124" s="1" t="s">
        <v>0</v>
      </c>
      <c r="CA124" s="1" t="s">
        <v>0</v>
      </c>
      <c r="CB124" s="1" t="s">
        <v>0</v>
      </c>
    </row>
    <row r="125" spans="1:80" x14ac:dyDescent="0.2">
      <c r="A125" s="1" t="s">
        <v>1757</v>
      </c>
      <c r="B125" s="4" t="s">
        <v>566</v>
      </c>
      <c r="C125" s="4" t="s">
        <v>567</v>
      </c>
      <c r="D125" s="35">
        <v>35455.399686461198</v>
      </c>
      <c r="E125" s="35">
        <v>46007.396332473203</v>
      </c>
      <c r="F125" s="35">
        <v>75957.678709704298</v>
      </c>
      <c r="G125" s="35">
        <v>172813.02001982101</v>
      </c>
      <c r="H125" s="35">
        <v>49412.582546079902</v>
      </c>
      <c r="I125" s="35">
        <v>160795.631565002</v>
      </c>
      <c r="J125" s="35">
        <v>64208.424674524598</v>
      </c>
      <c r="K125" s="35">
        <v>235578.57693470499</v>
      </c>
      <c r="L125" s="35">
        <v>183815.70173812201</v>
      </c>
      <c r="M125" s="35">
        <v>31454.406697698902</v>
      </c>
      <c r="N125" s="1">
        <v>6611143.2524362002</v>
      </c>
      <c r="O125" s="1">
        <v>205322.26519975599</v>
      </c>
      <c r="P125" s="1">
        <v>169252.61927998101</v>
      </c>
      <c r="Q125" s="1">
        <v>85938.287731030403</v>
      </c>
      <c r="R125" s="1">
        <v>149127.02280792699</v>
      </c>
      <c r="S125" s="1">
        <v>280105.11618569598</v>
      </c>
      <c r="T125" s="1">
        <v>101078.146404584</v>
      </c>
      <c r="U125" s="1">
        <v>545503.73030850501</v>
      </c>
      <c r="V125" s="1">
        <v>87576.468431005793</v>
      </c>
      <c r="W125" s="1">
        <v>1318657.1112700701</v>
      </c>
      <c r="X125" s="1" t="s">
        <v>0</v>
      </c>
      <c r="Y125" s="1">
        <v>94376.064766635202</v>
      </c>
      <c r="Z125" s="1">
        <v>323773.61456895003</v>
      </c>
      <c r="AA125" s="1">
        <v>191986.75797126899</v>
      </c>
      <c r="AB125" s="1">
        <v>81437.315704734705</v>
      </c>
      <c r="AC125" s="1">
        <v>143273.027947644</v>
      </c>
      <c r="AD125" s="1">
        <v>679537.29305655498</v>
      </c>
      <c r="AE125" s="1">
        <v>107290.36334359599</v>
      </c>
      <c r="AF125" s="1">
        <v>5690907.3131885603</v>
      </c>
      <c r="AG125" s="1">
        <v>154829.123131987</v>
      </c>
      <c r="AH125" s="1">
        <v>65526.847759359698</v>
      </c>
      <c r="AI125" s="1">
        <v>99225.973840246399</v>
      </c>
      <c r="AJ125" s="1">
        <v>276073.39613895002</v>
      </c>
      <c r="AK125" s="1">
        <v>878819.02460024797</v>
      </c>
      <c r="AL125" s="1">
        <v>295284.36933427502</v>
      </c>
      <c r="AM125" s="1">
        <v>55998.9794709575</v>
      </c>
      <c r="AN125" s="1">
        <v>152374.26062733401</v>
      </c>
      <c r="AO125" s="1">
        <v>121891.99776864699</v>
      </c>
      <c r="AP125" s="1">
        <v>65802.088533346207</v>
      </c>
      <c r="AQ125" s="1">
        <v>506157.222213434</v>
      </c>
      <c r="AR125" s="1">
        <v>216079.684860404</v>
      </c>
      <c r="AS125" s="1" t="s">
        <v>0</v>
      </c>
      <c r="AT125" s="1" t="s">
        <v>0</v>
      </c>
      <c r="AU125" s="1">
        <v>818575.98952884495</v>
      </c>
      <c r="AV125" s="1">
        <v>1479043.4426239899</v>
      </c>
      <c r="AW125" s="1">
        <v>50050.397204872803</v>
      </c>
      <c r="AX125" s="1">
        <v>434778.118810107</v>
      </c>
      <c r="AY125" s="1">
        <v>54958.059150055</v>
      </c>
      <c r="AZ125" s="1">
        <v>128227.35505322</v>
      </c>
      <c r="BA125" s="1">
        <v>26119.3942803586</v>
      </c>
      <c r="BB125" s="1">
        <v>603249.26456423395</v>
      </c>
      <c r="BC125" s="1">
        <v>538810.29197822395</v>
      </c>
      <c r="BD125" s="1">
        <v>35723.230996256498</v>
      </c>
      <c r="BE125" s="1">
        <v>86401.838008783598</v>
      </c>
      <c r="BF125" s="1">
        <v>432675.59669725102</v>
      </c>
      <c r="BG125" s="1">
        <v>250950.95603243401</v>
      </c>
      <c r="BH125" s="1">
        <v>344091.27900192398</v>
      </c>
      <c r="BI125" s="1">
        <v>108106.075054413</v>
      </c>
      <c r="BJ125" s="1">
        <v>121186.265637898</v>
      </c>
      <c r="BK125" s="1">
        <v>115092.34064892599</v>
      </c>
      <c r="BL125" s="1">
        <v>745646.44974983204</v>
      </c>
      <c r="BM125" s="1">
        <v>501266.303049682</v>
      </c>
      <c r="BN125" s="1">
        <v>101568.361352874</v>
      </c>
      <c r="BO125" s="1">
        <v>218554.84950009</v>
      </c>
      <c r="BP125" s="1">
        <v>481015.62645866099</v>
      </c>
      <c r="BQ125" s="1">
        <v>152977.930170504</v>
      </c>
      <c r="BR125" s="1">
        <v>178641.92377849299</v>
      </c>
      <c r="BS125" s="1">
        <v>211669.15059715201</v>
      </c>
      <c r="BT125" s="1">
        <v>21966.289630148702</v>
      </c>
      <c r="BU125" s="1">
        <v>381021.14328521898</v>
      </c>
      <c r="BV125" s="1">
        <v>223782.356200187</v>
      </c>
      <c r="BW125" s="1">
        <v>3436870.8404469001</v>
      </c>
      <c r="BX125" s="1">
        <v>139655.14760237199</v>
      </c>
      <c r="BY125" s="1">
        <v>150692.30360204601</v>
      </c>
      <c r="BZ125" s="1">
        <v>523852.33658266498</v>
      </c>
      <c r="CA125" s="1">
        <v>192414.51256662601</v>
      </c>
      <c r="CB125" s="1">
        <v>80388.191560523701</v>
      </c>
    </row>
    <row r="126" spans="1:80" x14ac:dyDescent="0.2">
      <c r="A126" s="1" t="s">
        <v>1758</v>
      </c>
      <c r="B126" s="4" t="s">
        <v>570</v>
      </c>
      <c r="C126" s="4" t="s">
        <v>571</v>
      </c>
      <c r="D126" s="35">
        <v>699192.14406537404</v>
      </c>
      <c r="E126" s="35">
        <v>239423.48737249899</v>
      </c>
      <c r="F126" s="35" t="s">
        <v>0</v>
      </c>
      <c r="G126" s="35" t="s">
        <v>0</v>
      </c>
      <c r="H126" s="35">
        <v>376071.06247902598</v>
      </c>
      <c r="I126" s="35">
        <v>1647656.01540785</v>
      </c>
      <c r="J126" s="35" t="s">
        <v>0</v>
      </c>
      <c r="K126" s="35">
        <v>910322.40503015299</v>
      </c>
      <c r="L126" s="35" t="s">
        <v>0</v>
      </c>
      <c r="M126" s="35">
        <v>942842.800477974</v>
      </c>
      <c r="N126" s="1">
        <v>1085408.8642396601</v>
      </c>
      <c r="O126" s="1">
        <v>131182.34928076001</v>
      </c>
      <c r="P126" s="1" t="s">
        <v>0</v>
      </c>
      <c r="Q126" s="1" t="s">
        <v>0</v>
      </c>
      <c r="R126" s="1" t="s">
        <v>0</v>
      </c>
      <c r="S126" s="1" t="s">
        <v>0</v>
      </c>
      <c r="T126" s="1">
        <v>65956.505106915603</v>
      </c>
      <c r="U126" s="1">
        <v>99719.336971556899</v>
      </c>
      <c r="V126" s="1">
        <v>71380.7188466519</v>
      </c>
      <c r="W126" s="1" t="s">
        <v>0</v>
      </c>
      <c r="X126" s="1">
        <v>62197.031875461202</v>
      </c>
      <c r="Y126" s="1">
        <v>83263.241317219901</v>
      </c>
      <c r="Z126" s="1" t="s">
        <v>0</v>
      </c>
      <c r="AA126" s="1">
        <v>51853.993643045098</v>
      </c>
      <c r="AB126" s="1">
        <v>190776.011157892</v>
      </c>
      <c r="AC126" s="1" t="s">
        <v>0</v>
      </c>
      <c r="AD126" s="1">
        <v>570678.30874586897</v>
      </c>
      <c r="AE126" s="1">
        <v>613160.66377928294</v>
      </c>
      <c r="AF126" s="1">
        <v>759556.28763732396</v>
      </c>
      <c r="AG126" s="1">
        <v>216761.54821486201</v>
      </c>
      <c r="AH126" s="1">
        <v>87727.9347893917</v>
      </c>
      <c r="AI126" s="1">
        <v>50966.194960579996</v>
      </c>
      <c r="AJ126" s="1">
        <v>370768.13682103</v>
      </c>
      <c r="AK126" s="1">
        <v>516025.329316366</v>
      </c>
      <c r="AL126" s="1" t="s">
        <v>0</v>
      </c>
      <c r="AM126" s="1" t="s">
        <v>0</v>
      </c>
      <c r="AN126" s="1">
        <v>570899.68563688104</v>
      </c>
      <c r="AO126" s="1">
        <v>80478.431281181402</v>
      </c>
      <c r="AP126" s="1" t="s">
        <v>0</v>
      </c>
      <c r="AQ126" s="1">
        <v>87676.859250666603</v>
      </c>
      <c r="AR126" s="1" t="s">
        <v>0</v>
      </c>
      <c r="AS126" s="1" t="s">
        <v>0</v>
      </c>
      <c r="AT126" s="1">
        <v>770702.09300820902</v>
      </c>
      <c r="AU126" s="1">
        <v>651441.17974193895</v>
      </c>
      <c r="AV126" s="1">
        <v>650065.76594782097</v>
      </c>
      <c r="AW126" s="1">
        <v>1096329.2663362599</v>
      </c>
      <c r="AX126" s="1">
        <v>1359750.7364914599</v>
      </c>
      <c r="AY126" s="1" t="s">
        <v>0</v>
      </c>
      <c r="AZ126" s="1">
        <v>197989.07436742401</v>
      </c>
      <c r="BA126" s="1">
        <v>251722.28323815</v>
      </c>
      <c r="BB126" s="1" t="s">
        <v>0</v>
      </c>
      <c r="BC126" s="1">
        <v>1780344.5181249201</v>
      </c>
      <c r="BD126" s="1">
        <v>81135.259900028599</v>
      </c>
      <c r="BE126" s="1">
        <v>250080.23561465199</v>
      </c>
      <c r="BF126" s="1">
        <v>186325.61283570499</v>
      </c>
      <c r="BG126" s="1">
        <v>570122.87045805599</v>
      </c>
      <c r="BH126" s="1">
        <v>663979.79238145705</v>
      </c>
      <c r="BI126" s="1">
        <v>170344.25696140301</v>
      </c>
      <c r="BJ126" s="1" t="s">
        <v>0</v>
      </c>
      <c r="BK126" s="1">
        <v>152738.72949217199</v>
      </c>
      <c r="BL126" s="1">
        <v>2068081.01135532</v>
      </c>
      <c r="BM126" s="1">
        <v>71627.364720462603</v>
      </c>
      <c r="BN126" s="1" t="s">
        <v>0</v>
      </c>
      <c r="BO126" s="1">
        <v>774179.06413083104</v>
      </c>
      <c r="BP126" s="1">
        <v>566237.92451191403</v>
      </c>
      <c r="BQ126" s="1">
        <v>1750278.78002043</v>
      </c>
      <c r="BR126" s="1">
        <v>169782.77764414001</v>
      </c>
      <c r="BS126" s="1">
        <v>1082517.2442988099</v>
      </c>
      <c r="BT126" s="1">
        <v>1254451.2086545799</v>
      </c>
      <c r="BU126" s="1">
        <v>274027.01632386498</v>
      </c>
      <c r="BV126" s="1">
        <v>139307.31097915099</v>
      </c>
      <c r="BW126" s="1">
        <v>108556.697132619</v>
      </c>
      <c r="BX126" s="1">
        <v>124732.949756063</v>
      </c>
      <c r="BY126" s="1" t="s">
        <v>0</v>
      </c>
      <c r="BZ126" s="1">
        <v>673108.70309779805</v>
      </c>
      <c r="CA126" s="1">
        <v>731468.48657811806</v>
      </c>
      <c r="CB126" s="1" t="s">
        <v>0</v>
      </c>
    </row>
    <row r="127" spans="1:80" x14ac:dyDescent="0.2">
      <c r="A127" s="1" t="s">
        <v>1759</v>
      </c>
      <c r="B127" s="4" t="s">
        <v>574</v>
      </c>
      <c r="C127" s="4" t="s">
        <v>0</v>
      </c>
      <c r="D127" s="35">
        <v>835163.19867611805</v>
      </c>
      <c r="E127" s="35">
        <v>284621.15879545303</v>
      </c>
      <c r="F127" s="35">
        <v>2580980.71846803</v>
      </c>
      <c r="G127" s="35">
        <v>283646.84380976198</v>
      </c>
      <c r="H127" s="35">
        <v>642563.04437938496</v>
      </c>
      <c r="I127" s="35">
        <v>620948.07227486698</v>
      </c>
      <c r="J127" s="35">
        <v>197096.80856665401</v>
      </c>
      <c r="K127" s="35">
        <v>747116.93208480801</v>
      </c>
      <c r="L127" s="35">
        <v>832585.68464507104</v>
      </c>
      <c r="M127" s="35">
        <v>1100931.4309206801</v>
      </c>
      <c r="N127" s="1">
        <v>905889.87274596805</v>
      </c>
      <c r="O127" s="1">
        <v>1056784.8544886699</v>
      </c>
      <c r="P127" s="1">
        <v>713236.62708993303</v>
      </c>
      <c r="Q127" s="1">
        <v>684058.858956891</v>
      </c>
      <c r="R127" s="1">
        <v>507874.09068242798</v>
      </c>
      <c r="S127" s="1">
        <v>425780.46798553498</v>
      </c>
      <c r="T127" s="1">
        <v>499844.61769210501</v>
      </c>
      <c r="U127" s="1">
        <v>827510.73265245103</v>
      </c>
      <c r="V127" s="1">
        <v>611349.02501363598</v>
      </c>
      <c r="W127" s="1">
        <v>553988.11459200399</v>
      </c>
      <c r="X127" s="1">
        <v>700015.30700572499</v>
      </c>
      <c r="Y127" s="1">
        <v>681785.15950548602</v>
      </c>
      <c r="Z127" s="1">
        <v>585347.54466815502</v>
      </c>
      <c r="AA127" s="1">
        <v>416726.6225689</v>
      </c>
      <c r="AB127" s="1">
        <v>499507.30814802501</v>
      </c>
      <c r="AC127" s="1">
        <v>507573.84939876298</v>
      </c>
      <c r="AD127" s="1">
        <v>168390.35422878899</v>
      </c>
      <c r="AE127" s="1">
        <v>380710.50266306603</v>
      </c>
      <c r="AF127" s="1">
        <v>1013324.09729542</v>
      </c>
      <c r="AG127" s="1">
        <v>766679.573211318</v>
      </c>
      <c r="AH127" s="1">
        <v>398645.96742875403</v>
      </c>
      <c r="AI127" s="1">
        <v>754340.134239409</v>
      </c>
      <c r="AJ127" s="1">
        <v>411490.89267174603</v>
      </c>
      <c r="AK127" s="1">
        <v>598224.24203236203</v>
      </c>
      <c r="AL127" s="1">
        <v>453773.61465880898</v>
      </c>
      <c r="AM127" s="1">
        <v>705400.09767885401</v>
      </c>
      <c r="AN127" s="1">
        <v>463414.14518708398</v>
      </c>
      <c r="AO127" s="1">
        <v>756740.12972441805</v>
      </c>
      <c r="AP127" s="1">
        <v>581444.57674233103</v>
      </c>
      <c r="AQ127" s="1">
        <v>162505.11873611799</v>
      </c>
      <c r="AR127" s="1">
        <v>478529.02770794102</v>
      </c>
      <c r="AS127" s="1">
        <v>467194.714393167</v>
      </c>
      <c r="AT127" s="1">
        <v>497500.26327894197</v>
      </c>
      <c r="AU127" s="1">
        <v>230618.80948287601</v>
      </c>
      <c r="AV127" s="1">
        <v>255754.83594276701</v>
      </c>
      <c r="AW127" s="1">
        <v>1116419.3925767101</v>
      </c>
      <c r="AX127" s="1">
        <v>854889.74781855696</v>
      </c>
      <c r="AY127" s="1">
        <v>478563.13665134797</v>
      </c>
      <c r="AZ127" s="1">
        <v>890512.80621921294</v>
      </c>
      <c r="BA127" s="1">
        <v>438961.07590207597</v>
      </c>
      <c r="BB127" s="1">
        <v>467723.40487054602</v>
      </c>
      <c r="BC127" s="1">
        <v>338044.18337056902</v>
      </c>
      <c r="BD127" s="1">
        <v>535841.93279852404</v>
      </c>
      <c r="BE127" s="1">
        <v>474651.18456144002</v>
      </c>
      <c r="BF127" s="1">
        <v>210475.21178584799</v>
      </c>
      <c r="BG127" s="1">
        <v>300277.08215423702</v>
      </c>
      <c r="BH127" s="1">
        <v>328293.942384672</v>
      </c>
      <c r="BI127" s="1">
        <v>310083.382145732</v>
      </c>
      <c r="BJ127" s="1">
        <v>441444.29152971902</v>
      </c>
      <c r="BK127" s="1">
        <v>436079.93399103102</v>
      </c>
      <c r="BL127" s="1">
        <v>557273.15622140199</v>
      </c>
      <c r="BM127" s="1">
        <v>360285.28194116801</v>
      </c>
      <c r="BN127" s="1">
        <v>589222.938726675</v>
      </c>
      <c r="BO127" s="1">
        <v>397916.79106484598</v>
      </c>
      <c r="BP127" s="1">
        <v>509710.2680336</v>
      </c>
      <c r="BQ127" s="1">
        <v>464952.529428187</v>
      </c>
      <c r="BR127" s="1">
        <v>475177.12013519899</v>
      </c>
      <c r="BS127" s="1">
        <v>391736.95620987902</v>
      </c>
      <c r="BT127" s="1">
        <v>500534.23781088198</v>
      </c>
      <c r="BU127" s="1">
        <v>571053.31748657604</v>
      </c>
      <c r="BV127" s="1">
        <v>710662.22969613306</v>
      </c>
      <c r="BW127" s="1">
        <v>514236.64037351002</v>
      </c>
      <c r="BX127" s="1">
        <v>383240.31312529999</v>
      </c>
      <c r="BY127" s="1">
        <v>636766.69914356805</v>
      </c>
      <c r="BZ127" s="1">
        <v>475733.73624934099</v>
      </c>
      <c r="CA127" s="1">
        <v>397448.00408957998</v>
      </c>
      <c r="CB127" s="1">
        <v>719737.38740454102</v>
      </c>
    </row>
    <row r="128" spans="1:80" x14ac:dyDescent="0.2">
      <c r="A128" s="1" t="s">
        <v>1760</v>
      </c>
      <c r="B128" s="4" t="s">
        <v>577</v>
      </c>
      <c r="C128" s="4" t="s">
        <v>578</v>
      </c>
      <c r="D128" s="35">
        <v>222656.17633372499</v>
      </c>
      <c r="E128" s="35">
        <v>177992.237376281</v>
      </c>
      <c r="F128" s="35">
        <v>111722.098965228</v>
      </c>
      <c r="G128" s="35">
        <v>148906.00041557601</v>
      </c>
      <c r="H128" s="35">
        <v>147846.024919433</v>
      </c>
      <c r="I128" s="35">
        <v>85431.262871547005</v>
      </c>
      <c r="J128" s="35">
        <v>191613.70457847099</v>
      </c>
      <c r="K128" s="35">
        <v>136998.10818903099</v>
      </c>
      <c r="L128" s="35">
        <v>48762.5785846082</v>
      </c>
      <c r="M128" s="35">
        <v>217871.99433384999</v>
      </c>
      <c r="N128" s="1">
        <v>76183.382312347894</v>
      </c>
      <c r="O128" s="1">
        <v>192177.97743720701</v>
      </c>
      <c r="P128" s="1">
        <v>79742.536673270195</v>
      </c>
      <c r="Q128" s="1">
        <v>113088.534897643</v>
      </c>
      <c r="R128" s="1">
        <v>260070.83066788499</v>
      </c>
      <c r="S128" s="1">
        <v>153594.01316889201</v>
      </c>
      <c r="T128" s="1">
        <v>267113.26861621399</v>
      </c>
      <c r="U128" s="1">
        <v>90941.793784177702</v>
      </c>
      <c r="V128" s="1">
        <v>231132.34143492</v>
      </c>
      <c r="W128" s="1">
        <v>138693.49260790099</v>
      </c>
      <c r="X128" s="1">
        <v>151012.561733549</v>
      </c>
      <c r="Y128" s="1">
        <v>216069.93529489599</v>
      </c>
      <c r="Z128" s="1">
        <v>140896.675978966</v>
      </c>
      <c r="AA128" s="1">
        <v>173598.92128970299</v>
      </c>
      <c r="AB128" s="1">
        <v>155597.56662693899</v>
      </c>
      <c r="AC128" s="1">
        <v>273384.57110497</v>
      </c>
      <c r="AD128" s="1">
        <v>119353.134982793</v>
      </c>
      <c r="AE128" s="1">
        <v>227367.16288237699</v>
      </c>
      <c r="AF128" s="1">
        <v>292381.07226422703</v>
      </c>
      <c r="AG128" s="1">
        <v>177644.289857164</v>
      </c>
      <c r="AH128" s="1">
        <v>159749.67627659001</v>
      </c>
      <c r="AI128" s="1">
        <v>135788.027563229</v>
      </c>
      <c r="AJ128" s="1">
        <v>176930.58478050999</v>
      </c>
      <c r="AK128" s="1">
        <v>158584.329981688</v>
      </c>
      <c r="AL128" s="1">
        <v>95395.458161777904</v>
      </c>
      <c r="AM128" s="1">
        <v>209656.825357989</v>
      </c>
      <c r="AN128" s="1">
        <v>312991.50773095503</v>
      </c>
      <c r="AO128" s="1">
        <v>22809.384853481701</v>
      </c>
      <c r="AP128" s="1">
        <v>209455.17890683599</v>
      </c>
      <c r="AQ128" s="1">
        <v>175665.47686536799</v>
      </c>
      <c r="AR128" s="1">
        <v>113680.908096181</v>
      </c>
      <c r="AS128" s="1">
        <v>108496.06716268499</v>
      </c>
      <c r="AT128" s="1">
        <v>164742.333589569</v>
      </c>
      <c r="AU128" s="1">
        <v>95817.012886560304</v>
      </c>
      <c r="AV128" s="1">
        <v>60142.4178185438</v>
      </c>
      <c r="AW128" s="1">
        <v>291287.59392267501</v>
      </c>
      <c r="AX128" s="1">
        <v>123611.086379581</v>
      </c>
      <c r="AY128" s="1">
        <v>144059.997033908</v>
      </c>
      <c r="AZ128" s="1">
        <v>146839.954598185</v>
      </c>
      <c r="BA128" s="1">
        <v>156010.04594553399</v>
      </c>
      <c r="BB128" s="1">
        <v>89139.361090211707</v>
      </c>
      <c r="BC128" s="1">
        <v>185237.61432647399</v>
      </c>
      <c r="BD128" s="1">
        <v>154386.61558555299</v>
      </c>
      <c r="BE128" s="1">
        <v>150346.72607989301</v>
      </c>
      <c r="BF128" s="1">
        <v>150027.84690708001</v>
      </c>
      <c r="BG128" s="1">
        <v>150630.43744241699</v>
      </c>
      <c r="BH128" s="1">
        <v>144983.78246724501</v>
      </c>
      <c r="BI128" s="1">
        <v>101288.272374457</v>
      </c>
      <c r="BJ128" s="1">
        <v>211992.86220625401</v>
      </c>
      <c r="BK128" s="1">
        <v>178276.35284308699</v>
      </c>
      <c r="BL128" s="1">
        <v>142491.49410805799</v>
      </c>
      <c r="BM128" s="1">
        <v>138086.47182504099</v>
      </c>
      <c r="BN128" s="1">
        <v>142365.43976652101</v>
      </c>
      <c r="BO128" s="1">
        <v>160119.619745112</v>
      </c>
      <c r="BP128" s="1">
        <v>172101.434854758</v>
      </c>
      <c r="BQ128" s="1">
        <v>167305.76929172</v>
      </c>
      <c r="BR128" s="1">
        <v>79072.873306848502</v>
      </c>
      <c r="BS128" s="1">
        <v>187113.79812518999</v>
      </c>
      <c r="BT128" s="1">
        <v>111819.775907592</v>
      </c>
      <c r="BU128" s="1">
        <v>152809.47563188101</v>
      </c>
      <c r="BV128" s="1">
        <v>138009.528218355</v>
      </c>
      <c r="BW128" s="1">
        <v>132472.92561714299</v>
      </c>
      <c r="BX128" s="1">
        <v>118889.423949112</v>
      </c>
      <c r="BY128" s="1">
        <v>182336.192511667</v>
      </c>
      <c r="BZ128" s="1">
        <v>159953.72399076901</v>
      </c>
      <c r="CA128" s="1">
        <v>113126.050293098</v>
      </c>
      <c r="CB128" s="1">
        <v>104115.03685853801</v>
      </c>
    </row>
    <row r="129" spans="1:80" x14ac:dyDescent="0.2">
      <c r="A129" s="1" t="s">
        <v>1761</v>
      </c>
      <c r="B129" s="4" t="s">
        <v>581</v>
      </c>
      <c r="C129" s="4" t="s">
        <v>0</v>
      </c>
      <c r="D129" s="35" t="s">
        <v>0</v>
      </c>
      <c r="E129" s="35" t="s">
        <v>0</v>
      </c>
      <c r="F129" s="35" t="s">
        <v>0</v>
      </c>
      <c r="G129" s="35" t="s">
        <v>0</v>
      </c>
      <c r="H129" s="35" t="s">
        <v>0</v>
      </c>
      <c r="I129" s="35" t="s">
        <v>0</v>
      </c>
      <c r="J129" s="35" t="s">
        <v>0</v>
      </c>
      <c r="K129" s="35" t="s">
        <v>0</v>
      </c>
      <c r="L129" s="35" t="s">
        <v>0</v>
      </c>
      <c r="M129" s="35" t="s">
        <v>0</v>
      </c>
      <c r="N129" s="1" t="s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0</v>
      </c>
      <c r="X129" s="1" t="s">
        <v>0</v>
      </c>
      <c r="Y129" s="1" t="s">
        <v>0</v>
      </c>
      <c r="Z129" s="1" t="s">
        <v>0</v>
      </c>
      <c r="AA129" s="1" t="s">
        <v>0</v>
      </c>
      <c r="AB129" s="1" t="s">
        <v>0</v>
      </c>
      <c r="AC129" s="1" t="s">
        <v>0</v>
      </c>
      <c r="AD129" s="1" t="s">
        <v>0</v>
      </c>
      <c r="AE129" s="1" t="s">
        <v>0</v>
      </c>
      <c r="AF129" s="1" t="s">
        <v>0</v>
      </c>
      <c r="AG129" s="1" t="s">
        <v>0</v>
      </c>
      <c r="AH129" s="1" t="s">
        <v>0</v>
      </c>
      <c r="AI129" s="1" t="s">
        <v>0</v>
      </c>
      <c r="AJ129" s="1" t="s">
        <v>0</v>
      </c>
      <c r="AK129" s="1" t="s">
        <v>0</v>
      </c>
      <c r="AL129" s="1" t="s">
        <v>0</v>
      </c>
      <c r="AM129" s="1" t="s">
        <v>0</v>
      </c>
      <c r="AN129" s="1" t="s">
        <v>0</v>
      </c>
      <c r="AO129" s="1" t="s">
        <v>0</v>
      </c>
      <c r="AP129" s="1" t="s">
        <v>0</v>
      </c>
      <c r="AQ129" s="1" t="s">
        <v>0</v>
      </c>
      <c r="AR129" s="1" t="s">
        <v>0</v>
      </c>
      <c r="AS129" s="1" t="s">
        <v>0</v>
      </c>
      <c r="AT129" s="1" t="s">
        <v>0</v>
      </c>
      <c r="AU129" s="1" t="s">
        <v>0</v>
      </c>
      <c r="AV129" s="1" t="s">
        <v>0</v>
      </c>
      <c r="AW129" s="1" t="s">
        <v>0</v>
      </c>
      <c r="AX129" s="1" t="s">
        <v>0</v>
      </c>
      <c r="AY129" s="1" t="s">
        <v>0</v>
      </c>
      <c r="AZ129" s="1" t="s">
        <v>0</v>
      </c>
      <c r="BA129" s="1" t="s">
        <v>0</v>
      </c>
      <c r="BB129" s="1" t="s">
        <v>0</v>
      </c>
      <c r="BC129" s="1" t="s">
        <v>0</v>
      </c>
      <c r="BD129" s="1" t="s">
        <v>0</v>
      </c>
      <c r="BE129" s="1" t="s">
        <v>0</v>
      </c>
      <c r="BF129" s="1" t="s">
        <v>0</v>
      </c>
      <c r="BG129" s="1" t="s">
        <v>0</v>
      </c>
      <c r="BH129" s="1" t="s">
        <v>0</v>
      </c>
      <c r="BI129" s="1" t="s">
        <v>0</v>
      </c>
      <c r="BJ129" s="1" t="s">
        <v>0</v>
      </c>
      <c r="BK129" s="1" t="s">
        <v>0</v>
      </c>
      <c r="BL129" s="1" t="s">
        <v>0</v>
      </c>
      <c r="BM129" s="1" t="s">
        <v>0</v>
      </c>
      <c r="BN129" s="1" t="s">
        <v>0</v>
      </c>
      <c r="BO129" s="1" t="s">
        <v>0</v>
      </c>
      <c r="BP129" s="1" t="s">
        <v>0</v>
      </c>
      <c r="BQ129" s="1" t="s">
        <v>0</v>
      </c>
      <c r="BR129" s="1" t="s">
        <v>0</v>
      </c>
      <c r="BS129" s="1" t="s">
        <v>0</v>
      </c>
      <c r="BT129" s="1" t="s">
        <v>0</v>
      </c>
      <c r="BU129" s="1" t="s">
        <v>0</v>
      </c>
      <c r="BV129" s="1" t="s">
        <v>0</v>
      </c>
      <c r="BW129" s="1" t="s">
        <v>0</v>
      </c>
      <c r="BX129" s="1" t="s">
        <v>0</v>
      </c>
      <c r="BY129" s="1" t="s">
        <v>0</v>
      </c>
      <c r="BZ129" s="1" t="s">
        <v>0</v>
      </c>
      <c r="CA129" s="1" t="s">
        <v>0</v>
      </c>
      <c r="CB129" s="1" t="s">
        <v>0</v>
      </c>
    </row>
    <row r="130" spans="1:80" x14ac:dyDescent="0.2">
      <c r="A130" s="1" t="s">
        <v>1762</v>
      </c>
      <c r="B130" s="4" t="s">
        <v>583</v>
      </c>
      <c r="C130" s="4" t="s">
        <v>584</v>
      </c>
      <c r="D130" s="35">
        <v>21949.658343584801</v>
      </c>
      <c r="E130" s="35">
        <v>10299.8812087488</v>
      </c>
      <c r="F130" s="35" t="s">
        <v>0</v>
      </c>
      <c r="G130" s="35">
        <v>14241.6455858054</v>
      </c>
      <c r="H130" s="35">
        <v>16177.5893480997</v>
      </c>
      <c r="I130" s="35">
        <v>62766.1605208525</v>
      </c>
      <c r="J130" s="35" t="s">
        <v>0</v>
      </c>
      <c r="K130" s="35">
        <v>53186.117349722001</v>
      </c>
      <c r="L130" s="35" t="s">
        <v>0</v>
      </c>
      <c r="M130" s="35">
        <v>43208.160993485202</v>
      </c>
      <c r="N130" s="1">
        <v>158013.51613601399</v>
      </c>
      <c r="O130" s="1">
        <v>23276.2531760649</v>
      </c>
      <c r="P130" s="1">
        <v>8986.84162148018</v>
      </c>
      <c r="Q130" s="1" t="s">
        <v>0</v>
      </c>
      <c r="R130" s="1">
        <v>8075.3522283763295</v>
      </c>
      <c r="S130" s="1">
        <v>7516.4896153412301</v>
      </c>
      <c r="T130" s="1">
        <v>10457.930289461299</v>
      </c>
      <c r="U130" s="1">
        <v>24788.1649749348</v>
      </c>
      <c r="V130" s="1">
        <v>9687.2322535281401</v>
      </c>
      <c r="W130" s="1">
        <v>43702.822674384202</v>
      </c>
      <c r="X130" s="1" t="s">
        <v>0</v>
      </c>
      <c r="Y130" s="1" t="s">
        <v>0</v>
      </c>
      <c r="Z130" s="1" t="s">
        <v>0</v>
      </c>
      <c r="AA130" s="1" t="s">
        <v>0</v>
      </c>
      <c r="AB130" s="1" t="s">
        <v>0</v>
      </c>
      <c r="AC130" s="1" t="s">
        <v>0</v>
      </c>
      <c r="AD130" s="1">
        <v>59234.635495796902</v>
      </c>
      <c r="AE130" s="1">
        <v>19365.584954991202</v>
      </c>
      <c r="AF130" s="1">
        <v>257591.30780771701</v>
      </c>
      <c r="AG130" s="1">
        <v>13146.076474703599</v>
      </c>
      <c r="AH130" s="1">
        <v>19541.182889204501</v>
      </c>
      <c r="AI130" s="1">
        <v>18415.093552863498</v>
      </c>
      <c r="AJ130" s="1">
        <v>22484.525761007098</v>
      </c>
      <c r="AK130" s="1">
        <v>17788.500343687301</v>
      </c>
      <c r="AL130" s="1" t="s">
        <v>0</v>
      </c>
      <c r="AM130" s="1" t="s">
        <v>0</v>
      </c>
      <c r="AN130" s="1">
        <v>25158.090241857099</v>
      </c>
      <c r="AO130" s="1">
        <v>16430.317666514999</v>
      </c>
      <c r="AP130" s="1">
        <v>6884.1541043118896</v>
      </c>
      <c r="AQ130" s="1">
        <v>30517.080294969499</v>
      </c>
      <c r="AR130" s="1">
        <v>12096.799170975</v>
      </c>
      <c r="AS130" s="1" t="s">
        <v>0</v>
      </c>
      <c r="AT130" s="1">
        <v>20270.106999925101</v>
      </c>
      <c r="AU130" s="1">
        <v>51182.390344604501</v>
      </c>
      <c r="AV130" s="1">
        <v>63161.056530721296</v>
      </c>
      <c r="AW130" s="1">
        <v>47385.245533617403</v>
      </c>
      <c r="AX130" s="1">
        <v>79475.686787050494</v>
      </c>
      <c r="AY130" s="1">
        <v>5298.6267990835704</v>
      </c>
      <c r="AZ130" s="1">
        <v>30368.666905825601</v>
      </c>
      <c r="BA130" s="1">
        <v>8062.1116324111399</v>
      </c>
      <c r="BB130" s="1">
        <v>10763.8669498871</v>
      </c>
      <c r="BC130" s="1">
        <v>100297.696114622</v>
      </c>
      <c r="BD130" s="1">
        <v>8955.0460514808292</v>
      </c>
      <c r="BE130" s="1" t="s">
        <v>0</v>
      </c>
      <c r="BF130" s="1">
        <v>25579.016017841099</v>
      </c>
      <c r="BG130" s="1">
        <v>65453.662578792901</v>
      </c>
      <c r="BH130" s="1">
        <v>40696.016436890997</v>
      </c>
      <c r="BI130" s="1" t="s">
        <v>0</v>
      </c>
      <c r="BJ130" s="1" t="s">
        <v>0</v>
      </c>
      <c r="BK130" s="1">
        <v>13344.5152479188</v>
      </c>
      <c r="BL130" s="1">
        <v>67716.132839032696</v>
      </c>
      <c r="BM130" s="1">
        <v>18338.789645543799</v>
      </c>
      <c r="BN130" s="1" t="s">
        <v>0</v>
      </c>
      <c r="BO130" s="1">
        <v>58291.1502458256</v>
      </c>
      <c r="BP130" s="1">
        <v>28686.795104741101</v>
      </c>
      <c r="BQ130" s="1">
        <v>68532.996817172199</v>
      </c>
      <c r="BR130" s="1">
        <v>29525.761717048099</v>
      </c>
      <c r="BS130" s="1">
        <v>68445.702779769796</v>
      </c>
      <c r="BT130" s="1">
        <v>44098.7146019176</v>
      </c>
      <c r="BU130" s="1">
        <v>30205.919351254401</v>
      </c>
      <c r="BV130" s="1">
        <v>15360.4554423177</v>
      </c>
      <c r="BW130" s="1">
        <v>35467.251296748</v>
      </c>
      <c r="BX130" s="1">
        <v>23942.301978028401</v>
      </c>
      <c r="BY130" s="1" t="s">
        <v>0</v>
      </c>
      <c r="BZ130" s="1">
        <v>45399.305386092798</v>
      </c>
      <c r="CA130" s="1">
        <v>25385.4100968571</v>
      </c>
      <c r="CB130" s="1" t="s">
        <v>0</v>
      </c>
    </row>
    <row r="131" spans="1:80" x14ac:dyDescent="0.2">
      <c r="A131" s="1" t="s">
        <v>1763</v>
      </c>
      <c r="B131" s="4" t="s">
        <v>587</v>
      </c>
      <c r="C131" s="4" t="s">
        <v>588</v>
      </c>
      <c r="D131" s="35" t="s">
        <v>0</v>
      </c>
      <c r="E131" s="35" t="s">
        <v>0</v>
      </c>
      <c r="F131" s="35" t="s">
        <v>0</v>
      </c>
      <c r="G131" s="35" t="s">
        <v>0</v>
      </c>
      <c r="H131" s="35" t="s">
        <v>0</v>
      </c>
      <c r="I131" s="35" t="s">
        <v>0</v>
      </c>
      <c r="J131" s="35" t="s">
        <v>0</v>
      </c>
      <c r="K131" s="35" t="s">
        <v>0</v>
      </c>
      <c r="L131" s="35" t="s">
        <v>0</v>
      </c>
      <c r="M131" s="35" t="s">
        <v>0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0</v>
      </c>
      <c r="X131" s="1" t="s">
        <v>0</v>
      </c>
      <c r="Y131" s="1" t="s">
        <v>0</v>
      </c>
      <c r="Z131" s="1" t="s">
        <v>0</v>
      </c>
      <c r="AA131" s="1" t="s">
        <v>0</v>
      </c>
      <c r="AB131" s="1" t="s">
        <v>0</v>
      </c>
      <c r="AC131" s="1" t="s">
        <v>0</v>
      </c>
      <c r="AD131" s="1" t="s">
        <v>0</v>
      </c>
      <c r="AE131" s="1" t="s">
        <v>0</v>
      </c>
      <c r="AF131" s="1" t="s">
        <v>0</v>
      </c>
      <c r="AG131" s="1" t="s">
        <v>0</v>
      </c>
      <c r="AH131" s="1" t="s">
        <v>0</v>
      </c>
      <c r="AI131" s="1" t="s">
        <v>0</v>
      </c>
      <c r="AJ131" s="1" t="s">
        <v>0</v>
      </c>
      <c r="AK131" s="1" t="s">
        <v>0</v>
      </c>
      <c r="AL131" s="1" t="s">
        <v>0</v>
      </c>
      <c r="AM131" s="1" t="s">
        <v>0</v>
      </c>
      <c r="AN131" s="1" t="s">
        <v>0</v>
      </c>
      <c r="AO131" s="1" t="s">
        <v>0</v>
      </c>
      <c r="AP131" s="1" t="s">
        <v>0</v>
      </c>
      <c r="AQ131" s="1" t="s">
        <v>0</v>
      </c>
      <c r="AR131" s="1" t="s">
        <v>0</v>
      </c>
      <c r="AS131" s="1" t="s">
        <v>0</v>
      </c>
      <c r="AT131" s="1" t="s">
        <v>0</v>
      </c>
      <c r="AU131" s="1" t="s">
        <v>0</v>
      </c>
      <c r="AV131" s="1" t="s">
        <v>0</v>
      </c>
      <c r="AW131" s="1" t="s">
        <v>0</v>
      </c>
      <c r="AX131" s="1" t="s">
        <v>0</v>
      </c>
      <c r="AY131" s="1" t="s">
        <v>0</v>
      </c>
      <c r="AZ131" s="1" t="s">
        <v>0</v>
      </c>
      <c r="BA131" s="1" t="s">
        <v>0</v>
      </c>
      <c r="BB131" s="1" t="s">
        <v>0</v>
      </c>
      <c r="BC131" s="1" t="s">
        <v>0</v>
      </c>
      <c r="BD131" s="1" t="s">
        <v>0</v>
      </c>
      <c r="BE131" s="1" t="s">
        <v>0</v>
      </c>
      <c r="BF131" s="1" t="s">
        <v>0</v>
      </c>
      <c r="BG131" s="1" t="s">
        <v>0</v>
      </c>
      <c r="BH131" s="1" t="s">
        <v>0</v>
      </c>
      <c r="BI131" s="1" t="s">
        <v>0</v>
      </c>
      <c r="BJ131" s="1" t="s">
        <v>0</v>
      </c>
      <c r="BK131" s="1" t="s">
        <v>0</v>
      </c>
      <c r="BL131" s="1" t="s">
        <v>0</v>
      </c>
      <c r="BM131" s="1" t="s">
        <v>0</v>
      </c>
      <c r="BN131" s="1" t="s">
        <v>0</v>
      </c>
      <c r="BO131" s="1" t="s">
        <v>0</v>
      </c>
      <c r="BP131" s="1" t="s">
        <v>0</v>
      </c>
      <c r="BQ131" s="1" t="s">
        <v>0</v>
      </c>
      <c r="BR131" s="1" t="s">
        <v>0</v>
      </c>
      <c r="BS131" s="1" t="s">
        <v>0</v>
      </c>
      <c r="BT131" s="1" t="s">
        <v>0</v>
      </c>
      <c r="BU131" s="1" t="s">
        <v>0</v>
      </c>
      <c r="BV131" s="1" t="s">
        <v>0</v>
      </c>
      <c r="BW131" s="1" t="s">
        <v>0</v>
      </c>
      <c r="BX131" s="1" t="s">
        <v>0</v>
      </c>
      <c r="BY131" s="1" t="s">
        <v>0</v>
      </c>
      <c r="BZ131" s="1" t="s">
        <v>0</v>
      </c>
      <c r="CA131" s="1" t="s">
        <v>0</v>
      </c>
      <c r="CB131" s="1" t="s">
        <v>0</v>
      </c>
    </row>
    <row r="132" spans="1:80" x14ac:dyDescent="0.2">
      <c r="A132" s="1" t="s">
        <v>1764</v>
      </c>
      <c r="B132" s="4" t="s">
        <v>592</v>
      </c>
      <c r="C132" s="4" t="s">
        <v>593</v>
      </c>
      <c r="D132" s="35" t="s">
        <v>0</v>
      </c>
      <c r="E132" s="35" t="s">
        <v>0</v>
      </c>
      <c r="F132" s="35" t="s">
        <v>0</v>
      </c>
      <c r="G132" s="35" t="s">
        <v>0</v>
      </c>
      <c r="H132" s="35" t="s">
        <v>0</v>
      </c>
      <c r="I132" s="35" t="s">
        <v>0</v>
      </c>
      <c r="J132" s="35" t="s">
        <v>0</v>
      </c>
      <c r="K132" s="35" t="s">
        <v>0</v>
      </c>
      <c r="L132" s="35" t="s">
        <v>0</v>
      </c>
      <c r="M132" s="35" t="s">
        <v>0</v>
      </c>
      <c r="N132" s="1" t="s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0</v>
      </c>
      <c r="X132" s="1" t="s">
        <v>0</v>
      </c>
      <c r="Y132" s="1" t="s">
        <v>0</v>
      </c>
      <c r="Z132" s="1" t="s">
        <v>0</v>
      </c>
      <c r="AA132" s="1" t="s">
        <v>0</v>
      </c>
      <c r="AB132" s="1" t="s">
        <v>0</v>
      </c>
      <c r="AC132" s="1" t="s">
        <v>0</v>
      </c>
      <c r="AD132" s="1" t="s">
        <v>0</v>
      </c>
      <c r="AE132" s="1" t="s">
        <v>0</v>
      </c>
      <c r="AF132" s="1" t="s">
        <v>0</v>
      </c>
      <c r="AG132" s="1" t="s">
        <v>0</v>
      </c>
      <c r="AH132" s="1" t="s">
        <v>0</v>
      </c>
      <c r="AI132" s="1" t="s">
        <v>0</v>
      </c>
      <c r="AJ132" s="1" t="s">
        <v>0</v>
      </c>
      <c r="AK132" s="1" t="s">
        <v>0</v>
      </c>
      <c r="AL132" s="1" t="s">
        <v>0</v>
      </c>
      <c r="AM132" s="1" t="s">
        <v>0</v>
      </c>
      <c r="AN132" s="1" t="s">
        <v>0</v>
      </c>
      <c r="AO132" s="1" t="s">
        <v>0</v>
      </c>
      <c r="AP132" s="1" t="s">
        <v>0</v>
      </c>
      <c r="AQ132" s="1" t="s">
        <v>0</v>
      </c>
      <c r="AR132" s="1" t="s">
        <v>0</v>
      </c>
      <c r="AS132" s="1" t="s">
        <v>0</v>
      </c>
      <c r="AT132" s="1" t="s">
        <v>0</v>
      </c>
      <c r="AU132" s="1" t="s">
        <v>0</v>
      </c>
      <c r="AV132" s="1" t="s">
        <v>0</v>
      </c>
      <c r="AW132" s="1" t="s">
        <v>0</v>
      </c>
      <c r="AX132" s="1" t="s">
        <v>0</v>
      </c>
      <c r="AY132" s="1" t="s">
        <v>0</v>
      </c>
      <c r="AZ132" s="1" t="s">
        <v>0</v>
      </c>
      <c r="BA132" s="1" t="s">
        <v>0</v>
      </c>
      <c r="BB132" s="1" t="s">
        <v>0</v>
      </c>
      <c r="BC132" s="1" t="s">
        <v>0</v>
      </c>
      <c r="BD132" s="1" t="s">
        <v>0</v>
      </c>
      <c r="BE132" s="1" t="s">
        <v>0</v>
      </c>
      <c r="BF132" s="1" t="s">
        <v>0</v>
      </c>
      <c r="BG132" s="1" t="s">
        <v>0</v>
      </c>
      <c r="BH132" s="1" t="s">
        <v>0</v>
      </c>
      <c r="BI132" s="1" t="s">
        <v>0</v>
      </c>
      <c r="BJ132" s="1" t="s">
        <v>0</v>
      </c>
      <c r="BK132" s="1" t="s">
        <v>0</v>
      </c>
      <c r="BL132" s="1" t="s">
        <v>0</v>
      </c>
      <c r="BM132" s="1" t="s">
        <v>0</v>
      </c>
      <c r="BN132" s="1" t="s">
        <v>0</v>
      </c>
      <c r="BO132" s="1" t="s">
        <v>0</v>
      </c>
      <c r="BP132" s="1" t="s">
        <v>0</v>
      </c>
      <c r="BQ132" s="1" t="s">
        <v>0</v>
      </c>
      <c r="BR132" s="1" t="s">
        <v>0</v>
      </c>
      <c r="BS132" s="1" t="s">
        <v>0</v>
      </c>
      <c r="BT132" s="1" t="s">
        <v>0</v>
      </c>
      <c r="BU132" s="1" t="s">
        <v>0</v>
      </c>
      <c r="BV132" s="1" t="s">
        <v>0</v>
      </c>
      <c r="BW132" s="1" t="s">
        <v>0</v>
      </c>
      <c r="BX132" s="1" t="s">
        <v>0</v>
      </c>
      <c r="BY132" s="1" t="s">
        <v>0</v>
      </c>
      <c r="BZ132" s="1" t="s">
        <v>0</v>
      </c>
      <c r="CA132" s="1" t="s">
        <v>0</v>
      </c>
      <c r="CB132" s="1" t="s">
        <v>0</v>
      </c>
    </row>
    <row r="133" spans="1:80" x14ac:dyDescent="0.2">
      <c r="A133" s="1" t="s">
        <v>1765</v>
      </c>
      <c r="B133" s="4" t="s">
        <v>596</v>
      </c>
      <c r="C133" s="4" t="s">
        <v>597</v>
      </c>
      <c r="D133" s="35">
        <v>25883.3056540582</v>
      </c>
      <c r="E133" s="35">
        <v>20992.509610782901</v>
      </c>
      <c r="F133" s="35">
        <v>52940.561150603397</v>
      </c>
      <c r="G133" s="35">
        <v>22714.508620144599</v>
      </c>
      <c r="H133" s="35">
        <v>31972.852380910699</v>
      </c>
      <c r="I133" s="35">
        <v>43313.742346344399</v>
      </c>
      <c r="J133" s="35">
        <v>26725.5671237612</v>
      </c>
      <c r="K133" s="35">
        <v>13159.682267616399</v>
      </c>
      <c r="L133" s="35">
        <v>20811.407781953902</v>
      </c>
      <c r="M133" s="35">
        <v>22277.881187986401</v>
      </c>
      <c r="N133" s="1">
        <v>53316.194107374402</v>
      </c>
      <c r="O133" s="1">
        <v>16029.745773963499</v>
      </c>
      <c r="P133" s="1">
        <v>17339.796091456999</v>
      </c>
      <c r="Q133" s="1">
        <v>20106.500713280198</v>
      </c>
      <c r="R133" s="1">
        <v>17304.6880392694</v>
      </c>
      <c r="S133" s="1">
        <v>11617.581044062599</v>
      </c>
      <c r="T133" s="1">
        <v>13835.372205698999</v>
      </c>
      <c r="U133" s="1">
        <v>53110.464018532402</v>
      </c>
      <c r="V133" s="1">
        <v>22920.612232744399</v>
      </c>
      <c r="W133" s="1">
        <v>26535.003717987202</v>
      </c>
      <c r="X133" s="1">
        <v>26007.120730415401</v>
      </c>
      <c r="Y133" s="1">
        <v>33951.5081131958</v>
      </c>
      <c r="Z133" s="1">
        <v>18103.8255249088</v>
      </c>
      <c r="AA133" s="1">
        <v>25357.661709071101</v>
      </c>
      <c r="AB133" s="1">
        <v>11101.8096138984</v>
      </c>
      <c r="AC133" s="1">
        <v>20861.360383134601</v>
      </c>
      <c r="AD133" s="1">
        <v>16660.7407011754</v>
      </c>
      <c r="AE133" s="1">
        <v>42490.105060821101</v>
      </c>
      <c r="AF133" s="1">
        <v>45182.007460382301</v>
      </c>
      <c r="AG133" s="1">
        <v>19591.039608811901</v>
      </c>
      <c r="AH133" s="1">
        <v>21114.121391469998</v>
      </c>
      <c r="AI133" s="1">
        <v>12027.887664915601</v>
      </c>
      <c r="AJ133" s="1">
        <v>15665.0838140181</v>
      </c>
      <c r="AK133" s="1">
        <v>19302.1930811776</v>
      </c>
      <c r="AL133" s="1">
        <v>25125.7485844246</v>
      </c>
      <c r="AM133" s="1">
        <v>26564.042862329501</v>
      </c>
      <c r="AN133" s="1">
        <v>17563.396187962699</v>
      </c>
      <c r="AO133" s="1">
        <v>150644.925808798</v>
      </c>
      <c r="AP133" s="1">
        <v>15595.083035174001</v>
      </c>
      <c r="AQ133" s="1">
        <v>8145.6073761893304</v>
      </c>
      <c r="AR133" s="1">
        <v>10489.4973528011</v>
      </c>
      <c r="AS133" s="1">
        <v>18771.620915434502</v>
      </c>
      <c r="AT133" s="1">
        <v>20400.798670927499</v>
      </c>
      <c r="AU133" s="1">
        <v>13445.566737674901</v>
      </c>
      <c r="AV133" s="1">
        <v>21755.351476216802</v>
      </c>
      <c r="AW133" s="1">
        <v>21632.906865334298</v>
      </c>
      <c r="AX133" s="1">
        <v>15463.291599222801</v>
      </c>
      <c r="AY133" s="1">
        <v>18175.373250088302</v>
      </c>
      <c r="AZ133" s="1">
        <v>25720.632646185601</v>
      </c>
      <c r="BA133" s="1">
        <v>19711.143126256698</v>
      </c>
      <c r="BB133" s="1">
        <v>13013.9651698997</v>
      </c>
      <c r="BC133" s="1">
        <v>30029.568217127198</v>
      </c>
      <c r="BD133" s="1">
        <v>12466.976752783001</v>
      </c>
      <c r="BE133" s="1">
        <v>22537.316893630901</v>
      </c>
      <c r="BF133" s="1">
        <v>13684.859962218699</v>
      </c>
      <c r="BG133" s="1">
        <v>19554.470370049701</v>
      </c>
      <c r="BH133" s="1">
        <v>25067.512407451799</v>
      </c>
      <c r="BI133" s="1">
        <v>8053.5137879783397</v>
      </c>
      <c r="BJ133" s="1">
        <v>18558.721136756001</v>
      </c>
      <c r="BK133" s="1">
        <v>15547.3037089193</v>
      </c>
      <c r="BL133" s="1">
        <v>30183.125704758</v>
      </c>
      <c r="BM133" s="1">
        <v>22037.9527575049</v>
      </c>
      <c r="BN133" s="1">
        <v>36062.924446354402</v>
      </c>
      <c r="BO133" s="1">
        <v>26640.9113404862</v>
      </c>
      <c r="BP133" s="1">
        <v>26981.413136145398</v>
      </c>
      <c r="BQ133" s="1">
        <v>16364.2090503213</v>
      </c>
      <c r="BR133" s="1">
        <v>23203.4619017609</v>
      </c>
      <c r="BS133" s="1">
        <v>22502.463241253499</v>
      </c>
      <c r="BT133" s="1">
        <v>7215.5064017791801</v>
      </c>
      <c r="BU133" s="1">
        <v>20095.903229114199</v>
      </c>
      <c r="BV133" s="1">
        <v>25543.2493806491</v>
      </c>
      <c r="BW133" s="1">
        <v>12383.5839717747</v>
      </c>
      <c r="BX133" s="1">
        <v>26891.8343781654</v>
      </c>
      <c r="BY133" s="1">
        <v>21025.015229593198</v>
      </c>
      <c r="BZ133" s="1">
        <v>13097.5920110186</v>
      </c>
      <c r="CA133" s="1">
        <v>11501.6930944748</v>
      </c>
      <c r="CB133" s="1">
        <v>17425.157194899501</v>
      </c>
    </row>
    <row r="134" spans="1:80" x14ac:dyDescent="0.2">
      <c r="A134" s="1" t="s">
        <v>1766</v>
      </c>
      <c r="B134" s="4" t="s">
        <v>601</v>
      </c>
      <c r="C134" s="4" t="s">
        <v>602</v>
      </c>
      <c r="D134" s="35" t="s">
        <v>0</v>
      </c>
      <c r="E134" s="35" t="s">
        <v>0</v>
      </c>
      <c r="F134" s="35" t="s">
        <v>0</v>
      </c>
      <c r="G134" s="35" t="s">
        <v>0</v>
      </c>
      <c r="H134" s="35" t="s">
        <v>0</v>
      </c>
      <c r="I134" s="35" t="s">
        <v>0</v>
      </c>
      <c r="J134" s="35" t="s">
        <v>0</v>
      </c>
      <c r="K134" s="35" t="s">
        <v>0</v>
      </c>
      <c r="L134" s="35" t="s">
        <v>0</v>
      </c>
      <c r="M134" s="35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0</v>
      </c>
      <c r="X134" s="1" t="s">
        <v>0</v>
      </c>
      <c r="Y134" s="1" t="s">
        <v>0</v>
      </c>
      <c r="Z134" s="1" t="s">
        <v>0</v>
      </c>
      <c r="AA134" s="1" t="s">
        <v>0</v>
      </c>
      <c r="AB134" s="1" t="s">
        <v>0</v>
      </c>
      <c r="AC134" s="1" t="s">
        <v>0</v>
      </c>
      <c r="AD134" s="1" t="s">
        <v>0</v>
      </c>
      <c r="AE134" s="1" t="s">
        <v>0</v>
      </c>
      <c r="AF134" s="1" t="s">
        <v>0</v>
      </c>
      <c r="AG134" s="1" t="s">
        <v>0</v>
      </c>
      <c r="AH134" s="1" t="s">
        <v>0</v>
      </c>
      <c r="AI134" s="1" t="s">
        <v>0</v>
      </c>
      <c r="AJ134" s="1" t="s">
        <v>0</v>
      </c>
      <c r="AK134" s="1" t="s">
        <v>0</v>
      </c>
      <c r="AL134" s="1" t="s">
        <v>0</v>
      </c>
      <c r="AM134" s="1" t="s">
        <v>0</v>
      </c>
      <c r="AN134" s="1" t="s">
        <v>0</v>
      </c>
      <c r="AO134" s="1" t="s">
        <v>0</v>
      </c>
      <c r="AP134" s="1" t="s">
        <v>0</v>
      </c>
      <c r="AQ134" s="1" t="s">
        <v>0</v>
      </c>
      <c r="AR134" s="1" t="s">
        <v>0</v>
      </c>
      <c r="AS134" s="1" t="s">
        <v>0</v>
      </c>
      <c r="AT134" s="1" t="s">
        <v>0</v>
      </c>
      <c r="AU134" s="1" t="s">
        <v>0</v>
      </c>
      <c r="AV134" s="1" t="s">
        <v>0</v>
      </c>
      <c r="AW134" s="1" t="s">
        <v>0</v>
      </c>
      <c r="AX134" s="1" t="s">
        <v>0</v>
      </c>
      <c r="AY134" s="1" t="s">
        <v>0</v>
      </c>
      <c r="AZ134" s="1" t="s">
        <v>0</v>
      </c>
      <c r="BA134" s="1" t="s">
        <v>0</v>
      </c>
      <c r="BB134" s="1" t="s">
        <v>0</v>
      </c>
      <c r="BC134" s="1" t="s">
        <v>0</v>
      </c>
      <c r="BD134" s="1" t="s">
        <v>0</v>
      </c>
      <c r="BE134" s="1" t="s">
        <v>0</v>
      </c>
      <c r="BF134" s="1" t="s">
        <v>0</v>
      </c>
      <c r="BG134" s="1" t="s">
        <v>0</v>
      </c>
      <c r="BH134" s="1" t="s">
        <v>0</v>
      </c>
      <c r="BI134" s="1" t="s">
        <v>0</v>
      </c>
      <c r="BJ134" s="1" t="s">
        <v>0</v>
      </c>
      <c r="BK134" s="1" t="s">
        <v>0</v>
      </c>
      <c r="BL134" s="1" t="s">
        <v>0</v>
      </c>
      <c r="BM134" s="1" t="s">
        <v>0</v>
      </c>
      <c r="BN134" s="1" t="s">
        <v>0</v>
      </c>
      <c r="BO134" s="1" t="s">
        <v>0</v>
      </c>
      <c r="BP134" s="1" t="s">
        <v>0</v>
      </c>
      <c r="BQ134" s="1" t="s">
        <v>0</v>
      </c>
      <c r="BR134" s="1" t="s">
        <v>0</v>
      </c>
      <c r="BS134" s="1" t="s">
        <v>0</v>
      </c>
      <c r="BT134" s="1" t="s">
        <v>0</v>
      </c>
      <c r="BU134" s="1" t="s">
        <v>0</v>
      </c>
      <c r="BV134" s="1" t="s">
        <v>0</v>
      </c>
      <c r="BW134" s="1" t="s">
        <v>0</v>
      </c>
      <c r="BX134" s="1" t="s">
        <v>0</v>
      </c>
      <c r="BY134" s="1" t="s">
        <v>0</v>
      </c>
      <c r="BZ134" s="1" t="s">
        <v>0</v>
      </c>
      <c r="CA134" s="1" t="s">
        <v>0</v>
      </c>
      <c r="CB134" s="1" t="s">
        <v>0</v>
      </c>
    </row>
    <row r="135" spans="1:80" x14ac:dyDescent="0.2">
      <c r="A135" s="1" t="s">
        <v>1767</v>
      </c>
      <c r="B135" s="4" t="s">
        <v>606</v>
      </c>
      <c r="C135" s="4" t="s">
        <v>0</v>
      </c>
      <c r="D135" s="35">
        <v>588740.75164199003</v>
      </c>
      <c r="E135" s="35">
        <v>783636.09875706397</v>
      </c>
      <c r="F135" s="35">
        <v>877720.31654520403</v>
      </c>
      <c r="G135" s="35">
        <v>342173.21581428399</v>
      </c>
      <c r="H135" s="35">
        <v>751497.65858482802</v>
      </c>
      <c r="I135" s="35">
        <v>456318.41025634401</v>
      </c>
      <c r="J135" s="35">
        <v>318112.60791430803</v>
      </c>
      <c r="K135" s="35">
        <v>474543.65667627897</v>
      </c>
      <c r="L135" s="35">
        <v>540715.964755981</v>
      </c>
      <c r="M135" s="35">
        <v>533958.33956491097</v>
      </c>
      <c r="N135" s="1">
        <v>491599.48658000899</v>
      </c>
      <c r="O135" s="1">
        <v>531139.05910619104</v>
      </c>
      <c r="P135" s="1">
        <v>379974.29877288803</v>
      </c>
      <c r="Q135" s="1">
        <v>548932.24993393105</v>
      </c>
      <c r="R135" s="1">
        <v>540165.34283071</v>
      </c>
      <c r="S135" s="1">
        <v>371737.56931749801</v>
      </c>
      <c r="T135" s="1">
        <v>557635.37058330001</v>
      </c>
      <c r="U135" s="1">
        <v>441523.271377314</v>
      </c>
      <c r="V135" s="1">
        <v>598079.73447777203</v>
      </c>
      <c r="W135" s="1">
        <v>463927.97140934801</v>
      </c>
      <c r="X135" s="1">
        <v>488065.80983308703</v>
      </c>
      <c r="Y135" s="1">
        <v>466592.13885736099</v>
      </c>
      <c r="Z135" s="1">
        <v>369725.10605661501</v>
      </c>
      <c r="AA135" s="1">
        <v>227706.87906683501</v>
      </c>
      <c r="AB135" s="1">
        <v>429811.81640261598</v>
      </c>
      <c r="AC135" s="1">
        <v>673874.61269816605</v>
      </c>
      <c r="AD135" s="1">
        <v>371397.48492312001</v>
      </c>
      <c r="AE135" s="1">
        <v>397322.630347153</v>
      </c>
      <c r="AF135" s="1">
        <v>640238.39705519006</v>
      </c>
      <c r="AG135" s="1">
        <v>475151.37200957403</v>
      </c>
      <c r="AH135" s="1">
        <v>507784.02664904902</v>
      </c>
      <c r="AI135" s="1">
        <v>401276.43016614398</v>
      </c>
      <c r="AJ135" s="1">
        <v>423635.35772729502</v>
      </c>
      <c r="AK135" s="1">
        <v>461376.52906404401</v>
      </c>
      <c r="AL135" s="1">
        <v>485118.91326195502</v>
      </c>
      <c r="AM135" s="1">
        <v>434127.05620711303</v>
      </c>
      <c r="AN135" s="1">
        <v>409112.18762024201</v>
      </c>
      <c r="AO135" s="1">
        <v>394731.73279992002</v>
      </c>
      <c r="AP135" s="1">
        <v>343654.53037692298</v>
      </c>
      <c r="AQ135" s="1">
        <v>323638.385603373</v>
      </c>
      <c r="AR135" s="1">
        <v>380214.17715980299</v>
      </c>
      <c r="AS135" s="1">
        <v>294210.17263569299</v>
      </c>
      <c r="AT135" s="1">
        <v>390960.696676758</v>
      </c>
      <c r="AU135" s="1">
        <v>259890.995190399</v>
      </c>
      <c r="AV135" s="1">
        <v>353109.35084895499</v>
      </c>
      <c r="AW135" s="1">
        <v>477701.99104210298</v>
      </c>
      <c r="AX135" s="1">
        <v>405467.95117915998</v>
      </c>
      <c r="AY135" s="1">
        <v>375100.178268836</v>
      </c>
      <c r="AZ135" s="1">
        <v>595010.87900534004</v>
      </c>
      <c r="BA135" s="1">
        <v>432050.97652557201</v>
      </c>
      <c r="BB135" s="1">
        <v>398949.87965278601</v>
      </c>
      <c r="BC135" s="1">
        <v>432484.74334664398</v>
      </c>
      <c r="BD135" s="1">
        <v>309342.44906462799</v>
      </c>
      <c r="BE135" s="1">
        <v>398095.38251698</v>
      </c>
      <c r="BF135" s="1">
        <v>307243.257937558</v>
      </c>
      <c r="BG135" s="1">
        <v>739528.28621621302</v>
      </c>
      <c r="BH135" s="1">
        <v>403872.34876496601</v>
      </c>
      <c r="BI135" s="1">
        <v>350768.65882727201</v>
      </c>
      <c r="BJ135" s="1">
        <v>453921.377259214</v>
      </c>
      <c r="BK135" s="1">
        <v>351736.82625077799</v>
      </c>
      <c r="BL135" s="1">
        <v>365754.64295945398</v>
      </c>
      <c r="BM135" s="1">
        <v>431689.65358179802</v>
      </c>
      <c r="BN135" s="1">
        <v>508627.35526526102</v>
      </c>
      <c r="BO135" s="1">
        <v>451587.845208643</v>
      </c>
      <c r="BP135" s="1">
        <v>378786.49287394801</v>
      </c>
      <c r="BQ135" s="1">
        <v>407679.93523213302</v>
      </c>
      <c r="BR135" s="1">
        <v>434204.08434702299</v>
      </c>
      <c r="BS135" s="1">
        <v>319911.699727142</v>
      </c>
      <c r="BT135" s="1">
        <v>290134.446004753</v>
      </c>
      <c r="BU135" s="1">
        <v>390624.93404403701</v>
      </c>
      <c r="BV135" s="1">
        <v>401517.346595902</v>
      </c>
      <c r="BW135" s="1">
        <v>464182.37027642003</v>
      </c>
      <c r="BX135" s="1">
        <v>406193.96931739198</v>
      </c>
      <c r="BY135" s="1">
        <v>382003.32514618803</v>
      </c>
      <c r="BZ135" s="1">
        <v>375534.96230436501</v>
      </c>
      <c r="CA135" s="1">
        <v>337241.00351075199</v>
      </c>
      <c r="CB135" s="1">
        <v>251103.00424148401</v>
      </c>
    </row>
    <row r="136" spans="1:80" x14ac:dyDescent="0.2">
      <c r="A136" s="1" t="s">
        <v>1768</v>
      </c>
      <c r="B136" s="4" t="s">
        <v>609</v>
      </c>
      <c r="C136" s="4" t="s">
        <v>610</v>
      </c>
      <c r="D136" s="35" t="s">
        <v>0</v>
      </c>
      <c r="E136" s="35" t="s">
        <v>0</v>
      </c>
      <c r="F136" s="35" t="s">
        <v>0</v>
      </c>
      <c r="G136" s="35" t="s">
        <v>0</v>
      </c>
      <c r="H136" s="35" t="s">
        <v>0</v>
      </c>
      <c r="I136" s="35" t="s">
        <v>0</v>
      </c>
      <c r="J136" s="35" t="s">
        <v>0</v>
      </c>
      <c r="K136" s="35" t="s">
        <v>0</v>
      </c>
      <c r="L136" s="35" t="s">
        <v>0</v>
      </c>
      <c r="M136" s="35" t="s">
        <v>0</v>
      </c>
      <c r="N136" s="1" t="s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0</v>
      </c>
      <c r="X136" s="1" t="s">
        <v>0</v>
      </c>
      <c r="Y136" s="1" t="s">
        <v>0</v>
      </c>
      <c r="Z136" s="1" t="s">
        <v>0</v>
      </c>
      <c r="AA136" s="1" t="s">
        <v>0</v>
      </c>
      <c r="AB136" s="1" t="s">
        <v>0</v>
      </c>
      <c r="AC136" s="1" t="s">
        <v>0</v>
      </c>
      <c r="AD136" s="1" t="s">
        <v>0</v>
      </c>
      <c r="AE136" s="1" t="s">
        <v>0</v>
      </c>
      <c r="AF136" s="1" t="s">
        <v>0</v>
      </c>
      <c r="AG136" s="1" t="s">
        <v>0</v>
      </c>
      <c r="AH136" s="1" t="s">
        <v>0</v>
      </c>
      <c r="AI136" s="1" t="s">
        <v>0</v>
      </c>
      <c r="AJ136" s="1" t="s">
        <v>0</v>
      </c>
      <c r="AK136" s="1" t="s">
        <v>0</v>
      </c>
      <c r="AL136" s="1" t="s">
        <v>0</v>
      </c>
      <c r="AM136" s="1" t="s">
        <v>0</v>
      </c>
      <c r="AN136" s="1" t="s">
        <v>0</v>
      </c>
      <c r="AO136" s="1" t="s">
        <v>0</v>
      </c>
      <c r="AP136" s="1" t="s">
        <v>0</v>
      </c>
      <c r="AQ136" s="1" t="s">
        <v>0</v>
      </c>
      <c r="AR136" s="1" t="s">
        <v>0</v>
      </c>
      <c r="AS136" s="1" t="s">
        <v>0</v>
      </c>
      <c r="AT136" s="1" t="s">
        <v>0</v>
      </c>
      <c r="AU136" s="1" t="s">
        <v>0</v>
      </c>
      <c r="AV136" s="1" t="s">
        <v>0</v>
      </c>
      <c r="AW136" s="1" t="s">
        <v>0</v>
      </c>
      <c r="AX136" s="1" t="s">
        <v>0</v>
      </c>
      <c r="AY136" s="1" t="s">
        <v>0</v>
      </c>
      <c r="AZ136" s="1" t="s">
        <v>0</v>
      </c>
      <c r="BA136" s="1" t="s">
        <v>0</v>
      </c>
      <c r="BB136" s="1" t="s">
        <v>0</v>
      </c>
      <c r="BC136" s="1" t="s">
        <v>0</v>
      </c>
      <c r="BD136" s="1" t="s">
        <v>0</v>
      </c>
      <c r="BE136" s="1" t="s">
        <v>0</v>
      </c>
      <c r="BF136" s="1" t="s">
        <v>0</v>
      </c>
      <c r="BG136" s="1" t="s">
        <v>0</v>
      </c>
      <c r="BH136" s="1" t="s">
        <v>0</v>
      </c>
      <c r="BI136" s="1" t="s">
        <v>0</v>
      </c>
      <c r="BJ136" s="1" t="s">
        <v>0</v>
      </c>
      <c r="BK136" s="1" t="s">
        <v>0</v>
      </c>
      <c r="BL136" s="1" t="s">
        <v>0</v>
      </c>
      <c r="BM136" s="1" t="s">
        <v>0</v>
      </c>
      <c r="BN136" s="1" t="s">
        <v>0</v>
      </c>
      <c r="BO136" s="1" t="s">
        <v>0</v>
      </c>
      <c r="BP136" s="1" t="s">
        <v>0</v>
      </c>
      <c r="BQ136" s="1" t="s">
        <v>0</v>
      </c>
      <c r="BR136" s="1" t="s">
        <v>0</v>
      </c>
      <c r="BS136" s="1" t="s">
        <v>0</v>
      </c>
      <c r="BT136" s="1" t="s">
        <v>0</v>
      </c>
      <c r="BU136" s="1" t="s">
        <v>0</v>
      </c>
      <c r="BV136" s="1" t="s">
        <v>0</v>
      </c>
      <c r="BW136" s="1" t="s">
        <v>0</v>
      </c>
      <c r="BX136" s="1" t="s">
        <v>0</v>
      </c>
      <c r="BY136" s="1" t="s">
        <v>0</v>
      </c>
      <c r="BZ136" s="1" t="s">
        <v>0</v>
      </c>
      <c r="CA136" s="1" t="s">
        <v>0</v>
      </c>
      <c r="CB136" s="1" t="s">
        <v>0</v>
      </c>
    </row>
    <row r="137" spans="1:80" x14ac:dyDescent="0.2">
      <c r="A137" s="1" t="s">
        <v>1769</v>
      </c>
      <c r="B137" s="4" t="s">
        <v>613</v>
      </c>
      <c r="C137" s="4" t="s">
        <v>614</v>
      </c>
      <c r="D137" s="35" t="s">
        <v>0</v>
      </c>
      <c r="E137" s="35" t="s">
        <v>0</v>
      </c>
      <c r="F137" s="35" t="s">
        <v>0</v>
      </c>
      <c r="G137" s="35" t="s">
        <v>0</v>
      </c>
      <c r="H137" s="35" t="s">
        <v>0</v>
      </c>
      <c r="I137" s="35" t="s">
        <v>0</v>
      </c>
      <c r="J137" s="35" t="s">
        <v>0</v>
      </c>
      <c r="K137" s="35" t="s">
        <v>0</v>
      </c>
      <c r="L137" s="35" t="s">
        <v>0</v>
      </c>
      <c r="M137" s="35" t="s">
        <v>0</v>
      </c>
      <c r="N137" s="1" t="s">
        <v>0</v>
      </c>
      <c r="O137" s="1" t="s">
        <v>0</v>
      </c>
      <c r="P137" s="1" t="s">
        <v>0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 t="s">
        <v>0</v>
      </c>
      <c r="AB137" s="1" t="s">
        <v>0</v>
      </c>
      <c r="AC137" s="1" t="s">
        <v>0</v>
      </c>
      <c r="AD137" s="1" t="s">
        <v>0</v>
      </c>
      <c r="AE137" s="1" t="s">
        <v>0</v>
      </c>
      <c r="AF137" s="1" t="s">
        <v>0</v>
      </c>
      <c r="AG137" s="1" t="s">
        <v>0</v>
      </c>
      <c r="AH137" s="1" t="s">
        <v>0</v>
      </c>
      <c r="AI137" s="1" t="s">
        <v>0</v>
      </c>
      <c r="AJ137" s="1" t="s">
        <v>0</v>
      </c>
      <c r="AK137" s="1" t="s">
        <v>0</v>
      </c>
      <c r="AL137" s="1" t="s">
        <v>0</v>
      </c>
      <c r="AM137" s="1" t="s">
        <v>0</v>
      </c>
      <c r="AN137" s="1" t="s">
        <v>0</v>
      </c>
      <c r="AO137" s="1" t="s">
        <v>0</v>
      </c>
      <c r="AP137" s="1" t="s">
        <v>0</v>
      </c>
      <c r="AQ137" s="1" t="s">
        <v>0</v>
      </c>
      <c r="AR137" s="1" t="s">
        <v>0</v>
      </c>
      <c r="AS137" s="1" t="s">
        <v>0</v>
      </c>
      <c r="AT137" s="1" t="s">
        <v>0</v>
      </c>
      <c r="AU137" s="1" t="s">
        <v>0</v>
      </c>
      <c r="AV137" s="1" t="s">
        <v>0</v>
      </c>
      <c r="AW137" s="1" t="s">
        <v>0</v>
      </c>
      <c r="AX137" s="1" t="s">
        <v>0</v>
      </c>
      <c r="AY137" s="1" t="s">
        <v>0</v>
      </c>
      <c r="AZ137" s="1" t="s">
        <v>0</v>
      </c>
      <c r="BA137" s="1" t="s">
        <v>0</v>
      </c>
      <c r="BB137" s="1" t="s">
        <v>0</v>
      </c>
      <c r="BC137" s="1" t="s">
        <v>0</v>
      </c>
      <c r="BD137" s="1" t="s">
        <v>0</v>
      </c>
      <c r="BE137" s="1" t="s">
        <v>0</v>
      </c>
      <c r="BF137" s="1" t="s">
        <v>0</v>
      </c>
      <c r="BG137" s="1" t="s">
        <v>0</v>
      </c>
      <c r="BH137" s="1" t="s">
        <v>0</v>
      </c>
      <c r="BI137" s="1" t="s">
        <v>0</v>
      </c>
      <c r="BJ137" s="1" t="s">
        <v>0</v>
      </c>
      <c r="BK137" s="1" t="s">
        <v>0</v>
      </c>
      <c r="BL137" s="1" t="s">
        <v>0</v>
      </c>
      <c r="BM137" s="1" t="s">
        <v>0</v>
      </c>
      <c r="BN137" s="1" t="s">
        <v>0</v>
      </c>
      <c r="BO137" s="1" t="s">
        <v>0</v>
      </c>
      <c r="BP137" s="1" t="s">
        <v>0</v>
      </c>
      <c r="BQ137" s="1" t="s">
        <v>0</v>
      </c>
      <c r="BR137" s="1" t="s">
        <v>0</v>
      </c>
      <c r="BS137" s="1" t="s">
        <v>0</v>
      </c>
      <c r="BT137" s="1" t="s">
        <v>0</v>
      </c>
      <c r="BU137" s="1" t="s">
        <v>0</v>
      </c>
      <c r="BV137" s="1" t="s">
        <v>0</v>
      </c>
      <c r="BW137" s="1" t="s">
        <v>0</v>
      </c>
      <c r="BX137" s="1" t="s">
        <v>0</v>
      </c>
      <c r="BY137" s="1" t="s">
        <v>0</v>
      </c>
      <c r="BZ137" s="1" t="s">
        <v>0</v>
      </c>
      <c r="CA137" s="1" t="s">
        <v>0</v>
      </c>
      <c r="CB137" s="1" t="s">
        <v>0</v>
      </c>
    </row>
    <row r="138" spans="1:80" x14ac:dyDescent="0.2">
      <c r="A138" s="1" t="s">
        <v>1770</v>
      </c>
      <c r="B138" s="4" t="s">
        <v>618</v>
      </c>
      <c r="C138" s="4" t="s">
        <v>619</v>
      </c>
      <c r="D138" s="35" t="s">
        <v>0</v>
      </c>
      <c r="E138" s="35" t="s">
        <v>0</v>
      </c>
      <c r="F138" s="35" t="s">
        <v>0</v>
      </c>
      <c r="G138" s="35" t="s">
        <v>0</v>
      </c>
      <c r="H138" s="35" t="s">
        <v>0</v>
      </c>
      <c r="I138" s="35" t="s">
        <v>0</v>
      </c>
      <c r="J138" s="35" t="s">
        <v>0</v>
      </c>
      <c r="K138" s="35" t="s">
        <v>0</v>
      </c>
      <c r="L138" s="35" t="s">
        <v>0</v>
      </c>
      <c r="M138" s="35" t="s">
        <v>0</v>
      </c>
      <c r="N138" s="1" t="s">
        <v>0</v>
      </c>
      <c r="O138" s="1" t="s">
        <v>0</v>
      </c>
      <c r="P138" s="1" t="s">
        <v>0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  <c r="Z138" s="1" t="s">
        <v>0</v>
      </c>
      <c r="AA138" s="1" t="s">
        <v>0</v>
      </c>
      <c r="AB138" s="1" t="s">
        <v>0</v>
      </c>
      <c r="AC138" s="1" t="s">
        <v>0</v>
      </c>
      <c r="AD138" s="1" t="s">
        <v>0</v>
      </c>
      <c r="AE138" s="1" t="s">
        <v>0</v>
      </c>
      <c r="AF138" s="1" t="s">
        <v>0</v>
      </c>
      <c r="AG138" s="1" t="s">
        <v>0</v>
      </c>
      <c r="AH138" s="1" t="s">
        <v>0</v>
      </c>
      <c r="AI138" s="1" t="s">
        <v>0</v>
      </c>
      <c r="AJ138" s="1" t="s">
        <v>0</v>
      </c>
      <c r="AK138" s="1" t="s">
        <v>0</v>
      </c>
      <c r="AL138" s="1" t="s">
        <v>0</v>
      </c>
      <c r="AM138" s="1" t="s">
        <v>0</v>
      </c>
      <c r="AN138" s="1" t="s">
        <v>0</v>
      </c>
      <c r="AO138" s="1" t="s">
        <v>0</v>
      </c>
      <c r="AP138" s="1" t="s">
        <v>0</v>
      </c>
      <c r="AQ138" s="1" t="s">
        <v>0</v>
      </c>
      <c r="AR138" s="1" t="s">
        <v>0</v>
      </c>
      <c r="AS138" s="1" t="s">
        <v>0</v>
      </c>
      <c r="AT138" s="1" t="s">
        <v>0</v>
      </c>
      <c r="AU138" s="1" t="s">
        <v>0</v>
      </c>
      <c r="AV138" s="1" t="s">
        <v>0</v>
      </c>
      <c r="AW138" s="1" t="s">
        <v>0</v>
      </c>
      <c r="AX138" s="1" t="s">
        <v>0</v>
      </c>
      <c r="AY138" s="1" t="s">
        <v>0</v>
      </c>
      <c r="AZ138" s="1" t="s">
        <v>0</v>
      </c>
      <c r="BA138" s="1" t="s">
        <v>0</v>
      </c>
      <c r="BB138" s="1" t="s">
        <v>0</v>
      </c>
      <c r="BC138" s="1" t="s">
        <v>0</v>
      </c>
      <c r="BD138" s="1" t="s">
        <v>0</v>
      </c>
      <c r="BE138" s="1" t="s">
        <v>0</v>
      </c>
      <c r="BF138" s="1" t="s">
        <v>0</v>
      </c>
      <c r="BG138" s="1" t="s">
        <v>0</v>
      </c>
      <c r="BH138" s="1" t="s">
        <v>0</v>
      </c>
      <c r="BI138" s="1" t="s">
        <v>0</v>
      </c>
      <c r="BJ138" s="1" t="s">
        <v>0</v>
      </c>
      <c r="BK138" s="1" t="s">
        <v>0</v>
      </c>
      <c r="BL138" s="1" t="s">
        <v>0</v>
      </c>
      <c r="BM138" s="1" t="s">
        <v>0</v>
      </c>
      <c r="BN138" s="1" t="s">
        <v>0</v>
      </c>
      <c r="BO138" s="1" t="s">
        <v>0</v>
      </c>
      <c r="BP138" s="1" t="s">
        <v>0</v>
      </c>
      <c r="BQ138" s="1" t="s">
        <v>0</v>
      </c>
      <c r="BR138" s="1" t="s">
        <v>0</v>
      </c>
      <c r="BS138" s="1" t="s">
        <v>0</v>
      </c>
      <c r="BT138" s="1" t="s">
        <v>0</v>
      </c>
      <c r="BU138" s="1" t="s">
        <v>0</v>
      </c>
      <c r="BV138" s="1" t="s">
        <v>0</v>
      </c>
      <c r="BW138" s="1" t="s">
        <v>0</v>
      </c>
      <c r="BX138" s="1" t="s">
        <v>0</v>
      </c>
      <c r="BY138" s="1" t="s">
        <v>0</v>
      </c>
      <c r="BZ138" s="1" t="s">
        <v>0</v>
      </c>
      <c r="CA138" s="1" t="s">
        <v>0</v>
      </c>
      <c r="CB138" s="1" t="s">
        <v>0</v>
      </c>
    </row>
    <row r="139" spans="1:80" x14ac:dyDescent="0.2">
      <c r="A139" s="1" t="s">
        <v>1771</v>
      </c>
      <c r="B139" s="4" t="s">
        <v>623</v>
      </c>
      <c r="C139" s="4" t="s">
        <v>624</v>
      </c>
      <c r="D139" s="35">
        <v>60444.9014588106</v>
      </c>
      <c r="E139" s="35">
        <v>43195.280415523499</v>
      </c>
      <c r="F139" s="35">
        <v>170567.15243385301</v>
      </c>
      <c r="G139" s="35">
        <v>47070.624903111398</v>
      </c>
      <c r="H139" s="35">
        <v>81284.554086039207</v>
      </c>
      <c r="I139" s="35">
        <v>127834.641352943</v>
      </c>
      <c r="J139" s="35">
        <v>38966.711601549803</v>
      </c>
      <c r="K139" s="35">
        <v>59247.252649197799</v>
      </c>
      <c r="L139" s="35">
        <v>42586.8472775017</v>
      </c>
      <c r="M139" s="35">
        <v>57473.848073628302</v>
      </c>
      <c r="N139" s="1">
        <v>109256.333410743</v>
      </c>
      <c r="O139" s="1">
        <v>63229.278511809302</v>
      </c>
      <c r="P139" s="1">
        <v>68062.7030153831</v>
      </c>
      <c r="Q139" s="1">
        <v>59692.606284221998</v>
      </c>
      <c r="R139" s="1">
        <v>66010.676402538695</v>
      </c>
      <c r="S139" s="1">
        <v>86166.405935684103</v>
      </c>
      <c r="T139" s="1">
        <v>70383.824953017</v>
      </c>
      <c r="U139" s="1">
        <v>134421.36560498801</v>
      </c>
      <c r="V139" s="1">
        <v>58185.771125409497</v>
      </c>
      <c r="W139" s="1">
        <v>98543.267843625494</v>
      </c>
      <c r="X139" s="1">
        <v>88529.4844603612</v>
      </c>
      <c r="Y139" s="1">
        <v>42942.765768952697</v>
      </c>
      <c r="Z139" s="1">
        <v>65336.380215308804</v>
      </c>
      <c r="AA139" s="1">
        <v>34196.997737887599</v>
      </c>
      <c r="AB139" s="1">
        <v>43889.403601964601</v>
      </c>
      <c r="AC139" s="1">
        <v>64037.782456834299</v>
      </c>
      <c r="AD139" s="1">
        <v>83628.634605204497</v>
      </c>
      <c r="AE139" s="1">
        <v>51328.788148904103</v>
      </c>
      <c r="AF139" s="1">
        <v>104741.596845721</v>
      </c>
      <c r="AG139" s="1">
        <v>48800.275218488503</v>
      </c>
      <c r="AH139" s="1">
        <v>118019.151963178</v>
      </c>
      <c r="AI139" s="1">
        <v>41011.1485123003</v>
      </c>
      <c r="AJ139" s="1">
        <v>53123.182800849099</v>
      </c>
      <c r="AK139" s="1">
        <v>56435.129763164201</v>
      </c>
      <c r="AL139" s="1">
        <v>115922.63230077201</v>
      </c>
      <c r="AM139" s="1">
        <v>39140.965056597903</v>
      </c>
      <c r="AN139" s="1">
        <v>33428.221377719798</v>
      </c>
      <c r="AO139" s="1">
        <v>83270.580049349097</v>
      </c>
      <c r="AP139" s="1">
        <v>38128.273304652503</v>
      </c>
      <c r="AQ139" s="1">
        <v>46052.72560215</v>
      </c>
      <c r="AR139" s="1">
        <v>72831.183979179696</v>
      </c>
      <c r="AS139" s="1">
        <v>34803.9038583211</v>
      </c>
      <c r="AT139" s="1">
        <v>30823.345553825198</v>
      </c>
      <c r="AU139" s="1">
        <v>47996.092769783099</v>
      </c>
      <c r="AV139" s="1">
        <v>85654.812862714898</v>
      </c>
      <c r="AW139" s="1">
        <v>73332.455406824301</v>
      </c>
      <c r="AX139" s="1">
        <v>36530.260156693497</v>
      </c>
      <c r="AY139" s="1">
        <v>63595.243766129999</v>
      </c>
      <c r="AZ139" s="1">
        <v>42938.597999738398</v>
      </c>
      <c r="BA139" s="1">
        <v>59312.751870466702</v>
      </c>
      <c r="BB139" s="1">
        <v>36789.553943696403</v>
      </c>
      <c r="BC139" s="1">
        <v>87857.299551099306</v>
      </c>
      <c r="BD139" s="1">
        <v>53996.253590154301</v>
      </c>
      <c r="BE139" s="1">
        <v>62977.429896741298</v>
      </c>
      <c r="BF139" s="1">
        <v>39295.376631865198</v>
      </c>
      <c r="BG139" s="1">
        <v>93616.1723818389</v>
      </c>
      <c r="BH139" s="1">
        <v>64004.7662660075</v>
      </c>
      <c r="BI139" s="1">
        <v>55996.955328771401</v>
      </c>
      <c r="BJ139" s="1">
        <v>43950.504675865799</v>
      </c>
      <c r="BK139" s="1">
        <v>23190.3123519322</v>
      </c>
      <c r="BL139" s="1">
        <v>64673.113428151402</v>
      </c>
      <c r="BM139" s="1">
        <v>40995.352198015098</v>
      </c>
      <c r="BN139" s="1">
        <v>62641.067448996502</v>
      </c>
      <c r="BO139" s="1">
        <v>54230.866754768998</v>
      </c>
      <c r="BP139" s="1">
        <v>65071.330012190403</v>
      </c>
      <c r="BQ139" s="1">
        <v>56148.344052177403</v>
      </c>
      <c r="BR139" s="1">
        <v>64630.733866851398</v>
      </c>
      <c r="BS139" s="1">
        <v>74498.046863799595</v>
      </c>
      <c r="BT139" s="1">
        <v>51741.186527282502</v>
      </c>
      <c r="BU139" s="1">
        <v>47895.161521975097</v>
      </c>
      <c r="BV139" s="1">
        <v>52953.9588343367</v>
      </c>
      <c r="BW139" s="1">
        <v>44828.030140119001</v>
      </c>
      <c r="BX139" s="1">
        <v>58995.107677717999</v>
      </c>
      <c r="BY139" s="1">
        <v>35949.731529135199</v>
      </c>
      <c r="BZ139" s="1">
        <v>78986.560832174597</v>
      </c>
      <c r="CA139" s="1">
        <v>67760.583316456905</v>
      </c>
      <c r="CB139" s="1">
        <v>23641.6931664123</v>
      </c>
    </row>
    <row r="140" spans="1:80" x14ac:dyDescent="0.2">
      <c r="A140" s="1" t="s">
        <v>1772</v>
      </c>
      <c r="B140" s="4" t="s">
        <v>628</v>
      </c>
      <c r="C140" s="4" t="s">
        <v>629</v>
      </c>
      <c r="D140" s="35">
        <v>45890.467937422698</v>
      </c>
      <c r="E140" s="35">
        <v>54540.915144151099</v>
      </c>
      <c r="F140" s="35">
        <v>83380.808930673797</v>
      </c>
      <c r="G140" s="35">
        <v>29581.5037057509</v>
      </c>
      <c r="H140" s="35">
        <v>88773.341486759105</v>
      </c>
      <c r="I140" s="35">
        <v>81648.769830673205</v>
      </c>
      <c r="J140" s="35">
        <v>41843.2316020199</v>
      </c>
      <c r="K140" s="35">
        <v>39438.792775630798</v>
      </c>
      <c r="L140" s="35">
        <v>48427.955004758398</v>
      </c>
      <c r="M140" s="35">
        <v>29905.338379992601</v>
      </c>
      <c r="N140" s="1">
        <v>134445.757306819</v>
      </c>
      <c r="O140" s="1">
        <v>60861.985536272303</v>
      </c>
      <c r="P140" s="1">
        <v>68745.201817126101</v>
      </c>
      <c r="Q140" s="1">
        <v>46924.570365714302</v>
      </c>
      <c r="R140" s="1">
        <v>42187.047085507897</v>
      </c>
      <c r="S140" s="1">
        <v>73123.963511763199</v>
      </c>
      <c r="T140" s="1">
        <v>49853.497375620398</v>
      </c>
      <c r="U140" s="1">
        <v>11555.7964182538</v>
      </c>
      <c r="V140" s="1">
        <v>33329.586926600103</v>
      </c>
      <c r="W140" s="1">
        <v>56113.981302487999</v>
      </c>
      <c r="X140" s="1">
        <v>55790.152042654401</v>
      </c>
      <c r="Y140" s="1">
        <v>44521.919552161096</v>
      </c>
      <c r="Z140" s="1">
        <v>35366.787206359899</v>
      </c>
      <c r="AA140" s="1">
        <v>55098.677294630703</v>
      </c>
      <c r="AB140" s="1">
        <v>19048.504366249599</v>
      </c>
      <c r="AC140" s="1">
        <v>26526.1578028812</v>
      </c>
      <c r="AD140" s="1">
        <v>39885.207710440001</v>
      </c>
      <c r="AE140" s="1">
        <v>31608.7086200704</v>
      </c>
      <c r="AF140" s="1">
        <v>66658.899722022994</v>
      </c>
      <c r="AG140" s="1">
        <v>43189.111393667903</v>
      </c>
      <c r="AH140" s="1">
        <v>41850.179215701202</v>
      </c>
      <c r="AI140" s="1">
        <v>84665.024692943698</v>
      </c>
      <c r="AJ140" s="1">
        <v>20039.162027439299</v>
      </c>
      <c r="AK140" s="1">
        <v>37757.894369471898</v>
      </c>
      <c r="AL140" s="1">
        <v>92145.393138473402</v>
      </c>
      <c r="AM140" s="1">
        <v>40118.535950364902</v>
      </c>
      <c r="AN140" s="1">
        <v>33669.159649813897</v>
      </c>
      <c r="AO140" s="1">
        <v>3278.0356242019998</v>
      </c>
      <c r="AP140" s="1">
        <v>20044.830238633702</v>
      </c>
      <c r="AQ140" s="1">
        <v>23814.260389999599</v>
      </c>
      <c r="AR140" s="1">
        <v>43522.934721850797</v>
      </c>
      <c r="AS140" s="1">
        <v>16655.369132978201</v>
      </c>
      <c r="AT140" s="1">
        <v>35854.673140821003</v>
      </c>
      <c r="AU140" s="1">
        <v>18368.327518735601</v>
      </c>
      <c r="AV140" s="1">
        <v>57813.115883784703</v>
      </c>
      <c r="AW140" s="1">
        <v>32656.635228732001</v>
      </c>
      <c r="AX140" s="1">
        <v>22782.380909313801</v>
      </c>
      <c r="AY140" s="1">
        <v>24822.860388999699</v>
      </c>
      <c r="AZ140" s="1">
        <v>38465.622343214003</v>
      </c>
      <c r="BA140" s="1">
        <v>15913.915398977701</v>
      </c>
      <c r="BB140" s="1">
        <v>45907.577991793398</v>
      </c>
      <c r="BC140" s="1">
        <v>70823.114428456407</v>
      </c>
      <c r="BD140" s="1">
        <v>35824.4276423138</v>
      </c>
      <c r="BE140" s="1">
        <v>20479.578111340099</v>
      </c>
      <c r="BF140" s="1">
        <v>47629.267579848602</v>
      </c>
      <c r="BG140" s="1">
        <v>107541.94921651699</v>
      </c>
      <c r="BH140" s="1">
        <v>56109.965235973199</v>
      </c>
      <c r="BI140" s="1">
        <v>31308.802640902199</v>
      </c>
      <c r="BJ140" s="1">
        <v>19729.6285868042</v>
      </c>
      <c r="BK140" s="1">
        <v>22111.5572357985</v>
      </c>
      <c r="BL140" s="1">
        <v>82057.541959040696</v>
      </c>
      <c r="BM140" s="1">
        <v>27273.5919052141</v>
      </c>
      <c r="BN140" s="1">
        <v>41771.1699026309</v>
      </c>
      <c r="BO140" s="1">
        <v>107429.49903721899</v>
      </c>
      <c r="BP140" s="1">
        <v>103373.979480853</v>
      </c>
      <c r="BQ140" s="1">
        <v>40503.9903021707</v>
      </c>
      <c r="BR140" s="1">
        <v>23811.354310609899</v>
      </c>
      <c r="BS140" s="1">
        <v>42529.624380661196</v>
      </c>
      <c r="BT140" s="1">
        <v>19386.606460460702</v>
      </c>
      <c r="BU140" s="1">
        <v>23816.765621476599</v>
      </c>
      <c r="BV140" s="1">
        <v>61556.104766161501</v>
      </c>
      <c r="BW140" s="1">
        <v>35019.994564621898</v>
      </c>
      <c r="BX140" s="1">
        <v>30004.295333783499</v>
      </c>
      <c r="BY140" s="1">
        <v>21397.971619874599</v>
      </c>
      <c r="BZ140" s="1">
        <v>64950.937103342403</v>
      </c>
      <c r="CA140" s="1">
        <v>41137.4390739257</v>
      </c>
      <c r="CB140" s="1">
        <v>46260.690967478396</v>
      </c>
    </row>
    <row r="141" spans="1:80" x14ac:dyDescent="0.2">
      <c r="A141" s="1" t="s">
        <v>1773</v>
      </c>
      <c r="B141" s="4" t="s">
        <v>633</v>
      </c>
      <c r="C141" s="4" t="s">
        <v>634</v>
      </c>
      <c r="D141" s="35" t="s">
        <v>0</v>
      </c>
      <c r="E141" s="35" t="s">
        <v>0</v>
      </c>
      <c r="F141" s="35" t="s">
        <v>0</v>
      </c>
      <c r="G141" s="35" t="s">
        <v>0</v>
      </c>
      <c r="H141" s="35" t="s">
        <v>0</v>
      </c>
      <c r="I141" s="35" t="s">
        <v>0</v>
      </c>
      <c r="J141" s="35" t="s">
        <v>0</v>
      </c>
      <c r="K141" s="35" t="s">
        <v>0</v>
      </c>
      <c r="L141" s="35" t="s">
        <v>0</v>
      </c>
      <c r="M141" s="35" t="s">
        <v>0</v>
      </c>
      <c r="N141" s="1" t="s">
        <v>0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0</v>
      </c>
      <c r="AI141" s="1" t="s">
        <v>0</v>
      </c>
      <c r="AJ141" s="1" t="s">
        <v>0</v>
      </c>
      <c r="AK141" s="1" t="s">
        <v>0</v>
      </c>
      <c r="AL141" s="1" t="s">
        <v>0</v>
      </c>
      <c r="AM141" s="1" t="s">
        <v>0</v>
      </c>
      <c r="AN141" s="1" t="s">
        <v>0</v>
      </c>
      <c r="AO141" s="1" t="s">
        <v>0</v>
      </c>
      <c r="AP141" s="1" t="s">
        <v>0</v>
      </c>
      <c r="AQ141" s="1" t="s">
        <v>0</v>
      </c>
      <c r="AR141" s="1" t="s">
        <v>0</v>
      </c>
      <c r="AS141" s="1" t="s">
        <v>0</v>
      </c>
      <c r="AT141" s="1" t="s">
        <v>0</v>
      </c>
      <c r="AU141" s="1" t="s">
        <v>0</v>
      </c>
      <c r="AV141" s="1" t="s">
        <v>0</v>
      </c>
      <c r="AW141" s="1" t="s">
        <v>0</v>
      </c>
      <c r="AX141" s="1" t="s">
        <v>0</v>
      </c>
      <c r="AY141" s="1" t="s">
        <v>0</v>
      </c>
      <c r="AZ141" s="1" t="s">
        <v>0</v>
      </c>
      <c r="BA141" s="1" t="s">
        <v>0</v>
      </c>
      <c r="BB141" s="1" t="s">
        <v>0</v>
      </c>
      <c r="BC141" s="1" t="s">
        <v>0</v>
      </c>
      <c r="BD141" s="1" t="s">
        <v>0</v>
      </c>
      <c r="BE141" s="1" t="s">
        <v>0</v>
      </c>
      <c r="BF141" s="1" t="s">
        <v>0</v>
      </c>
      <c r="BG141" s="1" t="s">
        <v>0</v>
      </c>
      <c r="BH141" s="1" t="s">
        <v>0</v>
      </c>
      <c r="BI141" s="1" t="s">
        <v>0</v>
      </c>
      <c r="BJ141" s="1" t="s">
        <v>0</v>
      </c>
      <c r="BK141" s="1" t="s">
        <v>0</v>
      </c>
      <c r="BL141" s="1" t="s">
        <v>0</v>
      </c>
      <c r="BM141" s="1" t="s">
        <v>0</v>
      </c>
      <c r="BN141" s="1" t="s">
        <v>0</v>
      </c>
      <c r="BO141" s="1" t="s">
        <v>0</v>
      </c>
      <c r="BP141" s="1" t="s">
        <v>0</v>
      </c>
      <c r="BQ141" s="1" t="s">
        <v>0</v>
      </c>
      <c r="BR141" s="1" t="s">
        <v>0</v>
      </c>
      <c r="BS141" s="1" t="s">
        <v>0</v>
      </c>
      <c r="BT141" s="1" t="s">
        <v>0</v>
      </c>
      <c r="BU141" s="1" t="s">
        <v>0</v>
      </c>
      <c r="BV141" s="1" t="s">
        <v>0</v>
      </c>
      <c r="BW141" s="1" t="s">
        <v>0</v>
      </c>
      <c r="BX141" s="1" t="s">
        <v>0</v>
      </c>
      <c r="BY141" s="1" t="s">
        <v>0</v>
      </c>
      <c r="BZ141" s="1" t="s">
        <v>0</v>
      </c>
      <c r="CA141" s="1" t="s">
        <v>0</v>
      </c>
      <c r="CB141" s="1" t="s">
        <v>0</v>
      </c>
    </row>
    <row r="142" spans="1:80" x14ac:dyDescent="0.2">
      <c r="A142" s="1" t="s">
        <v>1774</v>
      </c>
      <c r="B142" s="4" t="s">
        <v>638</v>
      </c>
      <c r="C142" s="4" t="s">
        <v>639</v>
      </c>
      <c r="D142" s="35" t="s">
        <v>0</v>
      </c>
      <c r="E142" s="35" t="s">
        <v>0</v>
      </c>
      <c r="F142" s="35" t="s">
        <v>0</v>
      </c>
      <c r="G142" s="35" t="s">
        <v>0</v>
      </c>
      <c r="H142" s="35" t="s">
        <v>0</v>
      </c>
      <c r="I142" s="35" t="s">
        <v>0</v>
      </c>
      <c r="J142" s="35" t="s">
        <v>0</v>
      </c>
      <c r="K142" s="35" t="s">
        <v>0</v>
      </c>
      <c r="L142" s="35" t="s">
        <v>0</v>
      </c>
      <c r="M142" s="35" t="s">
        <v>0</v>
      </c>
      <c r="N142" s="1" t="s">
        <v>0</v>
      </c>
      <c r="O142" s="1" t="s">
        <v>0</v>
      </c>
      <c r="P142" s="1" t="s">
        <v>0</v>
      </c>
      <c r="Q142" s="1" t="s">
        <v>0</v>
      </c>
      <c r="R142" s="1" t="s">
        <v>0</v>
      </c>
      <c r="S142" s="1" t="s">
        <v>0</v>
      </c>
      <c r="T142" s="1" t="s">
        <v>0</v>
      </c>
      <c r="U142" s="1" t="s">
        <v>0</v>
      </c>
      <c r="V142" s="1" t="s">
        <v>0</v>
      </c>
      <c r="W142" s="1" t="s">
        <v>0</v>
      </c>
      <c r="X142" s="1" t="s">
        <v>0</v>
      </c>
      <c r="Y142" s="1" t="s">
        <v>0</v>
      </c>
      <c r="Z142" s="1" t="s">
        <v>0</v>
      </c>
      <c r="AA142" s="1" t="s">
        <v>0</v>
      </c>
      <c r="AB142" s="1" t="s">
        <v>0</v>
      </c>
      <c r="AC142" s="1" t="s">
        <v>0</v>
      </c>
      <c r="AD142" s="1" t="s">
        <v>0</v>
      </c>
      <c r="AE142" s="1" t="s">
        <v>0</v>
      </c>
      <c r="AF142" s="1" t="s">
        <v>0</v>
      </c>
      <c r="AG142" s="1" t="s">
        <v>0</v>
      </c>
      <c r="AH142" s="1" t="s">
        <v>0</v>
      </c>
      <c r="AI142" s="1" t="s">
        <v>0</v>
      </c>
      <c r="AJ142" s="1" t="s">
        <v>0</v>
      </c>
      <c r="AK142" s="1" t="s">
        <v>0</v>
      </c>
      <c r="AL142" s="1" t="s">
        <v>0</v>
      </c>
      <c r="AM142" s="1" t="s">
        <v>0</v>
      </c>
      <c r="AN142" s="1" t="s">
        <v>0</v>
      </c>
      <c r="AO142" s="1" t="s">
        <v>0</v>
      </c>
      <c r="AP142" s="1" t="s">
        <v>0</v>
      </c>
      <c r="AQ142" s="1" t="s">
        <v>0</v>
      </c>
      <c r="AR142" s="1" t="s">
        <v>0</v>
      </c>
      <c r="AS142" s="1" t="s">
        <v>0</v>
      </c>
      <c r="AT142" s="1" t="s">
        <v>0</v>
      </c>
      <c r="AU142" s="1" t="s">
        <v>0</v>
      </c>
      <c r="AV142" s="1" t="s">
        <v>0</v>
      </c>
      <c r="AW142" s="1" t="s">
        <v>0</v>
      </c>
      <c r="AX142" s="1" t="s">
        <v>0</v>
      </c>
      <c r="AY142" s="1" t="s">
        <v>0</v>
      </c>
      <c r="AZ142" s="1" t="s">
        <v>0</v>
      </c>
      <c r="BA142" s="1" t="s">
        <v>0</v>
      </c>
      <c r="BB142" s="1" t="s">
        <v>0</v>
      </c>
      <c r="BC142" s="1" t="s">
        <v>0</v>
      </c>
      <c r="BD142" s="1" t="s">
        <v>0</v>
      </c>
      <c r="BE142" s="1" t="s">
        <v>0</v>
      </c>
      <c r="BF142" s="1" t="s">
        <v>0</v>
      </c>
      <c r="BG142" s="1" t="s">
        <v>0</v>
      </c>
      <c r="BH142" s="1" t="s">
        <v>0</v>
      </c>
      <c r="BI142" s="1" t="s">
        <v>0</v>
      </c>
      <c r="BJ142" s="1" t="s">
        <v>0</v>
      </c>
      <c r="BK142" s="1" t="s">
        <v>0</v>
      </c>
      <c r="BL142" s="1" t="s">
        <v>0</v>
      </c>
      <c r="BM142" s="1" t="s">
        <v>0</v>
      </c>
      <c r="BN142" s="1" t="s">
        <v>0</v>
      </c>
      <c r="BO142" s="1" t="s">
        <v>0</v>
      </c>
      <c r="BP142" s="1" t="s">
        <v>0</v>
      </c>
      <c r="BQ142" s="1" t="s">
        <v>0</v>
      </c>
      <c r="BR142" s="1" t="s">
        <v>0</v>
      </c>
      <c r="BS142" s="1" t="s">
        <v>0</v>
      </c>
      <c r="BT142" s="1" t="s">
        <v>0</v>
      </c>
      <c r="BU142" s="1" t="s">
        <v>0</v>
      </c>
      <c r="BV142" s="1" t="s">
        <v>0</v>
      </c>
      <c r="BW142" s="1" t="s">
        <v>0</v>
      </c>
      <c r="BX142" s="1" t="s">
        <v>0</v>
      </c>
      <c r="BY142" s="1" t="s">
        <v>0</v>
      </c>
      <c r="BZ142" s="1" t="s">
        <v>0</v>
      </c>
      <c r="CA142" s="1" t="s">
        <v>0</v>
      </c>
      <c r="CB142" s="1" t="s">
        <v>0</v>
      </c>
    </row>
    <row r="143" spans="1:80" x14ac:dyDescent="0.2">
      <c r="A143" s="1" t="s">
        <v>1775</v>
      </c>
      <c r="B143" s="4" t="s">
        <v>643</v>
      </c>
      <c r="C143" s="4" t="s">
        <v>644</v>
      </c>
      <c r="D143" s="35" t="s">
        <v>0</v>
      </c>
      <c r="E143" s="35" t="s">
        <v>0</v>
      </c>
      <c r="F143" s="35" t="s">
        <v>0</v>
      </c>
      <c r="G143" s="35" t="s">
        <v>0</v>
      </c>
      <c r="H143" s="35" t="s">
        <v>0</v>
      </c>
      <c r="I143" s="35" t="s">
        <v>0</v>
      </c>
      <c r="J143" s="35" t="s">
        <v>0</v>
      </c>
      <c r="K143" s="35" t="s">
        <v>0</v>
      </c>
      <c r="L143" s="35" t="s">
        <v>0</v>
      </c>
      <c r="M143" s="35" t="s">
        <v>0</v>
      </c>
      <c r="N143" s="1" t="s">
        <v>0</v>
      </c>
      <c r="O143" s="1" t="s">
        <v>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 t="s">
        <v>0</v>
      </c>
      <c r="AD143" s="1" t="s">
        <v>0</v>
      </c>
      <c r="AE143" s="1" t="s">
        <v>0</v>
      </c>
      <c r="AF143" s="1" t="s">
        <v>0</v>
      </c>
      <c r="AG143" s="1" t="s">
        <v>0</v>
      </c>
      <c r="AH143" s="1" t="s">
        <v>0</v>
      </c>
      <c r="AI143" s="1" t="s">
        <v>0</v>
      </c>
      <c r="AJ143" s="1" t="s">
        <v>0</v>
      </c>
      <c r="AK143" s="1" t="s">
        <v>0</v>
      </c>
      <c r="AL143" s="1" t="s">
        <v>0</v>
      </c>
      <c r="AM143" s="1" t="s">
        <v>0</v>
      </c>
      <c r="AN143" s="1" t="s">
        <v>0</v>
      </c>
      <c r="AO143" s="1" t="s">
        <v>0</v>
      </c>
      <c r="AP143" s="1" t="s">
        <v>0</v>
      </c>
      <c r="AQ143" s="1" t="s">
        <v>0</v>
      </c>
      <c r="AR143" s="1" t="s">
        <v>0</v>
      </c>
      <c r="AS143" s="1" t="s">
        <v>0</v>
      </c>
      <c r="AT143" s="1" t="s">
        <v>0</v>
      </c>
      <c r="AU143" s="1" t="s">
        <v>0</v>
      </c>
      <c r="AV143" s="1" t="s">
        <v>0</v>
      </c>
      <c r="AW143" s="1" t="s">
        <v>0</v>
      </c>
      <c r="AX143" s="1" t="s">
        <v>0</v>
      </c>
      <c r="AY143" s="1" t="s">
        <v>0</v>
      </c>
      <c r="AZ143" s="1" t="s">
        <v>0</v>
      </c>
      <c r="BA143" s="1" t="s">
        <v>0</v>
      </c>
      <c r="BB143" s="1" t="s">
        <v>0</v>
      </c>
      <c r="BC143" s="1" t="s">
        <v>0</v>
      </c>
      <c r="BD143" s="1" t="s">
        <v>0</v>
      </c>
      <c r="BE143" s="1" t="s">
        <v>0</v>
      </c>
      <c r="BF143" s="1" t="s">
        <v>0</v>
      </c>
      <c r="BG143" s="1" t="s">
        <v>0</v>
      </c>
      <c r="BH143" s="1" t="s">
        <v>0</v>
      </c>
      <c r="BI143" s="1" t="s">
        <v>0</v>
      </c>
      <c r="BJ143" s="1" t="s">
        <v>0</v>
      </c>
      <c r="BK143" s="1" t="s">
        <v>0</v>
      </c>
      <c r="BL143" s="1" t="s">
        <v>0</v>
      </c>
      <c r="BM143" s="1" t="s">
        <v>0</v>
      </c>
      <c r="BN143" s="1" t="s">
        <v>0</v>
      </c>
      <c r="BO143" s="1" t="s">
        <v>0</v>
      </c>
      <c r="BP143" s="1" t="s">
        <v>0</v>
      </c>
      <c r="BQ143" s="1" t="s">
        <v>0</v>
      </c>
      <c r="BR143" s="1" t="s">
        <v>0</v>
      </c>
      <c r="BS143" s="1" t="s">
        <v>0</v>
      </c>
      <c r="BT143" s="1" t="s">
        <v>0</v>
      </c>
      <c r="BU143" s="1" t="s">
        <v>0</v>
      </c>
      <c r="BV143" s="1" t="s">
        <v>0</v>
      </c>
      <c r="BW143" s="1" t="s">
        <v>0</v>
      </c>
      <c r="BX143" s="1" t="s">
        <v>0</v>
      </c>
      <c r="BY143" s="1" t="s">
        <v>0</v>
      </c>
      <c r="BZ143" s="1" t="s">
        <v>0</v>
      </c>
      <c r="CA143" s="1" t="s">
        <v>0</v>
      </c>
      <c r="CB143" s="1" t="s">
        <v>0</v>
      </c>
    </row>
    <row r="144" spans="1:80" x14ac:dyDescent="0.2">
      <c r="A144" s="1" t="s">
        <v>1776</v>
      </c>
      <c r="B144" s="4" t="s">
        <v>648</v>
      </c>
      <c r="C144" s="4" t="s">
        <v>649</v>
      </c>
      <c r="D144" s="35" t="s">
        <v>0</v>
      </c>
      <c r="E144" s="35" t="s">
        <v>0</v>
      </c>
      <c r="F144" s="35" t="s">
        <v>0</v>
      </c>
      <c r="G144" s="35" t="s">
        <v>0</v>
      </c>
      <c r="H144" s="35" t="s">
        <v>0</v>
      </c>
      <c r="I144" s="35" t="s">
        <v>0</v>
      </c>
      <c r="J144" s="35" t="s">
        <v>0</v>
      </c>
      <c r="K144" s="35" t="s">
        <v>0</v>
      </c>
      <c r="L144" s="35" t="s">
        <v>0</v>
      </c>
      <c r="M144" s="35" t="s">
        <v>0</v>
      </c>
      <c r="N144" s="1" t="s">
        <v>0</v>
      </c>
      <c r="O144" s="1" t="s">
        <v>0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  <c r="Z144" s="1" t="s">
        <v>0</v>
      </c>
      <c r="AA144" s="1" t="s">
        <v>0</v>
      </c>
      <c r="AB144" s="1" t="s">
        <v>0</v>
      </c>
      <c r="AC144" s="1" t="s">
        <v>0</v>
      </c>
      <c r="AD144" s="1" t="s">
        <v>0</v>
      </c>
      <c r="AE144" s="1" t="s">
        <v>0</v>
      </c>
      <c r="AF144" s="1" t="s">
        <v>0</v>
      </c>
      <c r="AG144" s="1" t="s">
        <v>0</v>
      </c>
      <c r="AH144" s="1" t="s">
        <v>0</v>
      </c>
      <c r="AI144" s="1" t="s">
        <v>0</v>
      </c>
      <c r="AJ144" s="1" t="s">
        <v>0</v>
      </c>
      <c r="AK144" s="1" t="s">
        <v>0</v>
      </c>
      <c r="AL144" s="1" t="s">
        <v>0</v>
      </c>
      <c r="AM144" s="1" t="s">
        <v>0</v>
      </c>
      <c r="AN144" s="1" t="s">
        <v>0</v>
      </c>
      <c r="AO144" s="1" t="s">
        <v>0</v>
      </c>
      <c r="AP144" s="1" t="s">
        <v>0</v>
      </c>
      <c r="AQ144" s="1" t="s">
        <v>0</v>
      </c>
      <c r="AR144" s="1" t="s">
        <v>0</v>
      </c>
      <c r="AS144" s="1" t="s">
        <v>0</v>
      </c>
      <c r="AT144" s="1" t="s">
        <v>0</v>
      </c>
      <c r="AU144" s="1" t="s">
        <v>0</v>
      </c>
      <c r="AV144" s="1" t="s">
        <v>0</v>
      </c>
      <c r="AW144" s="1" t="s">
        <v>0</v>
      </c>
      <c r="AX144" s="1" t="s">
        <v>0</v>
      </c>
      <c r="AY144" s="1" t="s">
        <v>0</v>
      </c>
      <c r="AZ144" s="1" t="s">
        <v>0</v>
      </c>
      <c r="BA144" s="1" t="s">
        <v>0</v>
      </c>
      <c r="BB144" s="1" t="s">
        <v>0</v>
      </c>
      <c r="BC144" s="1" t="s">
        <v>0</v>
      </c>
      <c r="BD144" s="1" t="s">
        <v>0</v>
      </c>
      <c r="BE144" s="1" t="s">
        <v>0</v>
      </c>
      <c r="BF144" s="1" t="s">
        <v>0</v>
      </c>
      <c r="BG144" s="1" t="s">
        <v>0</v>
      </c>
      <c r="BH144" s="1" t="s">
        <v>0</v>
      </c>
      <c r="BI144" s="1" t="s">
        <v>0</v>
      </c>
      <c r="BJ144" s="1" t="s">
        <v>0</v>
      </c>
      <c r="BK144" s="1" t="s">
        <v>0</v>
      </c>
      <c r="BL144" s="1" t="s">
        <v>0</v>
      </c>
      <c r="BM144" s="1" t="s">
        <v>0</v>
      </c>
      <c r="BN144" s="1" t="s">
        <v>0</v>
      </c>
      <c r="BO144" s="1" t="s">
        <v>0</v>
      </c>
      <c r="BP144" s="1" t="s">
        <v>0</v>
      </c>
      <c r="BQ144" s="1" t="s">
        <v>0</v>
      </c>
      <c r="BR144" s="1" t="s">
        <v>0</v>
      </c>
      <c r="BS144" s="1" t="s">
        <v>0</v>
      </c>
      <c r="BT144" s="1" t="s">
        <v>0</v>
      </c>
      <c r="BU144" s="1" t="s">
        <v>0</v>
      </c>
      <c r="BV144" s="1" t="s">
        <v>0</v>
      </c>
      <c r="BW144" s="1" t="s">
        <v>0</v>
      </c>
      <c r="BX144" s="1" t="s">
        <v>0</v>
      </c>
      <c r="BY144" s="1" t="s">
        <v>0</v>
      </c>
      <c r="BZ144" s="1" t="s">
        <v>0</v>
      </c>
      <c r="CA144" s="1" t="s">
        <v>0</v>
      </c>
      <c r="CB144" s="1" t="s">
        <v>0</v>
      </c>
    </row>
    <row r="145" spans="1:80" x14ac:dyDescent="0.2">
      <c r="A145" s="1" t="s">
        <v>1777</v>
      </c>
      <c r="B145" s="4" t="s">
        <v>652</v>
      </c>
      <c r="C145" s="4" t="s">
        <v>653</v>
      </c>
      <c r="D145" s="35" t="s">
        <v>0</v>
      </c>
      <c r="E145" s="35" t="s">
        <v>0</v>
      </c>
      <c r="F145" s="35" t="s">
        <v>0</v>
      </c>
      <c r="G145" s="35" t="s">
        <v>0</v>
      </c>
      <c r="H145" s="35" t="s">
        <v>0</v>
      </c>
      <c r="I145" s="35" t="s">
        <v>0</v>
      </c>
      <c r="J145" s="35" t="s">
        <v>0</v>
      </c>
      <c r="K145" s="35" t="s">
        <v>0</v>
      </c>
      <c r="L145" s="35" t="s">
        <v>0</v>
      </c>
      <c r="M145" s="35" t="s">
        <v>0</v>
      </c>
      <c r="N145" s="1" t="s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F145" s="1" t="s">
        <v>0</v>
      </c>
      <c r="AG145" s="1" t="s">
        <v>0</v>
      </c>
      <c r="AH145" s="1" t="s">
        <v>0</v>
      </c>
      <c r="AI145" s="1" t="s">
        <v>0</v>
      </c>
      <c r="AJ145" s="1" t="s">
        <v>0</v>
      </c>
      <c r="AK145" s="1" t="s">
        <v>0</v>
      </c>
      <c r="AL145" s="1" t="s">
        <v>0</v>
      </c>
      <c r="AM145" s="1" t="s">
        <v>0</v>
      </c>
      <c r="AN145" s="1" t="s">
        <v>0</v>
      </c>
      <c r="AO145" s="1" t="s">
        <v>0</v>
      </c>
      <c r="AP145" s="1" t="s">
        <v>0</v>
      </c>
      <c r="AQ145" s="1" t="s">
        <v>0</v>
      </c>
      <c r="AR145" s="1" t="s">
        <v>0</v>
      </c>
      <c r="AS145" s="1" t="s">
        <v>0</v>
      </c>
      <c r="AT145" s="1" t="s">
        <v>0</v>
      </c>
      <c r="AU145" s="1" t="s">
        <v>0</v>
      </c>
      <c r="AV145" s="1" t="s">
        <v>0</v>
      </c>
      <c r="AW145" s="1" t="s">
        <v>0</v>
      </c>
      <c r="AX145" s="1" t="s">
        <v>0</v>
      </c>
      <c r="AY145" s="1" t="s">
        <v>0</v>
      </c>
      <c r="AZ145" s="1" t="s">
        <v>0</v>
      </c>
      <c r="BA145" s="1" t="s">
        <v>0</v>
      </c>
      <c r="BB145" s="1" t="s">
        <v>0</v>
      </c>
      <c r="BC145" s="1" t="s">
        <v>0</v>
      </c>
      <c r="BD145" s="1" t="s">
        <v>0</v>
      </c>
      <c r="BE145" s="1" t="s">
        <v>0</v>
      </c>
      <c r="BF145" s="1" t="s">
        <v>0</v>
      </c>
      <c r="BG145" s="1" t="s">
        <v>0</v>
      </c>
      <c r="BH145" s="1" t="s">
        <v>0</v>
      </c>
      <c r="BI145" s="1" t="s">
        <v>0</v>
      </c>
      <c r="BJ145" s="1" t="s">
        <v>0</v>
      </c>
      <c r="BK145" s="1" t="s">
        <v>0</v>
      </c>
      <c r="BL145" s="1" t="s">
        <v>0</v>
      </c>
      <c r="BM145" s="1" t="s">
        <v>0</v>
      </c>
      <c r="BN145" s="1" t="s">
        <v>0</v>
      </c>
      <c r="BO145" s="1" t="s">
        <v>0</v>
      </c>
      <c r="BP145" s="1" t="s">
        <v>0</v>
      </c>
      <c r="BQ145" s="1" t="s">
        <v>0</v>
      </c>
      <c r="BR145" s="1" t="s">
        <v>0</v>
      </c>
      <c r="BS145" s="1" t="s">
        <v>0</v>
      </c>
      <c r="BT145" s="1" t="s">
        <v>0</v>
      </c>
      <c r="BU145" s="1" t="s">
        <v>0</v>
      </c>
      <c r="BV145" s="1" t="s">
        <v>0</v>
      </c>
      <c r="BW145" s="1" t="s">
        <v>0</v>
      </c>
      <c r="BX145" s="1" t="s">
        <v>0</v>
      </c>
      <c r="BY145" s="1" t="s">
        <v>0</v>
      </c>
      <c r="BZ145" s="1" t="s">
        <v>0</v>
      </c>
      <c r="CA145" s="1" t="s">
        <v>0</v>
      </c>
      <c r="CB145" s="1" t="s">
        <v>0</v>
      </c>
    </row>
    <row r="146" spans="1:80" x14ac:dyDescent="0.2">
      <c r="A146" s="1" t="s">
        <v>1778</v>
      </c>
      <c r="B146" s="4" t="s">
        <v>657</v>
      </c>
      <c r="C146" s="4" t="s">
        <v>658</v>
      </c>
      <c r="D146" s="35" t="s">
        <v>0</v>
      </c>
      <c r="E146" s="35" t="s">
        <v>0</v>
      </c>
      <c r="F146" s="35" t="s">
        <v>0</v>
      </c>
      <c r="G146" s="35" t="s">
        <v>0</v>
      </c>
      <c r="H146" s="35" t="s">
        <v>0</v>
      </c>
      <c r="I146" s="35" t="s">
        <v>0</v>
      </c>
      <c r="J146" s="35" t="s">
        <v>0</v>
      </c>
      <c r="K146" s="35" t="s">
        <v>0</v>
      </c>
      <c r="L146" s="35" t="s">
        <v>0</v>
      </c>
      <c r="M146" s="35" t="s">
        <v>0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0</v>
      </c>
      <c r="T146" s="1" t="s">
        <v>0</v>
      </c>
      <c r="U146" s="1" t="s">
        <v>0</v>
      </c>
      <c r="V146" s="1" t="s">
        <v>0</v>
      </c>
      <c r="W146" s="1" t="s">
        <v>0</v>
      </c>
      <c r="X146" s="1" t="s">
        <v>0</v>
      </c>
      <c r="Y146" s="1" t="s">
        <v>0</v>
      </c>
      <c r="Z146" s="1" t="s">
        <v>0</v>
      </c>
      <c r="AA146" s="1" t="s">
        <v>0</v>
      </c>
      <c r="AB146" s="1" t="s">
        <v>0</v>
      </c>
      <c r="AC146" s="1" t="s">
        <v>0</v>
      </c>
      <c r="AD146" s="1" t="s">
        <v>0</v>
      </c>
      <c r="AE146" s="1" t="s">
        <v>0</v>
      </c>
      <c r="AF146" s="1" t="s">
        <v>0</v>
      </c>
      <c r="AG146" s="1" t="s">
        <v>0</v>
      </c>
      <c r="AH146" s="1" t="s">
        <v>0</v>
      </c>
      <c r="AI146" s="1" t="s">
        <v>0</v>
      </c>
      <c r="AJ146" s="1" t="s">
        <v>0</v>
      </c>
      <c r="AK146" s="1" t="s">
        <v>0</v>
      </c>
      <c r="AL146" s="1" t="s">
        <v>0</v>
      </c>
      <c r="AM146" s="1" t="s">
        <v>0</v>
      </c>
      <c r="AN146" s="1" t="s">
        <v>0</v>
      </c>
      <c r="AO146" s="1" t="s">
        <v>0</v>
      </c>
      <c r="AP146" s="1" t="s">
        <v>0</v>
      </c>
      <c r="AQ146" s="1" t="s">
        <v>0</v>
      </c>
      <c r="AR146" s="1" t="s">
        <v>0</v>
      </c>
      <c r="AS146" s="1" t="s">
        <v>0</v>
      </c>
      <c r="AT146" s="1" t="s">
        <v>0</v>
      </c>
      <c r="AU146" s="1" t="s">
        <v>0</v>
      </c>
      <c r="AV146" s="1" t="s">
        <v>0</v>
      </c>
      <c r="AW146" s="1" t="s">
        <v>0</v>
      </c>
      <c r="AX146" s="1" t="s">
        <v>0</v>
      </c>
      <c r="AY146" s="1" t="s">
        <v>0</v>
      </c>
      <c r="AZ146" s="1" t="s">
        <v>0</v>
      </c>
      <c r="BA146" s="1" t="s">
        <v>0</v>
      </c>
      <c r="BB146" s="1" t="s">
        <v>0</v>
      </c>
      <c r="BC146" s="1" t="s">
        <v>0</v>
      </c>
      <c r="BD146" s="1" t="s">
        <v>0</v>
      </c>
      <c r="BE146" s="1" t="s">
        <v>0</v>
      </c>
      <c r="BF146" s="1" t="s">
        <v>0</v>
      </c>
      <c r="BG146" s="1" t="s">
        <v>0</v>
      </c>
      <c r="BH146" s="1" t="s">
        <v>0</v>
      </c>
      <c r="BI146" s="1" t="s">
        <v>0</v>
      </c>
      <c r="BJ146" s="1" t="s">
        <v>0</v>
      </c>
      <c r="BK146" s="1" t="s">
        <v>0</v>
      </c>
      <c r="BL146" s="1" t="s">
        <v>0</v>
      </c>
      <c r="BM146" s="1" t="s">
        <v>0</v>
      </c>
      <c r="BN146" s="1" t="s">
        <v>0</v>
      </c>
      <c r="BO146" s="1" t="s">
        <v>0</v>
      </c>
      <c r="BP146" s="1" t="s">
        <v>0</v>
      </c>
      <c r="BQ146" s="1" t="s">
        <v>0</v>
      </c>
      <c r="BR146" s="1" t="s">
        <v>0</v>
      </c>
      <c r="BS146" s="1" t="s">
        <v>0</v>
      </c>
      <c r="BT146" s="1" t="s">
        <v>0</v>
      </c>
      <c r="BU146" s="1" t="s">
        <v>0</v>
      </c>
      <c r="BV146" s="1" t="s">
        <v>0</v>
      </c>
      <c r="BW146" s="1" t="s">
        <v>0</v>
      </c>
      <c r="BX146" s="1" t="s">
        <v>0</v>
      </c>
      <c r="BY146" s="1" t="s">
        <v>0</v>
      </c>
      <c r="BZ146" s="1" t="s">
        <v>0</v>
      </c>
      <c r="CA146" s="1" t="s">
        <v>0</v>
      </c>
      <c r="CB146" s="1" t="s">
        <v>0</v>
      </c>
    </row>
    <row r="147" spans="1:80" x14ac:dyDescent="0.2">
      <c r="A147" s="1" t="s">
        <v>1779</v>
      </c>
      <c r="B147" s="4" t="s">
        <v>662</v>
      </c>
      <c r="C147" s="4" t="s">
        <v>663</v>
      </c>
      <c r="D147" s="35" t="s">
        <v>0</v>
      </c>
      <c r="E147" s="35" t="s">
        <v>0</v>
      </c>
      <c r="F147" s="35" t="s">
        <v>0</v>
      </c>
      <c r="G147" s="35" t="s">
        <v>0</v>
      </c>
      <c r="H147" s="35" t="s">
        <v>0</v>
      </c>
      <c r="I147" s="35" t="s">
        <v>0</v>
      </c>
      <c r="J147" s="35" t="s">
        <v>0</v>
      </c>
      <c r="K147" s="35" t="s">
        <v>0</v>
      </c>
      <c r="L147" s="35" t="s">
        <v>0</v>
      </c>
      <c r="M147" s="35" t="s">
        <v>0</v>
      </c>
      <c r="N147" s="1" t="s">
        <v>0</v>
      </c>
      <c r="O147" s="1" t="s">
        <v>0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0</v>
      </c>
      <c r="AA147" s="1" t="s">
        <v>0</v>
      </c>
      <c r="AB147" s="1" t="s">
        <v>0</v>
      </c>
      <c r="AC147" s="1" t="s">
        <v>0</v>
      </c>
      <c r="AD147" s="1" t="s">
        <v>0</v>
      </c>
      <c r="AE147" s="1" t="s">
        <v>0</v>
      </c>
      <c r="AF147" s="1" t="s">
        <v>0</v>
      </c>
      <c r="AG147" s="1" t="s">
        <v>0</v>
      </c>
      <c r="AH147" s="1" t="s">
        <v>0</v>
      </c>
      <c r="AI147" s="1" t="s">
        <v>0</v>
      </c>
      <c r="AJ147" s="1" t="s">
        <v>0</v>
      </c>
      <c r="AK147" s="1" t="s">
        <v>0</v>
      </c>
      <c r="AL147" s="1" t="s">
        <v>0</v>
      </c>
      <c r="AM147" s="1" t="s">
        <v>0</v>
      </c>
      <c r="AN147" s="1" t="s">
        <v>0</v>
      </c>
      <c r="AO147" s="1" t="s">
        <v>0</v>
      </c>
      <c r="AP147" s="1" t="s">
        <v>0</v>
      </c>
      <c r="AQ147" s="1" t="s">
        <v>0</v>
      </c>
      <c r="AR147" s="1" t="s">
        <v>0</v>
      </c>
      <c r="AS147" s="1" t="s">
        <v>0</v>
      </c>
      <c r="AT147" s="1" t="s">
        <v>0</v>
      </c>
      <c r="AU147" s="1" t="s">
        <v>0</v>
      </c>
      <c r="AV147" s="1" t="s">
        <v>0</v>
      </c>
      <c r="AW147" s="1" t="s">
        <v>0</v>
      </c>
      <c r="AX147" s="1" t="s">
        <v>0</v>
      </c>
      <c r="AY147" s="1" t="s">
        <v>0</v>
      </c>
      <c r="AZ147" s="1" t="s">
        <v>0</v>
      </c>
      <c r="BA147" s="1" t="s">
        <v>0</v>
      </c>
      <c r="BB147" s="1" t="s">
        <v>0</v>
      </c>
      <c r="BC147" s="1" t="s">
        <v>0</v>
      </c>
      <c r="BD147" s="1" t="s">
        <v>0</v>
      </c>
      <c r="BE147" s="1" t="s">
        <v>0</v>
      </c>
      <c r="BF147" s="1" t="s">
        <v>0</v>
      </c>
      <c r="BG147" s="1" t="s">
        <v>0</v>
      </c>
      <c r="BH147" s="1" t="s">
        <v>0</v>
      </c>
      <c r="BI147" s="1" t="s">
        <v>0</v>
      </c>
      <c r="BJ147" s="1" t="s">
        <v>0</v>
      </c>
      <c r="BK147" s="1" t="s">
        <v>0</v>
      </c>
      <c r="BL147" s="1" t="s">
        <v>0</v>
      </c>
      <c r="BM147" s="1" t="s">
        <v>0</v>
      </c>
      <c r="BN147" s="1" t="s">
        <v>0</v>
      </c>
      <c r="BO147" s="1" t="s">
        <v>0</v>
      </c>
      <c r="BP147" s="1" t="s">
        <v>0</v>
      </c>
      <c r="BQ147" s="1" t="s">
        <v>0</v>
      </c>
      <c r="BR147" s="1" t="s">
        <v>0</v>
      </c>
      <c r="BS147" s="1" t="s">
        <v>0</v>
      </c>
      <c r="BT147" s="1" t="s">
        <v>0</v>
      </c>
      <c r="BU147" s="1" t="s">
        <v>0</v>
      </c>
      <c r="BV147" s="1" t="s">
        <v>0</v>
      </c>
      <c r="BW147" s="1" t="s">
        <v>0</v>
      </c>
      <c r="BX147" s="1" t="s">
        <v>0</v>
      </c>
      <c r="BY147" s="1" t="s">
        <v>0</v>
      </c>
      <c r="BZ147" s="1" t="s">
        <v>0</v>
      </c>
      <c r="CA147" s="1" t="s">
        <v>0</v>
      </c>
      <c r="CB147" s="1" t="s">
        <v>0</v>
      </c>
    </row>
    <row r="148" spans="1:80" x14ac:dyDescent="0.2">
      <c r="A148" s="1" t="s">
        <v>1780</v>
      </c>
      <c r="B148" s="4" t="s">
        <v>667</v>
      </c>
      <c r="C148" s="4" t="s">
        <v>668</v>
      </c>
      <c r="D148" s="35" t="s">
        <v>0</v>
      </c>
      <c r="E148" s="35" t="s">
        <v>0</v>
      </c>
      <c r="F148" s="35" t="s">
        <v>0</v>
      </c>
      <c r="G148" s="35" t="s">
        <v>0</v>
      </c>
      <c r="H148" s="35" t="s">
        <v>0</v>
      </c>
      <c r="I148" s="35" t="s">
        <v>0</v>
      </c>
      <c r="J148" s="35" t="s">
        <v>0</v>
      </c>
      <c r="K148" s="35" t="s">
        <v>0</v>
      </c>
      <c r="L148" s="35" t="s">
        <v>0</v>
      </c>
      <c r="M148" s="35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X148" s="1" t="s">
        <v>0</v>
      </c>
      <c r="Y148" s="1" t="s">
        <v>0</v>
      </c>
      <c r="Z148" s="1" t="s">
        <v>0</v>
      </c>
      <c r="AA148" s="1" t="s">
        <v>0</v>
      </c>
      <c r="AB148" s="1" t="s">
        <v>0</v>
      </c>
      <c r="AC148" s="1" t="s">
        <v>0</v>
      </c>
      <c r="AD148" s="1" t="s">
        <v>0</v>
      </c>
      <c r="AE148" s="1" t="s">
        <v>0</v>
      </c>
      <c r="AF148" s="1" t="s">
        <v>0</v>
      </c>
      <c r="AG148" s="1" t="s">
        <v>0</v>
      </c>
      <c r="AH148" s="1" t="s">
        <v>0</v>
      </c>
      <c r="AI148" s="1" t="s">
        <v>0</v>
      </c>
      <c r="AJ148" s="1" t="s">
        <v>0</v>
      </c>
      <c r="AK148" s="1" t="s">
        <v>0</v>
      </c>
      <c r="AL148" s="1" t="s">
        <v>0</v>
      </c>
      <c r="AM148" s="1" t="s">
        <v>0</v>
      </c>
      <c r="AN148" s="1" t="s">
        <v>0</v>
      </c>
      <c r="AO148" s="1" t="s">
        <v>0</v>
      </c>
      <c r="AP148" s="1" t="s">
        <v>0</v>
      </c>
      <c r="AQ148" s="1" t="s">
        <v>0</v>
      </c>
      <c r="AR148" s="1" t="s">
        <v>0</v>
      </c>
      <c r="AS148" s="1" t="s">
        <v>0</v>
      </c>
      <c r="AT148" s="1" t="s">
        <v>0</v>
      </c>
      <c r="AU148" s="1" t="s">
        <v>0</v>
      </c>
      <c r="AV148" s="1" t="s">
        <v>0</v>
      </c>
      <c r="AW148" s="1" t="s">
        <v>0</v>
      </c>
      <c r="AX148" s="1" t="s">
        <v>0</v>
      </c>
      <c r="AY148" s="1" t="s">
        <v>0</v>
      </c>
      <c r="AZ148" s="1" t="s">
        <v>0</v>
      </c>
      <c r="BA148" s="1" t="s">
        <v>0</v>
      </c>
      <c r="BB148" s="1" t="s">
        <v>0</v>
      </c>
      <c r="BC148" s="1" t="s">
        <v>0</v>
      </c>
      <c r="BD148" s="1" t="s">
        <v>0</v>
      </c>
      <c r="BE148" s="1" t="s">
        <v>0</v>
      </c>
      <c r="BF148" s="1" t="s">
        <v>0</v>
      </c>
      <c r="BG148" s="1" t="s">
        <v>0</v>
      </c>
      <c r="BH148" s="1" t="s">
        <v>0</v>
      </c>
      <c r="BI148" s="1" t="s">
        <v>0</v>
      </c>
      <c r="BJ148" s="1" t="s">
        <v>0</v>
      </c>
      <c r="BK148" s="1" t="s">
        <v>0</v>
      </c>
      <c r="BL148" s="1" t="s">
        <v>0</v>
      </c>
      <c r="BM148" s="1" t="s">
        <v>0</v>
      </c>
      <c r="BN148" s="1" t="s">
        <v>0</v>
      </c>
      <c r="BO148" s="1" t="s">
        <v>0</v>
      </c>
      <c r="BP148" s="1" t="s">
        <v>0</v>
      </c>
      <c r="BQ148" s="1" t="s">
        <v>0</v>
      </c>
      <c r="BR148" s="1" t="s">
        <v>0</v>
      </c>
      <c r="BS148" s="1" t="s">
        <v>0</v>
      </c>
      <c r="BT148" s="1" t="s">
        <v>0</v>
      </c>
      <c r="BU148" s="1" t="s">
        <v>0</v>
      </c>
      <c r="BV148" s="1" t="s">
        <v>0</v>
      </c>
      <c r="BW148" s="1" t="s">
        <v>0</v>
      </c>
      <c r="BX148" s="1" t="s">
        <v>0</v>
      </c>
      <c r="BY148" s="1" t="s">
        <v>0</v>
      </c>
      <c r="BZ148" s="1" t="s">
        <v>0</v>
      </c>
      <c r="CA148" s="1" t="s">
        <v>0</v>
      </c>
      <c r="CB148" s="1" t="s">
        <v>0</v>
      </c>
    </row>
    <row r="149" spans="1:80" x14ac:dyDescent="0.2">
      <c r="A149" s="1" t="s">
        <v>1781</v>
      </c>
      <c r="B149" s="4" t="s">
        <v>672</v>
      </c>
      <c r="C149" s="4" t="s">
        <v>673</v>
      </c>
      <c r="D149" s="35" t="s">
        <v>0</v>
      </c>
      <c r="E149" s="35" t="s">
        <v>0</v>
      </c>
      <c r="F149" s="35" t="s">
        <v>0</v>
      </c>
      <c r="G149" s="35" t="s">
        <v>0</v>
      </c>
      <c r="H149" s="35" t="s">
        <v>0</v>
      </c>
      <c r="I149" s="35" t="s">
        <v>0</v>
      </c>
      <c r="J149" s="35" t="s">
        <v>0</v>
      </c>
      <c r="K149" s="35" t="s">
        <v>0</v>
      </c>
      <c r="L149" s="35" t="s">
        <v>0</v>
      </c>
      <c r="M149" s="35" t="s">
        <v>0</v>
      </c>
      <c r="N149" s="1" t="s">
        <v>0</v>
      </c>
      <c r="O149" s="1" t="s">
        <v>0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 t="s">
        <v>0</v>
      </c>
      <c r="AD149" s="1" t="s">
        <v>0</v>
      </c>
      <c r="AE149" s="1" t="s">
        <v>0</v>
      </c>
      <c r="AF149" s="1" t="s">
        <v>0</v>
      </c>
      <c r="AG149" s="1" t="s">
        <v>0</v>
      </c>
      <c r="AH149" s="1" t="s">
        <v>0</v>
      </c>
      <c r="AI149" s="1" t="s">
        <v>0</v>
      </c>
      <c r="AJ149" s="1" t="s">
        <v>0</v>
      </c>
      <c r="AK149" s="1" t="s">
        <v>0</v>
      </c>
      <c r="AL149" s="1" t="s">
        <v>0</v>
      </c>
      <c r="AM149" s="1" t="s">
        <v>0</v>
      </c>
      <c r="AN149" s="1" t="s">
        <v>0</v>
      </c>
      <c r="AO149" s="1" t="s">
        <v>0</v>
      </c>
      <c r="AP149" s="1" t="s">
        <v>0</v>
      </c>
      <c r="AQ149" s="1" t="s">
        <v>0</v>
      </c>
      <c r="AR149" s="1" t="s">
        <v>0</v>
      </c>
      <c r="AS149" s="1" t="s">
        <v>0</v>
      </c>
      <c r="AT149" s="1" t="s">
        <v>0</v>
      </c>
      <c r="AU149" s="1" t="s">
        <v>0</v>
      </c>
      <c r="AV149" s="1" t="s">
        <v>0</v>
      </c>
      <c r="AW149" s="1" t="s">
        <v>0</v>
      </c>
      <c r="AX149" s="1" t="s">
        <v>0</v>
      </c>
      <c r="AY149" s="1" t="s">
        <v>0</v>
      </c>
      <c r="AZ149" s="1" t="s">
        <v>0</v>
      </c>
      <c r="BA149" s="1" t="s">
        <v>0</v>
      </c>
      <c r="BB149" s="1" t="s">
        <v>0</v>
      </c>
      <c r="BC149" s="1" t="s">
        <v>0</v>
      </c>
      <c r="BD149" s="1" t="s">
        <v>0</v>
      </c>
      <c r="BE149" s="1" t="s">
        <v>0</v>
      </c>
      <c r="BF149" s="1" t="s">
        <v>0</v>
      </c>
      <c r="BG149" s="1" t="s">
        <v>0</v>
      </c>
      <c r="BH149" s="1" t="s">
        <v>0</v>
      </c>
      <c r="BI149" s="1" t="s">
        <v>0</v>
      </c>
      <c r="BJ149" s="1" t="s">
        <v>0</v>
      </c>
      <c r="BK149" s="1" t="s">
        <v>0</v>
      </c>
      <c r="BL149" s="1" t="s">
        <v>0</v>
      </c>
      <c r="BM149" s="1" t="s">
        <v>0</v>
      </c>
      <c r="BN149" s="1" t="s">
        <v>0</v>
      </c>
      <c r="BO149" s="1" t="s">
        <v>0</v>
      </c>
      <c r="BP149" s="1" t="s">
        <v>0</v>
      </c>
      <c r="BQ149" s="1" t="s">
        <v>0</v>
      </c>
      <c r="BR149" s="1" t="s">
        <v>0</v>
      </c>
      <c r="BS149" s="1" t="s">
        <v>0</v>
      </c>
      <c r="BT149" s="1" t="s">
        <v>0</v>
      </c>
      <c r="BU149" s="1" t="s">
        <v>0</v>
      </c>
      <c r="BV149" s="1" t="s">
        <v>0</v>
      </c>
      <c r="BW149" s="1" t="s">
        <v>0</v>
      </c>
      <c r="BX149" s="1" t="s">
        <v>0</v>
      </c>
      <c r="BY149" s="1" t="s">
        <v>0</v>
      </c>
      <c r="BZ149" s="1" t="s">
        <v>0</v>
      </c>
      <c r="CA149" s="1" t="s">
        <v>0</v>
      </c>
      <c r="CB149" s="1" t="s">
        <v>0</v>
      </c>
    </row>
    <row r="150" spans="1:80" x14ac:dyDescent="0.2">
      <c r="A150" s="1" t="s">
        <v>1782</v>
      </c>
      <c r="B150" s="4" t="s">
        <v>677</v>
      </c>
      <c r="C150" s="4" t="s">
        <v>678</v>
      </c>
      <c r="D150" s="35" t="s">
        <v>0</v>
      </c>
      <c r="E150" s="35" t="s">
        <v>0</v>
      </c>
      <c r="F150" s="35" t="s">
        <v>0</v>
      </c>
      <c r="G150" s="35" t="s">
        <v>0</v>
      </c>
      <c r="H150" s="35" t="s">
        <v>0</v>
      </c>
      <c r="I150" s="35" t="s">
        <v>0</v>
      </c>
      <c r="J150" s="35" t="s">
        <v>0</v>
      </c>
      <c r="K150" s="35" t="s">
        <v>0</v>
      </c>
      <c r="L150" s="35" t="s">
        <v>0</v>
      </c>
      <c r="M150" s="35" t="s">
        <v>0</v>
      </c>
      <c r="N150" s="1" t="s">
        <v>0</v>
      </c>
      <c r="O150" s="1" t="s">
        <v>0</v>
      </c>
      <c r="P150" s="1" t="s">
        <v>0</v>
      </c>
      <c r="Q150" s="1" t="s">
        <v>0</v>
      </c>
      <c r="R150" s="1" t="s">
        <v>0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X150" s="1" t="s">
        <v>0</v>
      </c>
      <c r="Y150" s="1" t="s">
        <v>0</v>
      </c>
      <c r="Z150" s="1" t="s">
        <v>0</v>
      </c>
      <c r="AA150" s="1" t="s">
        <v>0</v>
      </c>
      <c r="AB150" s="1" t="s">
        <v>0</v>
      </c>
      <c r="AC150" s="1" t="s">
        <v>0</v>
      </c>
      <c r="AD150" s="1" t="s">
        <v>0</v>
      </c>
      <c r="AE150" s="1" t="s">
        <v>0</v>
      </c>
      <c r="AF150" s="1" t="s">
        <v>0</v>
      </c>
      <c r="AG150" s="1" t="s">
        <v>0</v>
      </c>
      <c r="AH150" s="1" t="s">
        <v>0</v>
      </c>
      <c r="AI150" s="1" t="s">
        <v>0</v>
      </c>
      <c r="AJ150" s="1" t="s">
        <v>0</v>
      </c>
      <c r="AK150" s="1" t="s">
        <v>0</v>
      </c>
      <c r="AL150" s="1" t="s">
        <v>0</v>
      </c>
      <c r="AM150" s="1" t="s">
        <v>0</v>
      </c>
      <c r="AN150" s="1" t="s">
        <v>0</v>
      </c>
      <c r="AO150" s="1" t="s">
        <v>0</v>
      </c>
      <c r="AP150" s="1" t="s">
        <v>0</v>
      </c>
      <c r="AQ150" s="1" t="s">
        <v>0</v>
      </c>
      <c r="AR150" s="1" t="s">
        <v>0</v>
      </c>
      <c r="AS150" s="1" t="s">
        <v>0</v>
      </c>
      <c r="AT150" s="1" t="s">
        <v>0</v>
      </c>
      <c r="AU150" s="1" t="s">
        <v>0</v>
      </c>
      <c r="AV150" s="1" t="s">
        <v>0</v>
      </c>
      <c r="AW150" s="1" t="s">
        <v>0</v>
      </c>
      <c r="AX150" s="1" t="s">
        <v>0</v>
      </c>
      <c r="AY150" s="1" t="s">
        <v>0</v>
      </c>
      <c r="AZ150" s="1" t="s">
        <v>0</v>
      </c>
      <c r="BA150" s="1" t="s">
        <v>0</v>
      </c>
      <c r="BB150" s="1" t="s">
        <v>0</v>
      </c>
      <c r="BC150" s="1" t="s">
        <v>0</v>
      </c>
      <c r="BD150" s="1" t="s">
        <v>0</v>
      </c>
      <c r="BE150" s="1" t="s">
        <v>0</v>
      </c>
      <c r="BF150" s="1" t="s">
        <v>0</v>
      </c>
      <c r="BG150" s="1" t="s">
        <v>0</v>
      </c>
      <c r="BH150" s="1" t="s">
        <v>0</v>
      </c>
      <c r="BI150" s="1" t="s">
        <v>0</v>
      </c>
      <c r="BJ150" s="1" t="s">
        <v>0</v>
      </c>
      <c r="BK150" s="1" t="s">
        <v>0</v>
      </c>
      <c r="BL150" s="1" t="s">
        <v>0</v>
      </c>
      <c r="BM150" s="1" t="s">
        <v>0</v>
      </c>
      <c r="BN150" s="1" t="s">
        <v>0</v>
      </c>
      <c r="BO150" s="1" t="s">
        <v>0</v>
      </c>
      <c r="BP150" s="1" t="s">
        <v>0</v>
      </c>
      <c r="BQ150" s="1" t="s">
        <v>0</v>
      </c>
      <c r="BR150" s="1" t="s">
        <v>0</v>
      </c>
      <c r="BS150" s="1" t="s">
        <v>0</v>
      </c>
      <c r="BT150" s="1" t="s">
        <v>0</v>
      </c>
      <c r="BU150" s="1" t="s">
        <v>0</v>
      </c>
      <c r="BV150" s="1" t="s">
        <v>0</v>
      </c>
      <c r="BW150" s="1" t="s">
        <v>0</v>
      </c>
      <c r="BX150" s="1" t="s">
        <v>0</v>
      </c>
      <c r="BY150" s="1" t="s">
        <v>0</v>
      </c>
      <c r="BZ150" s="1" t="s">
        <v>0</v>
      </c>
      <c r="CA150" s="1" t="s">
        <v>0</v>
      </c>
      <c r="CB150" s="1" t="s">
        <v>0</v>
      </c>
    </row>
    <row r="151" spans="1:80" x14ac:dyDescent="0.2">
      <c r="A151" s="1" t="s">
        <v>1783</v>
      </c>
      <c r="B151" s="4" t="s">
        <v>681</v>
      </c>
      <c r="C151" s="4" t="s">
        <v>682</v>
      </c>
      <c r="D151" s="35" t="s">
        <v>0</v>
      </c>
      <c r="E151" s="35" t="s">
        <v>0</v>
      </c>
      <c r="F151" s="35" t="s">
        <v>0</v>
      </c>
      <c r="G151" s="35" t="s">
        <v>0</v>
      </c>
      <c r="H151" s="35" t="s">
        <v>0</v>
      </c>
      <c r="I151" s="35" t="s">
        <v>0</v>
      </c>
      <c r="J151" s="35" t="s">
        <v>0</v>
      </c>
      <c r="K151" s="35" t="s">
        <v>0</v>
      </c>
      <c r="L151" s="35" t="s">
        <v>0</v>
      </c>
      <c r="M151" s="35" t="s">
        <v>0</v>
      </c>
      <c r="N151" s="1" t="s">
        <v>0</v>
      </c>
      <c r="O151" s="1" t="s">
        <v>0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  <c r="Z151" s="1" t="s">
        <v>0</v>
      </c>
      <c r="AA151" s="1" t="s">
        <v>0</v>
      </c>
      <c r="AB151" s="1" t="s">
        <v>0</v>
      </c>
      <c r="AC151" s="1" t="s">
        <v>0</v>
      </c>
      <c r="AD151" s="1" t="s">
        <v>0</v>
      </c>
      <c r="AE151" s="1" t="s">
        <v>0</v>
      </c>
      <c r="AF151" s="1" t="s">
        <v>0</v>
      </c>
      <c r="AG151" s="1" t="s">
        <v>0</v>
      </c>
      <c r="AH151" s="1" t="s">
        <v>0</v>
      </c>
      <c r="AI151" s="1" t="s">
        <v>0</v>
      </c>
      <c r="AJ151" s="1" t="s">
        <v>0</v>
      </c>
      <c r="AK151" s="1" t="s">
        <v>0</v>
      </c>
      <c r="AL151" s="1" t="s">
        <v>0</v>
      </c>
      <c r="AM151" s="1" t="s">
        <v>0</v>
      </c>
      <c r="AN151" s="1" t="s">
        <v>0</v>
      </c>
      <c r="AO151" s="1" t="s">
        <v>0</v>
      </c>
      <c r="AP151" s="1" t="s">
        <v>0</v>
      </c>
      <c r="AQ151" s="1" t="s">
        <v>0</v>
      </c>
      <c r="AR151" s="1" t="s">
        <v>0</v>
      </c>
      <c r="AS151" s="1" t="s">
        <v>0</v>
      </c>
      <c r="AT151" s="1" t="s">
        <v>0</v>
      </c>
      <c r="AU151" s="1" t="s">
        <v>0</v>
      </c>
      <c r="AV151" s="1" t="s">
        <v>0</v>
      </c>
      <c r="AW151" s="1" t="s">
        <v>0</v>
      </c>
      <c r="AX151" s="1" t="s">
        <v>0</v>
      </c>
      <c r="AY151" s="1" t="s">
        <v>0</v>
      </c>
      <c r="AZ151" s="1" t="s">
        <v>0</v>
      </c>
      <c r="BA151" s="1" t="s">
        <v>0</v>
      </c>
      <c r="BB151" s="1" t="s">
        <v>0</v>
      </c>
      <c r="BC151" s="1" t="s">
        <v>0</v>
      </c>
      <c r="BD151" s="1" t="s">
        <v>0</v>
      </c>
      <c r="BE151" s="1" t="s">
        <v>0</v>
      </c>
      <c r="BF151" s="1" t="s">
        <v>0</v>
      </c>
      <c r="BG151" s="1" t="s">
        <v>0</v>
      </c>
      <c r="BH151" s="1" t="s">
        <v>0</v>
      </c>
      <c r="BI151" s="1" t="s">
        <v>0</v>
      </c>
      <c r="BJ151" s="1" t="s">
        <v>0</v>
      </c>
      <c r="BK151" s="1" t="s">
        <v>0</v>
      </c>
      <c r="BL151" s="1" t="s">
        <v>0</v>
      </c>
      <c r="BM151" s="1" t="s">
        <v>0</v>
      </c>
      <c r="BN151" s="1" t="s">
        <v>0</v>
      </c>
      <c r="BO151" s="1" t="s">
        <v>0</v>
      </c>
      <c r="BP151" s="1" t="s">
        <v>0</v>
      </c>
      <c r="BQ151" s="1" t="s">
        <v>0</v>
      </c>
      <c r="BR151" s="1" t="s">
        <v>0</v>
      </c>
      <c r="BS151" s="1" t="s">
        <v>0</v>
      </c>
      <c r="BT151" s="1" t="s">
        <v>0</v>
      </c>
      <c r="BU151" s="1" t="s">
        <v>0</v>
      </c>
      <c r="BV151" s="1" t="s">
        <v>0</v>
      </c>
      <c r="BW151" s="1" t="s">
        <v>0</v>
      </c>
      <c r="BX151" s="1" t="s">
        <v>0</v>
      </c>
      <c r="BY151" s="1" t="s">
        <v>0</v>
      </c>
      <c r="BZ151" s="1" t="s">
        <v>0</v>
      </c>
      <c r="CA151" s="1" t="s">
        <v>0</v>
      </c>
      <c r="CB151" s="1" t="s">
        <v>0</v>
      </c>
    </row>
    <row r="152" spans="1:80" x14ac:dyDescent="0.2">
      <c r="A152" s="1" t="s">
        <v>1784</v>
      </c>
      <c r="B152" s="4" t="s">
        <v>686</v>
      </c>
      <c r="C152" s="4" t="s">
        <v>687</v>
      </c>
      <c r="D152" s="35" t="s">
        <v>0</v>
      </c>
      <c r="E152" s="35" t="s">
        <v>0</v>
      </c>
      <c r="F152" s="35" t="s">
        <v>0</v>
      </c>
      <c r="G152" s="35" t="s">
        <v>0</v>
      </c>
      <c r="H152" s="35" t="s">
        <v>0</v>
      </c>
      <c r="I152" s="35" t="s">
        <v>0</v>
      </c>
      <c r="J152" s="35" t="s">
        <v>0</v>
      </c>
      <c r="K152" s="35" t="s">
        <v>0</v>
      </c>
      <c r="L152" s="35" t="s">
        <v>0</v>
      </c>
      <c r="M152" s="35" t="s">
        <v>0</v>
      </c>
      <c r="N152" s="1" t="s">
        <v>0</v>
      </c>
      <c r="O152" s="1" t="s">
        <v>0</v>
      </c>
      <c r="P152" s="1" t="s">
        <v>0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  <c r="V152" s="1" t="s">
        <v>0</v>
      </c>
      <c r="W152" s="1" t="s">
        <v>0</v>
      </c>
      <c r="X152" s="1" t="s">
        <v>0</v>
      </c>
      <c r="Y152" s="1" t="s">
        <v>0</v>
      </c>
      <c r="Z152" s="1" t="s">
        <v>0</v>
      </c>
      <c r="AA152" s="1" t="s">
        <v>0</v>
      </c>
      <c r="AB152" s="1" t="s">
        <v>0</v>
      </c>
      <c r="AC152" s="1" t="s">
        <v>0</v>
      </c>
      <c r="AD152" s="1" t="s">
        <v>0</v>
      </c>
      <c r="AE152" s="1" t="s">
        <v>0</v>
      </c>
      <c r="AF152" s="1" t="s">
        <v>0</v>
      </c>
      <c r="AG152" s="1" t="s">
        <v>0</v>
      </c>
      <c r="AH152" s="1" t="s">
        <v>0</v>
      </c>
      <c r="AI152" s="1" t="s">
        <v>0</v>
      </c>
      <c r="AJ152" s="1" t="s">
        <v>0</v>
      </c>
      <c r="AK152" s="1" t="s">
        <v>0</v>
      </c>
      <c r="AL152" s="1" t="s">
        <v>0</v>
      </c>
      <c r="AM152" s="1" t="s">
        <v>0</v>
      </c>
      <c r="AN152" s="1" t="s">
        <v>0</v>
      </c>
      <c r="AO152" s="1" t="s">
        <v>0</v>
      </c>
      <c r="AP152" s="1" t="s">
        <v>0</v>
      </c>
      <c r="AQ152" s="1" t="s">
        <v>0</v>
      </c>
      <c r="AR152" s="1" t="s">
        <v>0</v>
      </c>
      <c r="AS152" s="1" t="s">
        <v>0</v>
      </c>
      <c r="AT152" s="1" t="s">
        <v>0</v>
      </c>
      <c r="AU152" s="1" t="s">
        <v>0</v>
      </c>
      <c r="AV152" s="1" t="s">
        <v>0</v>
      </c>
      <c r="AW152" s="1" t="s">
        <v>0</v>
      </c>
      <c r="AX152" s="1" t="s">
        <v>0</v>
      </c>
      <c r="AY152" s="1" t="s">
        <v>0</v>
      </c>
      <c r="AZ152" s="1" t="s">
        <v>0</v>
      </c>
      <c r="BA152" s="1" t="s">
        <v>0</v>
      </c>
      <c r="BB152" s="1" t="s">
        <v>0</v>
      </c>
      <c r="BC152" s="1" t="s">
        <v>0</v>
      </c>
      <c r="BD152" s="1" t="s">
        <v>0</v>
      </c>
      <c r="BE152" s="1" t="s">
        <v>0</v>
      </c>
      <c r="BF152" s="1" t="s">
        <v>0</v>
      </c>
      <c r="BG152" s="1" t="s">
        <v>0</v>
      </c>
      <c r="BH152" s="1" t="s">
        <v>0</v>
      </c>
      <c r="BI152" s="1" t="s">
        <v>0</v>
      </c>
      <c r="BJ152" s="1" t="s">
        <v>0</v>
      </c>
      <c r="BK152" s="1" t="s">
        <v>0</v>
      </c>
      <c r="BL152" s="1" t="s">
        <v>0</v>
      </c>
      <c r="BM152" s="1" t="s">
        <v>0</v>
      </c>
      <c r="BN152" s="1" t="s">
        <v>0</v>
      </c>
      <c r="BO152" s="1" t="s">
        <v>0</v>
      </c>
      <c r="BP152" s="1" t="s">
        <v>0</v>
      </c>
      <c r="BQ152" s="1" t="s">
        <v>0</v>
      </c>
      <c r="BR152" s="1" t="s">
        <v>0</v>
      </c>
      <c r="BS152" s="1" t="s">
        <v>0</v>
      </c>
      <c r="BT152" s="1" t="s">
        <v>0</v>
      </c>
      <c r="BU152" s="1" t="s">
        <v>0</v>
      </c>
      <c r="BV152" s="1" t="s">
        <v>0</v>
      </c>
      <c r="BW152" s="1" t="s">
        <v>0</v>
      </c>
      <c r="BX152" s="1" t="s">
        <v>0</v>
      </c>
      <c r="BY152" s="1" t="s">
        <v>0</v>
      </c>
      <c r="BZ152" s="1" t="s">
        <v>0</v>
      </c>
      <c r="CA152" s="1" t="s">
        <v>0</v>
      </c>
      <c r="CB152" s="1" t="s">
        <v>0</v>
      </c>
    </row>
    <row r="153" spans="1:80" x14ac:dyDescent="0.2">
      <c r="A153" s="1" t="s">
        <v>1785</v>
      </c>
      <c r="B153" s="4" t="s">
        <v>691</v>
      </c>
      <c r="C153" s="4" t="s">
        <v>692</v>
      </c>
      <c r="D153" s="35" t="s">
        <v>0</v>
      </c>
      <c r="E153" s="35" t="s">
        <v>0</v>
      </c>
      <c r="F153" s="35" t="s">
        <v>0</v>
      </c>
      <c r="G153" s="35" t="s">
        <v>0</v>
      </c>
      <c r="H153" s="35" t="s">
        <v>0</v>
      </c>
      <c r="I153" s="35" t="s">
        <v>0</v>
      </c>
      <c r="J153" s="35" t="s">
        <v>0</v>
      </c>
      <c r="K153" s="35" t="s">
        <v>0</v>
      </c>
      <c r="L153" s="35" t="s">
        <v>0</v>
      </c>
      <c r="M153" s="35" t="s">
        <v>0</v>
      </c>
      <c r="N153" s="1" t="s">
        <v>0</v>
      </c>
      <c r="O153" s="1" t="s">
        <v>0</v>
      </c>
      <c r="P153" s="1" t="s">
        <v>0</v>
      </c>
      <c r="Q153" s="1" t="s">
        <v>0</v>
      </c>
      <c r="R153" s="1" t="s">
        <v>0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 t="s">
        <v>0</v>
      </c>
      <c r="Z153" s="1" t="s">
        <v>0</v>
      </c>
      <c r="AA153" s="1" t="s">
        <v>0</v>
      </c>
      <c r="AB153" s="1" t="s">
        <v>0</v>
      </c>
      <c r="AC153" s="1" t="s">
        <v>0</v>
      </c>
      <c r="AD153" s="1" t="s">
        <v>0</v>
      </c>
      <c r="AE153" s="1" t="s">
        <v>0</v>
      </c>
      <c r="AF153" s="1" t="s">
        <v>0</v>
      </c>
      <c r="AG153" s="1" t="s">
        <v>0</v>
      </c>
      <c r="AH153" s="1" t="s">
        <v>0</v>
      </c>
      <c r="AI153" s="1" t="s">
        <v>0</v>
      </c>
      <c r="AJ153" s="1" t="s">
        <v>0</v>
      </c>
      <c r="AK153" s="1" t="s">
        <v>0</v>
      </c>
      <c r="AL153" s="1" t="s">
        <v>0</v>
      </c>
      <c r="AM153" s="1" t="s">
        <v>0</v>
      </c>
      <c r="AN153" s="1" t="s">
        <v>0</v>
      </c>
      <c r="AO153" s="1" t="s">
        <v>0</v>
      </c>
      <c r="AP153" s="1" t="s">
        <v>0</v>
      </c>
      <c r="AQ153" s="1" t="s">
        <v>0</v>
      </c>
      <c r="AR153" s="1" t="s">
        <v>0</v>
      </c>
      <c r="AS153" s="1" t="s">
        <v>0</v>
      </c>
      <c r="AT153" s="1" t="s">
        <v>0</v>
      </c>
      <c r="AU153" s="1" t="s">
        <v>0</v>
      </c>
      <c r="AV153" s="1" t="s">
        <v>0</v>
      </c>
      <c r="AW153" s="1" t="s">
        <v>0</v>
      </c>
      <c r="AX153" s="1" t="s">
        <v>0</v>
      </c>
      <c r="AY153" s="1" t="s">
        <v>0</v>
      </c>
      <c r="AZ153" s="1" t="s">
        <v>0</v>
      </c>
      <c r="BA153" s="1" t="s">
        <v>0</v>
      </c>
      <c r="BB153" s="1" t="s">
        <v>0</v>
      </c>
      <c r="BC153" s="1" t="s">
        <v>0</v>
      </c>
      <c r="BD153" s="1" t="s">
        <v>0</v>
      </c>
      <c r="BE153" s="1" t="s">
        <v>0</v>
      </c>
      <c r="BF153" s="1" t="s">
        <v>0</v>
      </c>
      <c r="BG153" s="1" t="s">
        <v>0</v>
      </c>
      <c r="BH153" s="1" t="s">
        <v>0</v>
      </c>
      <c r="BI153" s="1" t="s">
        <v>0</v>
      </c>
      <c r="BJ153" s="1" t="s">
        <v>0</v>
      </c>
      <c r="BK153" s="1" t="s">
        <v>0</v>
      </c>
      <c r="BL153" s="1" t="s">
        <v>0</v>
      </c>
      <c r="BM153" s="1" t="s">
        <v>0</v>
      </c>
      <c r="BN153" s="1" t="s">
        <v>0</v>
      </c>
      <c r="BO153" s="1" t="s">
        <v>0</v>
      </c>
      <c r="BP153" s="1" t="s">
        <v>0</v>
      </c>
      <c r="BQ153" s="1" t="s">
        <v>0</v>
      </c>
      <c r="BR153" s="1" t="s">
        <v>0</v>
      </c>
      <c r="BS153" s="1" t="s">
        <v>0</v>
      </c>
      <c r="BT153" s="1" t="s">
        <v>0</v>
      </c>
      <c r="BU153" s="1" t="s">
        <v>0</v>
      </c>
      <c r="BV153" s="1" t="s">
        <v>0</v>
      </c>
      <c r="BW153" s="1" t="s">
        <v>0</v>
      </c>
      <c r="BX153" s="1" t="s">
        <v>0</v>
      </c>
      <c r="BY153" s="1" t="s">
        <v>0</v>
      </c>
      <c r="BZ153" s="1" t="s">
        <v>0</v>
      </c>
      <c r="CA153" s="1" t="s">
        <v>0</v>
      </c>
      <c r="CB153" s="1" t="s">
        <v>0</v>
      </c>
    </row>
    <row r="154" spans="1:80" x14ac:dyDescent="0.2">
      <c r="A154" s="1" t="s">
        <v>1786</v>
      </c>
      <c r="B154" s="4" t="s">
        <v>696</v>
      </c>
      <c r="C154" s="4" t="s">
        <v>697</v>
      </c>
      <c r="D154" s="35">
        <v>147690.811212356</v>
      </c>
      <c r="E154" s="35">
        <v>213194.40447716301</v>
      </c>
      <c r="F154" s="35">
        <v>190962.911262081</v>
      </c>
      <c r="G154" s="35">
        <v>92643.632519662598</v>
      </c>
      <c r="H154" s="35">
        <v>242607.58337218201</v>
      </c>
      <c r="I154" s="35">
        <v>138632.93856703499</v>
      </c>
      <c r="J154" s="35">
        <v>176301.93824922899</v>
      </c>
      <c r="K154" s="35">
        <v>116664.642075323</v>
      </c>
      <c r="L154" s="35">
        <v>155974.762963177</v>
      </c>
      <c r="M154" s="35">
        <v>130810.708383512</v>
      </c>
      <c r="N154" s="1">
        <v>166856.032147572</v>
      </c>
      <c r="O154" s="1">
        <v>114258.70311549401</v>
      </c>
      <c r="P154" s="1">
        <v>140003.02619552301</v>
      </c>
      <c r="Q154" s="1">
        <v>162494.39438853299</v>
      </c>
      <c r="R154" s="1">
        <v>113178.757625976</v>
      </c>
      <c r="S154" s="1">
        <v>188920.19698558899</v>
      </c>
      <c r="T154" s="1">
        <v>151491.36594472299</v>
      </c>
      <c r="U154" s="1">
        <v>161825.30536547801</v>
      </c>
      <c r="V154" s="1">
        <v>140554.15959468001</v>
      </c>
      <c r="W154" s="1">
        <v>218216.67683850601</v>
      </c>
      <c r="X154" s="1">
        <v>127717.501737037</v>
      </c>
      <c r="Y154" s="1">
        <v>148405.29062050499</v>
      </c>
      <c r="Z154" s="1">
        <v>181804.74508368099</v>
      </c>
      <c r="AA154" s="1">
        <v>125697.431047095</v>
      </c>
      <c r="AB154" s="1">
        <v>171399.814379088</v>
      </c>
      <c r="AC154" s="1">
        <v>142716.62169617301</v>
      </c>
      <c r="AD154" s="1">
        <v>204231.05917914401</v>
      </c>
      <c r="AE154" s="1">
        <v>149639.68278462501</v>
      </c>
      <c r="AF154" s="1">
        <v>207473.45785294101</v>
      </c>
      <c r="AG154" s="1">
        <v>168307.31675359301</v>
      </c>
      <c r="AH154" s="1">
        <v>184172.153767399</v>
      </c>
      <c r="AI154" s="1">
        <v>167679.50300995199</v>
      </c>
      <c r="AJ154" s="1">
        <v>154186.56405431801</v>
      </c>
      <c r="AK154" s="1">
        <v>146881.35586335999</v>
      </c>
      <c r="AL154" s="1">
        <v>157860.64687286099</v>
      </c>
      <c r="AM154" s="1">
        <v>175449.14505516499</v>
      </c>
      <c r="AN154" s="1">
        <v>113518.465510079</v>
      </c>
      <c r="AO154" s="1">
        <v>243757.614063716</v>
      </c>
      <c r="AP154" s="1">
        <v>118291.344165777</v>
      </c>
      <c r="AQ154" s="1">
        <v>84192.725211891506</v>
      </c>
      <c r="AR154" s="1">
        <v>102764.509710795</v>
      </c>
      <c r="AS154" s="1">
        <v>84671.510445650303</v>
      </c>
      <c r="AT154" s="1">
        <v>109997.659890175</v>
      </c>
      <c r="AU154" s="1">
        <v>95847.020531076996</v>
      </c>
      <c r="AV154" s="1">
        <v>115686.817992094</v>
      </c>
      <c r="AW154" s="1">
        <v>162469.33464181499</v>
      </c>
      <c r="AX154" s="1">
        <v>108528.36177404399</v>
      </c>
      <c r="AY154" s="1">
        <v>144992.23163957099</v>
      </c>
      <c r="AZ154" s="1">
        <v>152214.799397469</v>
      </c>
      <c r="BA154" s="1">
        <v>83162.748747255304</v>
      </c>
      <c r="BB154" s="1">
        <v>79280.100430565304</v>
      </c>
      <c r="BC154" s="1">
        <v>186826.55281199599</v>
      </c>
      <c r="BD154" s="1">
        <v>107399.661562166</v>
      </c>
      <c r="BE154" s="1">
        <v>116410.181157504</v>
      </c>
      <c r="BF154" s="1">
        <v>102468.98707007599</v>
      </c>
      <c r="BG154" s="1">
        <v>316615.51224565803</v>
      </c>
      <c r="BH154" s="1">
        <v>158760.51723758201</v>
      </c>
      <c r="BI154" s="1">
        <v>98650.566415813606</v>
      </c>
      <c r="BJ154" s="1">
        <v>177992.21767196801</v>
      </c>
      <c r="BK154" s="1">
        <v>98000.168699943795</v>
      </c>
      <c r="BL154" s="1">
        <v>227092.391751424</v>
      </c>
      <c r="BM154" s="1">
        <v>87849.733947913905</v>
      </c>
      <c r="BN154" s="1">
        <v>153007.31803061199</v>
      </c>
      <c r="BO154" s="1">
        <v>194664.315251286</v>
      </c>
      <c r="BP154" s="1">
        <v>95262.664657168498</v>
      </c>
      <c r="BQ154" s="1">
        <v>133188.75468796899</v>
      </c>
      <c r="BR154" s="1">
        <v>170567.04290120999</v>
      </c>
      <c r="BS154" s="1">
        <v>137595.13489745601</v>
      </c>
      <c r="BT154" s="1">
        <v>117688.404594833</v>
      </c>
      <c r="BU154" s="1">
        <v>118163.27223313801</v>
      </c>
      <c r="BV154" s="1">
        <v>164118.85001081799</v>
      </c>
      <c r="BW154" s="1">
        <v>142729.79246342101</v>
      </c>
      <c r="BX154" s="1">
        <v>138534.86635182501</v>
      </c>
      <c r="BY154" s="1">
        <v>122753.574792506</v>
      </c>
      <c r="BZ154" s="1">
        <v>118734.96819844699</v>
      </c>
      <c r="CA154" s="1">
        <v>100777.180089812</v>
      </c>
      <c r="CB154" s="1">
        <v>122100.95766083599</v>
      </c>
    </row>
    <row r="155" spans="1:80" x14ac:dyDescent="0.2">
      <c r="A155" s="1" t="s">
        <v>1787</v>
      </c>
      <c r="B155" s="4" t="s">
        <v>701</v>
      </c>
      <c r="C155" s="4" t="s">
        <v>702</v>
      </c>
      <c r="D155" s="35" t="s">
        <v>0</v>
      </c>
      <c r="E155" s="35" t="s">
        <v>0</v>
      </c>
      <c r="F155" s="35" t="s">
        <v>0</v>
      </c>
      <c r="G155" s="35" t="s">
        <v>0</v>
      </c>
      <c r="H155" s="35" t="s">
        <v>0</v>
      </c>
      <c r="I155" s="35" t="s">
        <v>0</v>
      </c>
      <c r="J155" s="35" t="s">
        <v>0</v>
      </c>
      <c r="K155" s="35" t="s">
        <v>0</v>
      </c>
      <c r="L155" s="35" t="s">
        <v>0</v>
      </c>
      <c r="M155" s="35" t="s">
        <v>0</v>
      </c>
      <c r="N155" s="1" t="s">
        <v>0</v>
      </c>
      <c r="O155" s="1" t="s">
        <v>0</v>
      </c>
      <c r="P155" s="1" t="s">
        <v>0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0</v>
      </c>
      <c r="AC155" s="1" t="s">
        <v>0</v>
      </c>
      <c r="AD155" s="1" t="s">
        <v>0</v>
      </c>
      <c r="AE155" s="1" t="s">
        <v>0</v>
      </c>
      <c r="AF155" s="1" t="s">
        <v>0</v>
      </c>
      <c r="AG155" s="1" t="s">
        <v>0</v>
      </c>
      <c r="AH155" s="1" t="s">
        <v>0</v>
      </c>
      <c r="AI155" s="1" t="s">
        <v>0</v>
      </c>
      <c r="AJ155" s="1" t="s">
        <v>0</v>
      </c>
      <c r="AK155" s="1" t="s">
        <v>0</v>
      </c>
      <c r="AL155" s="1" t="s">
        <v>0</v>
      </c>
      <c r="AM155" s="1" t="s">
        <v>0</v>
      </c>
      <c r="AN155" s="1" t="s">
        <v>0</v>
      </c>
      <c r="AO155" s="1" t="s">
        <v>0</v>
      </c>
      <c r="AP155" s="1" t="s">
        <v>0</v>
      </c>
      <c r="AQ155" s="1" t="s">
        <v>0</v>
      </c>
      <c r="AR155" s="1" t="s">
        <v>0</v>
      </c>
      <c r="AS155" s="1" t="s">
        <v>0</v>
      </c>
      <c r="AT155" s="1" t="s">
        <v>0</v>
      </c>
      <c r="AU155" s="1" t="s">
        <v>0</v>
      </c>
      <c r="AV155" s="1" t="s">
        <v>0</v>
      </c>
      <c r="AW155" s="1" t="s">
        <v>0</v>
      </c>
      <c r="AX155" s="1" t="s">
        <v>0</v>
      </c>
      <c r="AY155" s="1" t="s">
        <v>0</v>
      </c>
      <c r="AZ155" s="1" t="s">
        <v>0</v>
      </c>
      <c r="BA155" s="1" t="s">
        <v>0</v>
      </c>
      <c r="BB155" s="1" t="s">
        <v>0</v>
      </c>
      <c r="BC155" s="1" t="s">
        <v>0</v>
      </c>
      <c r="BD155" s="1" t="s">
        <v>0</v>
      </c>
      <c r="BE155" s="1" t="s">
        <v>0</v>
      </c>
      <c r="BF155" s="1" t="s">
        <v>0</v>
      </c>
      <c r="BG155" s="1" t="s">
        <v>0</v>
      </c>
      <c r="BH155" s="1" t="s">
        <v>0</v>
      </c>
      <c r="BI155" s="1" t="s">
        <v>0</v>
      </c>
      <c r="BJ155" s="1" t="s">
        <v>0</v>
      </c>
      <c r="BK155" s="1" t="s">
        <v>0</v>
      </c>
      <c r="BL155" s="1" t="s">
        <v>0</v>
      </c>
      <c r="BM155" s="1" t="s">
        <v>0</v>
      </c>
      <c r="BN155" s="1" t="s">
        <v>0</v>
      </c>
      <c r="BO155" s="1" t="s">
        <v>0</v>
      </c>
      <c r="BP155" s="1" t="s">
        <v>0</v>
      </c>
      <c r="BQ155" s="1" t="s">
        <v>0</v>
      </c>
      <c r="BR155" s="1" t="s">
        <v>0</v>
      </c>
      <c r="BS155" s="1" t="s">
        <v>0</v>
      </c>
      <c r="BT155" s="1" t="s">
        <v>0</v>
      </c>
      <c r="BU155" s="1" t="s">
        <v>0</v>
      </c>
      <c r="BV155" s="1" t="s">
        <v>0</v>
      </c>
      <c r="BW155" s="1" t="s">
        <v>0</v>
      </c>
      <c r="BX155" s="1" t="s">
        <v>0</v>
      </c>
      <c r="BY155" s="1" t="s">
        <v>0</v>
      </c>
      <c r="BZ155" s="1" t="s">
        <v>0</v>
      </c>
      <c r="CA155" s="1" t="s">
        <v>0</v>
      </c>
      <c r="CB155" s="1" t="s">
        <v>0</v>
      </c>
    </row>
    <row r="156" spans="1:80" x14ac:dyDescent="0.2">
      <c r="A156" s="1" t="s">
        <v>1788</v>
      </c>
      <c r="B156" s="4" t="s">
        <v>705</v>
      </c>
      <c r="C156" s="4" t="s">
        <v>706</v>
      </c>
      <c r="D156" s="35" t="s">
        <v>0</v>
      </c>
      <c r="E156" s="35" t="s">
        <v>0</v>
      </c>
      <c r="F156" s="35" t="s">
        <v>0</v>
      </c>
      <c r="G156" s="35" t="s">
        <v>0</v>
      </c>
      <c r="H156" s="35" t="s">
        <v>0</v>
      </c>
      <c r="I156" s="35" t="s">
        <v>0</v>
      </c>
      <c r="J156" s="35" t="s">
        <v>0</v>
      </c>
      <c r="K156" s="35" t="s">
        <v>0</v>
      </c>
      <c r="L156" s="35" t="s">
        <v>0</v>
      </c>
      <c r="M156" s="35" t="s">
        <v>0</v>
      </c>
      <c r="N156" s="1" t="s">
        <v>0</v>
      </c>
      <c r="O156" s="1" t="s">
        <v>0</v>
      </c>
      <c r="P156" s="1" t="s">
        <v>0</v>
      </c>
      <c r="Q156" s="1" t="s">
        <v>0</v>
      </c>
      <c r="R156" s="1" t="s">
        <v>0</v>
      </c>
      <c r="S156" s="1" t="s">
        <v>0</v>
      </c>
      <c r="T156" s="1" t="s">
        <v>0</v>
      </c>
      <c r="U156" s="1" t="s">
        <v>0</v>
      </c>
      <c r="V156" s="1" t="s">
        <v>0</v>
      </c>
      <c r="W156" s="1" t="s">
        <v>0</v>
      </c>
      <c r="X156" s="1" t="s">
        <v>0</v>
      </c>
      <c r="Y156" s="1" t="s">
        <v>0</v>
      </c>
      <c r="Z156" s="1" t="s">
        <v>0</v>
      </c>
      <c r="AA156" s="1" t="s">
        <v>0</v>
      </c>
      <c r="AB156" s="1" t="s">
        <v>0</v>
      </c>
      <c r="AC156" s="1" t="s">
        <v>0</v>
      </c>
      <c r="AD156" s="1" t="s">
        <v>0</v>
      </c>
      <c r="AE156" s="1" t="s">
        <v>0</v>
      </c>
      <c r="AF156" s="1" t="s">
        <v>0</v>
      </c>
      <c r="AG156" s="1" t="s">
        <v>0</v>
      </c>
      <c r="AH156" s="1" t="s">
        <v>0</v>
      </c>
      <c r="AI156" s="1" t="s">
        <v>0</v>
      </c>
      <c r="AJ156" s="1" t="s">
        <v>0</v>
      </c>
      <c r="AK156" s="1" t="s">
        <v>0</v>
      </c>
      <c r="AL156" s="1" t="s">
        <v>0</v>
      </c>
      <c r="AM156" s="1" t="s">
        <v>0</v>
      </c>
      <c r="AN156" s="1" t="s">
        <v>0</v>
      </c>
      <c r="AO156" s="1" t="s">
        <v>0</v>
      </c>
      <c r="AP156" s="1" t="s">
        <v>0</v>
      </c>
      <c r="AQ156" s="1" t="s">
        <v>0</v>
      </c>
      <c r="AR156" s="1" t="s">
        <v>0</v>
      </c>
      <c r="AS156" s="1" t="s">
        <v>0</v>
      </c>
      <c r="AT156" s="1" t="s">
        <v>0</v>
      </c>
      <c r="AU156" s="1" t="s">
        <v>0</v>
      </c>
      <c r="AV156" s="1" t="s">
        <v>0</v>
      </c>
      <c r="AW156" s="1" t="s">
        <v>0</v>
      </c>
      <c r="AX156" s="1" t="s">
        <v>0</v>
      </c>
      <c r="AY156" s="1" t="s">
        <v>0</v>
      </c>
      <c r="AZ156" s="1" t="s">
        <v>0</v>
      </c>
      <c r="BA156" s="1" t="s">
        <v>0</v>
      </c>
      <c r="BB156" s="1" t="s">
        <v>0</v>
      </c>
      <c r="BC156" s="1" t="s">
        <v>0</v>
      </c>
      <c r="BD156" s="1" t="s">
        <v>0</v>
      </c>
      <c r="BE156" s="1" t="s">
        <v>0</v>
      </c>
      <c r="BF156" s="1" t="s">
        <v>0</v>
      </c>
      <c r="BG156" s="1" t="s">
        <v>0</v>
      </c>
      <c r="BH156" s="1" t="s">
        <v>0</v>
      </c>
      <c r="BI156" s="1" t="s">
        <v>0</v>
      </c>
      <c r="BJ156" s="1" t="s">
        <v>0</v>
      </c>
      <c r="BK156" s="1" t="s">
        <v>0</v>
      </c>
      <c r="BL156" s="1" t="s">
        <v>0</v>
      </c>
      <c r="BM156" s="1" t="s">
        <v>0</v>
      </c>
      <c r="BN156" s="1" t="s">
        <v>0</v>
      </c>
      <c r="BO156" s="1" t="s">
        <v>0</v>
      </c>
      <c r="BP156" s="1" t="s">
        <v>0</v>
      </c>
      <c r="BQ156" s="1" t="s">
        <v>0</v>
      </c>
      <c r="BR156" s="1" t="s">
        <v>0</v>
      </c>
      <c r="BS156" s="1" t="s">
        <v>0</v>
      </c>
      <c r="BT156" s="1" t="s">
        <v>0</v>
      </c>
      <c r="BU156" s="1" t="s">
        <v>0</v>
      </c>
      <c r="BV156" s="1" t="s">
        <v>0</v>
      </c>
      <c r="BW156" s="1" t="s">
        <v>0</v>
      </c>
      <c r="BX156" s="1" t="s">
        <v>0</v>
      </c>
      <c r="BY156" s="1" t="s">
        <v>0</v>
      </c>
      <c r="BZ156" s="1" t="s">
        <v>0</v>
      </c>
      <c r="CA156" s="1" t="s">
        <v>0</v>
      </c>
      <c r="CB156" s="1" t="s">
        <v>0</v>
      </c>
    </row>
    <row r="157" spans="1:80" x14ac:dyDescent="0.2">
      <c r="A157" s="1" t="s">
        <v>1789</v>
      </c>
      <c r="B157" s="4" t="s">
        <v>710</v>
      </c>
      <c r="C157" s="4" t="s">
        <v>711</v>
      </c>
      <c r="D157" s="1" t="s">
        <v>0</v>
      </c>
      <c r="E157" s="1" t="s">
        <v>0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  <c r="L157" s="1" t="s">
        <v>0</v>
      </c>
      <c r="M157" s="1" t="s">
        <v>0</v>
      </c>
      <c r="N157" s="1" t="s">
        <v>0</v>
      </c>
      <c r="O157" s="1" t="s">
        <v>0</v>
      </c>
      <c r="P157" s="1" t="s">
        <v>0</v>
      </c>
      <c r="Q157" s="1" t="s">
        <v>0</v>
      </c>
      <c r="R157" s="1" t="s">
        <v>0</v>
      </c>
      <c r="S157" s="1" t="s">
        <v>0</v>
      </c>
      <c r="T157" s="1" t="s">
        <v>0</v>
      </c>
      <c r="U157" s="1" t="s">
        <v>0</v>
      </c>
      <c r="V157" s="1" t="s">
        <v>0</v>
      </c>
      <c r="W157" s="1" t="s">
        <v>0</v>
      </c>
      <c r="X157" s="1" t="s">
        <v>0</v>
      </c>
      <c r="Y157" s="1" t="s">
        <v>0</v>
      </c>
      <c r="Z157" s="1" t="s">
        <v>0</v>
      </c>
      <c r="AA157" s="1" t="s">
        <v>0</v>
      </c>
      <c r="AB157" s="1" t="s">
        <v>0</v>
      </c>
      <c r="AC157" s="1" t="s">
        <v>0</v>
      </c>
      <c r="AD157" s="1" t="s">
        <v>0</v>
      </c>
      <c r="AE157" s="1" t="s">
        <v>0</v>
      </c>
      <c r="AF157" s="1" t="s">
        <v>0</v>
      </c>
      <c r="AG157" s="1" t="s">
        <v>0</v>
      </c>
      <c r="AH157" s="1" t="s">
        <v>0</v>
      </c>
      <c r="AI157" s="1" t="s">
        <v>0</v>
      </c>
      <c r="AJ157" s="1" t="s">
        <v>0</v>
      </c>
      <c r="AK157" s="1" t="s">
        <v>0</v>
      </c>
      <c r="AL157" s="1" t="s">
        <v>0</v>
      </c>
      <c r="AM157" s="1" t="s">
        <v>0</v>
      </c>
      <c r="AN157" s="1" t="s">
        <v>0</v>
      </c>
      <c r="AO157" s="1" t="s">
        <v>0</v>
      </c>
      <c r="AP157" s="1" t="s">
        <v>0</v>
      </c>
      <c r="AQ157" s="1" t="s">
        <v>0</v>
      </c>
      <c r="AR157" s="1" t="s">
        <v>0</v>
      </c>
      <c r="AS157" s="1" t="s">
        <v>0</v>
      </c>
      <c r="AT157" s="1" t="s">
        <v>0</v>
      </c>
      <c r="AU157" s="1" t="s">
        <v>0</v>
      </c>
      <c r="AV157" s="1" t="s">
        <v>0</v>
      </c>
      <c r="AW157" s="1" t="s">
        <v>0</v>
      </c>
      <c r="AX157" s="1" t="s">
        <v>0</v>
      </c>
      <c r="AY157" s="1" t="s">
        <v>0</v>
      </c>
      <c r="AZ157" s="1" t="s">
        <v>0</v>
      </c>
      <c r="BA157" s="1" t="s">
        <v>0</v>
      </c>
      <c r="BB157" s="1" t="s">
        <v>0</v>
      </c>
      <c r="BC157" s="1" t="s">
        <v>0</v>
      </c>
      <c r="BD157" s="1" t="s">
        <v>0</v>
      </c>
      <c r="BE157" s="1" t="s">
        <v>0</v>
      </c>
      <c r="BF157" s="1" t="s">
        <v>0</v>
      </c>
      <c r="BG157" s="1" t="s">
        <v>0</v>
      </c>
      <c r="BH157" s="1" t="s">
        <v>0</v>
      </c>
      <c r="BI157" s="1" t="s">
        <v>0</v>
      </c>
      <c r="BJ157" s="1" t="s">
        <v>0</v>
      </c>
      <c r="BK157" s="1" t="s">
        <v>0</v>
      </c>
      <c r="BL157" s="1" t="s">
        <v>0</v>
      </c>
      <c r="BM157" s="1" t="s">
        <v>0</v>
      </c>
      <c r="BN157" s="1" t="s">
        <v>0</v>
      </c>
      <c r="BO157" s="1" t="s">
        <v>0</v>
      </c>
      <c r="BP157" s="1" t="s">
        <v>0</v>
      </c>
      <c r="BQ157" s="1" t="s">
        <v>0</v>
      </c>
      <c r="BR157" s="1" t="s">
        <v>0</v>
      </c>
      <c r="BS157" s="1" t="s">
        <v>0</v>
      </c>
      <c r="BT157" s="1" t="s">
        <v>0</v>
      </c>
      <c r="BU157" s="1" t="s">
        <v>0</v>
      </c>
      <c r="BV157" s="1" t="s">
        <v>0</v>
      </c>
      <c r="BW157" s="1" t="s">
        <v>0</v>
      </c>
      <c r="BX157" s="1" t="s">
        <v>0</v>
      </c>
      <c r="BY157" s="1" t="s">
        <v>0</v>
      </c>
      <c r="BZ157" s="1" t="s">
        <v>0</v>
      </c>
      <c r="CA157" s="1" t="s">
        <v>0</v>
      </c>
      <c r="CB157" s="1" t="s">
        <v>0</v>
      </c>
    </row>
    <row r="158" spans="1:80" x14ac:dyDescent="0.2">
      <c r="A158" s="1" t="s">
        <v>1790</v>
      </c>
      <c r="B158" s="4" t="s">
        <v>714</v>
      </c>
      <c r="C158" s="4" t="s">
        <v>715</v>
      </c>
      <c r="D158" s="1">
        <v>7975.7019660695296</v>
      </c>
      <c r="E158" s="1">
        <v>8994.18968711249</v>
      </c>
      <c r="F158" s="1">
        <v>9568.0276624584094</v>
      </c>
      <c r="G158" s="1">
        <v>7770.9720219116198</v>
      </c>
      <c r="H158" s="1">
        <v>7085.3338973903001</v>
      </c>
      <c r="I158" s="1">
        <v>7587.6378998644004</v>
      </c>
      <c r="J158" s="1">
        <v>10689.036357044301</v>
      </c>
      <c r="K158" s="1">
        <v>7922.1616678538803</v>
      </c>
      <c r="L158" s="1">
        <v>7967.3767477560796</v>
      </c>
      <c r="M158" s="1">
        <v>9554.8187024801191</v>
      </c>
      <c r="N158" s="1">
        <v>10620.406969429099</v>
      </c>
      <c r="O158" s="1">
        <v>7417.2875585207903</v>
      </c>
      <c r="P158" s="1">
        <v>15399.3656528422</v>
      </c>
      <c r="Q158" s="1">
        <v>9391.2839137657502</v>
      </c>
      <c r="R158" s="1">
        <v>6772.1002676106</v>
      </c>
      <c r="S158" s="1">
        <v>9182.5099935242306</v>
      </c>
      <c r="T158" s="1">
        <v>10217.1408716438</v>
      </c>
      <c r="U158" s="1">
        <v>15344.775467678999</v>
      </c>
      <c r="V158" s="1">
        <v>6834.9529549132003</v>
      </c>
      <c r="W158" s="1">
        <v>8780.8307982949591</v>
      </c>
      <c r="X158" s="1">
        <v>8807.6211681269997</v>
      </c>
      <c r="Y158" s="1">
        <v>6404.2813111020596</v>
      </c>
      <c r="Z158" s="1">
        <v>9541.6863559520607</v>
      </c>
      <c r="AA158" s="1">
        <v>4719.6528278968499</v>
      </c>
      <c r="AB158" s="1">
        <v>7730.6809795038698</v>
      </c>
      <c r="AC158" s="1">
        <v>7677.3438536575404</v>
      </c>
      <c r="AD158" s="1">
        <v>9712.1286444429097</v>
      </c>
      <c r="AE158" s="1">
        <v>7766.03507944783</v>
      </c>
      <c r="AF158" s="1">
        <v>11961.9100879662</v>
      </c>
      <c r="AG158" s="1">
        <v>7494.9342012030502</v>
      </c>
      <c r="AH158" s="1">
        <v>9588.3725924693208</v>
      </c>
      <c r="AI158" s="1">
        <v>8208.9477875187695</v>
      </c>
      <c r="AJ158" s="1">
        <v>4647.0045117624604</v>
      </c>
      <c r="AK158" s="1">
        <v>11384.696768924599</v>
      </c>
      <c r="AL158" s="1">
        <v>10431.8262099025</v>
      </c>
      <c r="AM158" s="1">
        <v>9373.5080153757408</v>
      </c>
      <c r="AN158" s="1">
        <v>7902.6341567177096</v>
      </c>
      <c r="AO158" s="1">
        <v>13143.527022652501</v>
      </c>
      <c r="AP158" s="1">
        <v>6105.2392739939096</v>
      </c>
      <c r="AQ158" s="1">
        <v>6565.33501088711</v>
      </c>
      <c r="AR158" s="1">
        <v>9775.5235661179995</v>
      </c>
      <c r="AS158" s="1">
        <v>7764.9461748868998</v>
      </c>
      <c r="AT158" s="1">
        <v>7368.2129653334096</v>
      </c>
      <c r="AU158" s="1">
        <v>7748.16429159365</v>
      </c>
      <c r="AV158" s="1">
        <v>9815.80155935726</v>
      </c>
      <c r="AW158" s="1">
        <v>6911.3622807444299</v>
      </c>
      <c r="AX158" s="1">
        <v>6129.1340952073497</v>
      </c>
      <c r="AY158" s="1">
        <v>6652.3816742118897</v>
      </c>
      <c r="AZ158" s="1">
        <v>8418.4114777763698</v>
      </c>
      <c r="BA158" s="1">
        <v>8137.2515562340304</v>
      </c>
      <c r="BB158" s="1">
        <v>6013.3642618212098</v>
      </c>
      <c r="BC158" s="1">
        <v>7734.8499774788197</v>
      </c>
      <c r="BD158" s="1">
        <v>9332.3843840917198</v>
      </c>
      <c r="BE158" s="1">
        <v>6909.0767692961999</v>
      </c>
      <c r="BF158" s="1">
        <v>9403.7043695926604</v>
      </c>
      <c r="BG158" s="1">
        <v>7970.4826575217303</v>
      </c>
      <c r="BH158" s="1">
        <v>9859.5311189998993</v>
      </c>
      <c r="BI158" s="1">
        <v>10595.7800871213</v>
      </c>
      <c r="BJ158" s="1">
        <v>6257.3071473272303</v>
      </c>
      <c r="BK158" s="1">
        <v>8496.6522365589699</v>
      </c>
      <c r="BL158" s="1">
        <v>9050.7175525033708</v>
      </c>
      <c r="BM158" s="1">
        <v>6876.4438787770996</v>
      </c>
      <c r="BN158" s="1">
        <v>8968.8435675889104</v>
      </c>
      <c r="BO158" s="1">
        <v>7952.9580146017497</v>
      </c>
      <c r="BP158" s="1">
        <v>10360.3184701838</v>
      </c>
      <c r="BQ158" s="1">
        <v>8605.4998999725794</v>
      </c>
      <c r="BR158" s="1">
        <v>8716.2587743690092</v>
      </c>
      <c r="BS158" s="1">
        <v>9601.0747074096798</v>
      </c>
      <c r="BT158" s="1">
        <v>7452.0914935218698</v>
      </c>
      <c r="BU158" s="1">
        <v>7444.5964337626801</v>
      </c>
      <c r="BV158" s="1">
        <v>7673.61115766893</v>
      </c>
      <c r="BW158" s="1">
        <v>8630.2617462607595</v>
      </c>
      <c r="BX158" s="1">
        <v>6959.2661455854104</v>
      </c>
      <c r="BY158" s="1">
        <v>6925.1571255385797</v>
      </c>
      <c r="BZ158" s="1">
        <v>9694.8293675144996</v>
      </c>
      <c r="CA158" s="1">
        <v>8160.1486118950997</v>
      </c>
      <c r="CB158" s="1">
        <v>11678.6757230278</v>
      </c>
    </row>
    <row r="159" spans="1:80" x14ac:dyDescent="0.2">
      <c r="A159" s="1" t="s">
        <v>1791</v>
      </c>
      <c r="B159" s="4" t="s">
        <v>719</v>
      </c>
      <c r="C159" s="4" t="s">
        <v>720</v>
      </c>
      <c r="D159" s="1">
        <v>301667.15401738603</v>
      </c>
      <c r="E159" s="1">
        <v>376184.82814779901</v>
      </c>
      <c r="F159" s="1">
        <v>410995.78221632203</v>
      </c>
      <c r="G159" s="1">
        <v>327576.32282807498</v>
      </c>
      <c r="H159" s="1">
        <v>132253.79011890001</v>
      </c>
      <c r="I159" s="1">
        <v>527772.72004095302</v>
      </c>
      <c r="J159" s="1">
        <v>496177.83607233601</v>
      </c>
      <c r="K159" s="1">
        <v>321652.69930118398</v>
      </c>
      <c r="L159" s="1">
        <v>292547.44076731201</v>
      </c>
      <c r="M159" s="1">
        <v>364364.42321900802</v>
      </c>
      <c r="N159" s="1">
        <v>449013.39325581898</v>
      </c>
      <c r="O159" s="1">
        <v>306732.92251426401</v>
      </c>
      <c r="P159" s="1">
        <v>228872.413248814</v>
      </c>
      <c r="Q159" s="1">
        <v>276278.298915983</v>
      </c>
      <c r="R159" s="1">
        <v>183233.37003782799</v>
      </c>
      <c r="S159" s="1">
        <v>274289.917000118</v>
      </c>
      <c r="T159" s="1">
        <v>355760.775774621</v>
      </c>
      <c r="U159" s="1">
        <v>783696.43495489005</v>
      </c>
      <c r="V159" s="1">
        <v>136051.108631576</v>
      </c>
      <c r="W159" s="1">
        <v>255776.894748105</v>
      </c>
      <c r="X159" s="1">
        <v>225373.6950111</v>
      </c>
      <c r="Y159" s="1">
        <v>253659.83159986499</v>
      </c>
      <c r="Z159" s="1">
        <v>192539.58410401901</v>
      </c>
      <c r="AA159" s="1">
        <v>146832.14773804499</v>
      </c>
      <c r="AB159" s="1">
        <v>186712.25693367299</v>
      </c>
      <c r="AC159" s="1">
        <v>757140.82423376502</v>
      </c>
      <c r="AD159" s="1">
        <v>176199.884717334</v>
      </c>
      <c r="AE159" s="1">
        <v>382909.25138719199</v>
      </c>
      <c r="AF159" s="1">
        <v>441697.98769869702</v>
      </c>
      <c r="AG159" s="1">
        <v>305372.92338908598</v>
      </c>
      <c r="AH159" s="1">
        <v>314797.39743221703</v>
      </c>
      <c r="AI159" s="1">
        <v>351885.48325495399</v>
      </c>
      <c r="AJ159" s="1">
        <v>371485.40287101601</v>
      </c>
      <c r="AK159" s="1">
        <v>154644.955731719</v>
      </c>
      <c r="AL159" s="1">
        <v>413840.278056279</v>
      </c>
      <c r="AM159" s="1">
        <v>333992.020049049</v>
      </c>
      <c r="AN159" s="1">
        <v>286759.52742778801</v>
      </c>
      <c r="AO159" s="1">
        <v>3816357.24019774</v>
      </c>
      <c r="AP159" s="1">
        <v>248651.53349029901</v>
      </c>
      <c r="AQ159" s="1">
        <v>179895.439784371</v>
      </c>
      <c r="AR159" s="1">
        <v>193139.13572211401</v>
      </c>
      <c r="AS159" s="1">
        <v>268861.39617744699</v>
      </c>
      <c r="AT159" s="1">
        <v>212084.64257683701</v>
      </c>
      <c r="AU159" s="1">
        <v>509962.47055347101</v>
      </c>
      <c r="AV159" s="1">
        <v>227929.122035587</v>
      </c>
      <c r="AW159" s="1">
        <v>321747.77437055</v>
      </c>
      <c r="AX159" s="1">
        <v>186963.90787123801</v>
      </c>
      <c r="AY159" s="1">
        <v>409047.57451539702</v>
      </c>
      <c r="AZ159" s="1">
        <v>448109.40848168801</v>
      </c>
      <c r="BA159" s="1">
        <v>345527.635711735</v>
      </c>
      <c r="BB159" s="1">
        <v>375931.54855300399</v>
      </c>
      <c r="BC159" s="1">
        <v>552017.15056713903</v>
      </c>
      <c r="BD159" s="1">
        <v>273794.09280060802</v>
      </c>
      <c r="BE159" s="1">
        <v>372409.7445646</v>
      </c>
      <c r="BF159" s="1">
        <v>192940.856005846</v>
      </c>
      <c r="BG159" s="1">
        <v>305744.47064223199</v>
      </c>
      <c r="BH159" s="1">
        <v>489654.78487672901</v>
      </c>
      <c r="BI159" s="1">
        <v>414215.238120044</v>
      </c>
      <c r="BJ159" s="1">
        <v>194922.33535173201</v>
      </c>
      <c r="BK159" s="1">
        <v>165477.46689843299</v>
      </c>
      <c r="BL159" s="1">
        <v>304664.21518749202</v>
      </c>
      <c r="BM159" s="1">
        <v>267551.14204126102</v>
      </c>
      <c r="BN159" s="1">
        <v>588937.93451037095</v>
      </c>
      <c r="BO159" s="1">
        <v>380507.42071924399</v>
      </c>
      <c r="BP159" s="1">
        <v>273016.69016755797</v>
      </c>
      <c r="BQ159" s="1">
        <v>770255.90787862998</v>
      </c>
      <c r="BR159" s="1">
        <v>548533.99163617298</v>
      </c>
      <c r="BS159" s="1">
        <v>112841.36122461301</v>
      </c>
      <c r="BT159" s="1">
        <v>172511.73317653101</v>
      </c>
      <c r="BU159" s="1">
        <v>610385.69947561505</v>
      </c>
      <c r="BV159" s="1">
        <v>528719.65659735003</v>
      </c>
      <c r="BW159" s="1">
        <v>188631.53418721299</v>
      </c>
      <c r="BX159" s="1">
        <v>1500282.47940116</v>
      </c>
      <c r="BY159" s="1">
        <v>309288.72625619097</v>
      </c>
      <c r="BZ159" s="1">
        <v>249318.195566404</v>
      </c>
      <c r="CA159" s="1">
        <v>157710.413179533</v>
      </c>
      <c r="CB159" s="1">
        <v>463370.29727544403</v>
      </c>
    </row>
    <row r="160" spans="1:80" x14ac:dyDescent="0.2">
      <c r="A160" s="1" t="s">
        <v>1792</v>
      </c>
      <c r="B160" s="4" t="s">
        <v>724</v>
      </c>
      <c r="C160" s="4" t="s">
        <v>725</v>
      </c>
      <c r="D160" s="1">
        <v>55846820.924442902</v>
      </c>
      <c r="E160" s="1">
        <v>64022415.342161097</v>
      </c>
      <c r="F160" s="1">
        <v>62103775.872248799</v>
      </c>
      <c r="G160" s="1">
        <v>43607853.696216799</v>
      </c>
      <c r="H160" s="1">
        <v>59784563.188440099</v>
      </c>
      <c r="I160" s="1">
        <v>97207391.372040302</v>
      </c>
      <c r="J160" s="1">
        <v>74915853.126246497</v>
      </c>
      <c r="K160" s="1">
        <v>42204580.1941121</v>
      </c>
      <c r="L160" s="1">
        <v>45007760.995041303</v>
      </c>
      <c r="M160" s="1">
        <v>55784099.117203198</v>
      </c>
      <c r="N160" s="1">
        <v>118763283.19792201</v>
      </c>
      <c r="O160" s="1">
        <v>53373662.461828001</v>
      </c>
      <c r="P160" s="1">
        <v>55485049.159266397</v>
      </c>
      <c r="Q160" s="1">
        <v>28449290.289701998</v>
      </c>
      <c r="R160" s="1">
        <v>32541043.908697698</v>
      </c>
      <c r="S160" s="1">
        <v>50689456.3873799</v>
      </c>
      <c r="T160" s="1">
        <v>63327065.570819899</v>
      </c>
      <c r="U160" s="1">
        <v>127645061.142113</v>
      </c>
      <c r="V160" s="1">
        <v>25200592.370045502</v>
      </c>
      <c r="W160" s="1">
        <v>47928893.493748002</v>
      </c>
      <c r="X160" s="1">
        <v>32685745.645423301</v>
      </c>
      <c r="Y160" s="1">
        <v>48546515.235781901</v>
      </c>
      <c r="Z160" s="1">
        <v>53150618.872353002</v>
      </c>
      <c r="AA160" s="1">
        <v>35867231.313409097</v>
      </c>
      <c r="AB160" s="1">
        <v>29303665.892717101</v>
      </c>
      <c r="AC160" s="1">
        <v>61716019.6250332</v>
      </c>
      <c r="AD160" s="1">
        <v>91030259.174229801</v>
      </c>
      <c r="AE160" s="1">
        <v>81417711.610798895</v>
      </c>
      <c r="AF160" s="1">
        <v>70044405.036998004</v>
      </c>
      <c r="AG160" s="1">
        <v>42317428.490908898</v>
      </c>
      <c r="AH160" s="1">
        <v>62222972.007618003</v>
      </c>
      <c r="AI160" s="1">
        <v>61051759.9119839</v>
      </c>
      <c r="AJ160" s="1">
        <v>49969972.630917303</v>
      </c>
      <c r="AK160" s="1">
        <v>38539125.943155997</v>
      </c>
      <c r="AL160" s="1">
        <v>51717754.046497203</v>
      </c>
      <c r="AM160" s="1">
        <v>54411654.093347304</v>
      </c>
      <c r="AN160" s="1">
        <v>63029198.233198904</v>
      </c>
      <c r="AO160" s="1">
        <v>144958425.585244</v>
      </c>
      <c r="AP160" s="1">
        <v>39476962.179838099</v>
      </c>
      <c r="AQ160" s="1">
        <v>37304772.695843801</v>
      </c>
      <c r="AR160" s="1">
        <v>35465672.141015597</v>
      </c>
      <c r="AS160" s="1">
        <v>42409187.197851703</v>
      </c>
      <c r="AT160" s="1">
        <v>42058929.367530897</v>
      </c>
      <c r="AU160" s="1">
        <v>68626900.430296198</v>
      </c>
      <c r="AV160" s="1">
        <v>88806547.769609198</v>
      </c>
      <c r="AW160" s="1">
        <v>43335817.960688002</v>
      </c>
      <c r="AX160" s="1">
        <v>62047053.328022599</v>
      </c>
      <c r="AY160" s="1">
        <v>41010471.030721501</v>
      </c>
      <c r="AZ160" s="1">
        <v>108920573.651057</v>
      </c>
      <c r="BA160" s="1">
        <v>40802625.711152203</v>
      </c>
      <c r="BB160" s="1">
        <v>53221566.844403103</v>
      </c>
      <c r="BC160" s="1">
        <v>71010496.906433403</v>
      </c>
      <c r="BD160" s="1">
        <v>48292478.134028398</v>
      </c>
      <c r="BE160" s="1">
        <v>65679763.2773313</v>
      </c>
      <c r="BF160" s="1">
        <v>39268894.678796098</v>
      </c>
      <c r="BG160" s="1">
        <v>67081317.032074399</v>
      </c>
      <c r="BH160" s="1">
        <v>73482465.706065699</v>
      </c>
      <c r="BI160" s="1">
        <v>44727279.225482002</v>
      </c>
      <c r="BJ160" s="1">
        <v>23784930.009467699</v>
      </c>
      <c r="BK160" s="1">
        <v>45581106.380349599</v>
      </c>
      <c r="BL160" s="1">
        <v>66901952.580336697</v>
      </c>
      <c r="BM160" s="1">
        <v>47346686.334399201</v>
      </c>
      <c r="BN160" s="1">
        <v>84046137.840453699</v>
      </c>
      <c r="BO160" s="1">
        <v>60414197.422823504</v>
      </c>
      <c r="BP160" s="1">
        <v>62536523.675296001</v>
      </c>
      <c r="BQ160" s="1">
        <v>81959196.583576396</v>
      </c>
      <c r="BR160" s="1">
        <v>141853123.90633601</v>
      </c>
      <c r="BS160" s="1">
        <v>37942605.676632099</v>
      </c>
      <c r="BT160" s="1">
        <v>29984974.915967301</v>
      </c>
      <c r="BU160" s="1">
        <v>116479961.485089</v>
      </c>
      <c r="BV160" s="1">
        <v>60224932.825227901</v>
      </c>
      <c r="BW160" s="1">
        <v>42134648.401200801</v>
      </c>
      <c r="BX160" s="1">
        <v>146471104.918152</v>
      </c>
      <c r="BY160" s="1">
        <v>54903021.296566799</v>
      </c>
      <c r="BZ160" s="1">
        <v>53043333.725718297</v>
      </c>
      <c r="CA160" s="1">
        <v>50651317.459921002</v>
      </c>
      <c r="CB160" s="1">
        <v>50558419.311493598</v>
      </c>
    </row>
    <row r="161" spans="1:80" x14ac:dyDescent="0.2">
      <c r="A161" s="1" t="s">
        <v>1793</v>
      </c>
      <c r="B161" s="4" t="s">
        <v>729</v>
      </c>
      <c r="C161" s="4" t="s">
        <v>730</v>
      </c>
      <c r="D161" s="1">
        <v>748641.37455106596</v>
      </c>
      <c r="E161" s="1">
        <v>699519.84960516903</v>
      </c>
      <c r="F161" s="1">
        <v>1019244.44405769</v>
      </c>
      <c r="G161" s="1">
        <v>629213.81958715897</v>
      </c>
      <c r="H161" s="1">
        <v>541276.21305710904</v>
      </c>
      <c r="I161" s="1">
        <v>888568.98248024401</v>
      </c>
      <c r="J161" s="1">
        <v>901111.53642269003</v>
      </c>
      <c r="K161" s="1">
        <v>765021.46121120604</v>
      </c>
      <c r="L161" s="1">
        <v>802867.862524066</v>
      </c>
      <c r="M161" s="1">
        <v>831686.55860174599</v>
      </c>
      <c r="N161" s="1">
        <v>298428.20315084403</v>
      </c>
      <c r="O161" s="1">
        <v>793159.47439001501</v>
      </c>
      <c r="P161" s="1">
        <v>882114.07382490905</v>
      </c>
      <c r="Q161" s="1">
        <v>895625.11836188298</v>
      </c>
      <c r="R161" s="1">
        <v>810339.86899764801</v>
      </c>
      <c r="S161" s="1">
        <v>887011.18205650197</v>
      </c>
      <c r="T161" s="1">
        <v>832374.18090847705</v>
      </c>
      <c r="U161" s="1">
        <v>317729.26141253999</v>
      </c>
      <c r="V161" s="1">
        <v>870721.15477409505</v>
      </c>
      <c r="W161" s="1">
        <v>690622.87876127404</v>
      </c>
      <c r="X161" s="1">
        <v>752075.99711290398</v>
      </c>
      <c r="Y161" s="1">
        <v>856876.05505936104</v>
      </c>
      <c r="Z161" s="1">
        <v>792508.19810624304</v>
      </c>
      <c r="AA161" s="1">
        <v>654108.13043442299</v>
      </c>
      <c r="AB161" s="1">
        <v>779917.96687054203</v>
      </c>
      <c r="AC161" s="1">
        <v>1094684.74118067</v>
      </c>
      <c r="AD161" s="1">
        <v>661643.319917524</v>
      </c>
      <c r="AE161" s="1">
        <v>759888.68330834899</v>
      </c>
      <c r="AF161" s="1">
        <v>733035.40778158302</v>
      </c>
      <c r="AG161" s="1">
        <v>786970.07899832202</v>
      </c>
      <c r="AH161" s="1">
        <v>715372.00162041304</v>
      </c>
      <c r="AI161" s="1">
        <v>606829.61069123098</v>
      </c>
      <c r="AJ161" s="1">
        <v>712013.02584516304</v>
      </c>
      <c r="AK161" s="1">
        <v>836205.92420723604</v>
      </c>
      <c r="AL161" s="1">
        <v>785152.66333083797</v>
      </c>
      <c r="AM161" s="1">
        <v>781118.53729897796</v>
      </c>
      <c r="AN161" s="1">
        <v>688584.08444091398</v>
      </c>
      <c r="AO161" s="1" t="s">
        <v>0</v>
      </c>
      <c r="AP161" s="1">
        <v>789655.86818731704</v>
      </c>
      <c r="AQ161" s="1">
        <v>636865.26138826797</v>
      </c>
      <c r="AR161" s="1">
        <v>665182.15349869896</v>
      </c>
      <c r="AS161" s="1">
        <v>459308.30469185702</v>
      </c>
      <c r="AT161" s="1">
        <v>760590.85390141106</v>
      </c>
      <c r="AU161" s="1">
        <v>409146.54052321502</v>
      </c>
      <c r="AV161" s="1">
        <v>258560.10104113101</v>
      </c>
      <c r="AW161" s="1">
        <v>666358.05546070903</v>
      </c>
      <c r="AX161" s="1">
        <v>623616.77857460699</v>
      </c>
      <c r="AY161" s="1">
        <v>760691.72564998304</v>
      </c>
      <c r="AZ161" s="1">
        <v>391349.80222740199</v>
      </c>
      <c r="BA161" s="1">
        <v>773492.63347490202</v>
      </c>
      <c r="BB161" s="1">
        <v>744472.68464213097</v>
      </c>
      <c r="BC161" s="1">
        <v>753504.31585304905</v>
      </c>
      <c r="BD161" s="1">
        <v>593713.65040394699</v>
      </c>
      <c r="BE161" s="1">
        <v>591884.97808128502</v>
      </c>
      <c r="BF161" s="1">
        <v>704069.54806410195</v>
      </c>
      <c r="BG161" s="1">
        <v>724820.72303378896</v>
      </c>
      <c r="BH161" s="1">
        <v>725321.28413350496</v>
      </c>
      <c r="BI161" s="1">
        <v>718101.58927655302</v>
      </c>
      <c r="BJ161" s="1">
        <v>724018.26073052594</v>
      </c>
      <c r="BK161" s="1">
        <v>816535.60861694999</v>
      </c>
      <c r="BL161" s="1">
        <v>780175.34222165204</v>
      </c>
      <c r="BM161" s="1">
        <v>646810.02360237297</v>
      </c>
      <c r="BN161" s="1">
        <v>855967.714725347</v>
      </c>
      <c r="BO161" s="1">
        <v>836230.37341088895</v>
      </c>
      <c r="BP161" s="1">
        <v>695050.66959546995</v>
      </c>
      <c r="BQ161" s="1">
        <v>782656.23479889706</v>
      </c>
      <c r="BR161" s="1">
        <v>125604.645741029</v>
      </c>
      <c r="BS161" s="1">
        <v>713147.47355798702</v>
      </c>
      <c r="BT161" s="1">
        <v>672465.72146054497</v>
      </c>
      <c r="BU161" s="1">
        <v>350779.217606063</v>
      </c>
      <c r="BV161" s="1">
        <v>864303.15080833004</v>
      </c>
      <c r="BW161" s="1">
        <v>598993.03560416098</v>
      </c>
      <c r="BX161" s="1" t="s">
        <v>0</v>
      </c>
      <c r="BY161" s="1">
        <v>716904.18004619901</v>
      </c>
      <c r="BZ161" s="1">
        <v>575856.34105010203</v>
      </c>
      <c r="CA161" s="1">
        <v>641830.34979391098</v>
      </c>
      <c r="CB161" s="1">
        <v>791149.64617855696</v>
      </c>
    </row>
    <row r="162" spans="1:80" x14ac:dyDescent="0.2">
      <c r="A162" s="1" t="s">
        <v>1794</v>
      </c>
      <c r="B162" s="4" t="s">
        <v>733</v>
      </c>
      <c r="C162" s="4" t="s">
        <v>734</v>
      </c>
      <c r="D162" s="1" t="s">
        <v>0</v>
      </c>
      <c r="E162" s="1" t="s">
        <v>0</v>
      </c>
      <c r="F162" s="1" t="s">
        <v>0</v>
      </c>
      <c r="G162" s="1" t="s">
        <v>0</v>
      </c>
      <c r="H162" s="1" t="s">
        <v>0</v>
      </c>
      <c r="I162" s="1" t="s">
        <v>0</v>
      </c>
      <c r="J162" s="1" t="s">
        <v>0</v>
      </c>
      <c r="K162" s="1" t="s">
        <v>0</v>
      </c>
      <c r="L162" s="1" t="s">
        <v>0</v>
      </c>
      <c r="M162" s="1" t="s">
        <v>0</v>
      </c>
      <c r="N162" s="1" t="s">
        <v>0</v>
      </c>
      <c r="O162" s="1" t="s">
        <v>0</v>
      </c>
      <c r="P162" s="1" t="s">
        <v>0</v>
      </c>
      <c r="Q162" s="1" t="s">
        <v>0</v>
      </c>
      <c r="R162" s="1" t="s">
        <v>0</v>
      </c>
      <c r="S162" s="1" t="s">
        <v>0</v>
      </c>
      <c r="T162" s="1" t="s">
        <v>0</v>
      </c>
      <c r="U162" s="1" t="s">
        <v>0</v>
      </c>
      <c r="V162" s="1" t="s">
        <v>0</v>
      </c>
      <c r="W162" s="1" t="s">
        <v>0</v>
      </c>
      <c r="X162" s="1" t="s">
        <v>0</v>
      </c>
      <c r="Y162" s="1" t="s">
        <v>0</v>
      </c>
      <c r="Z162" s="1" t="s">
        <v>0</v>
      </c>
      <c r="AA162" s="1" t="s">
        <v>0</v>
      </c>
      <c r="AB162" s="1" t="s">
        <v>0</v>
      </c>
      <c r="AC162" s="1" t="s">
        <v>0</v>
      </c>
      <c r="AD162" s="1" t="s">
        <v>0</v>
      </c>
      <c r="AE162" s="1" t="s">
        <v>0</v>
      </c>
      <c r="AF162" s="1" t="s">
        <v>0</v>
      </c>
      <c r="AG162" s="1" t="s">
        <v>0</v>
      </c>
      <c r="AH162" s="1" t="s">
        <v>0</v>
      </c>
      <c r="AI162" s="1" t="s">
        <v>0</v>
      </c>
      <c r="AJ162" s="1" t="s">
        <v>0</v>
      </c>
      <c r="AK162" s="1" t="s">
        <v>0</v>
      </c>
      <c r="AL162" s="1" t="s">
        <v>0</v>
      </c>
      <c r="AM162" s="1" t="s">
        <v>0</v>
      </c>
      <c r="AN162" s="1" t="s">
        <v>0</v>
      </c>
      <c r="AO162" s="1" t="s">
        <v>0</v>
      </c>
      <c r="AP162" s="1" t="s">
        <v>0</v>
      </c>
      <c r="AQ162" s="1" t="s">
        <v>0</v>
      </c>
      <c r="AR162" s="1" t="s">
        <v>0</v>
      </c>
      <c r="AS162" s="1" t="s">
        <v>0</v>
      </c>
      <c r="AT162" s="1" t="s">
        <v>0</v>
      </c>
      <c r="AU162" s="1" t="s">
        <v>0</v>
      </c>
      <c r="AV162" s="1" t="s">
        <v>0</v>
      </c>
      <c r="AW162" s="1" t="s">
        <v>0</v>
      </c>
      <c r="AX162" s="1" t="s">
        <v>0</v>
      </c>
      <c r="AY162" s="1" t="s">
        <v>0</v>
      </c>
      <c r="AZ162" s="1" t="s">
        <v>0</v>
      </c>
      <c r="BA162" s="1" t="s">
        <v>0</v>
      </c>
      <c r="BB162" s="1" t="s">
        <v>0</v>
      </c>
      <c r="BC162" s="1" t="s">
        <v>0</v>
      </c>
      <c r="BD162" s="1" t="s">
        <v>0</v>
      </c>
      <c r="BE162" s="1" t="s">
        <v>0</v>
      </c>
      <c r="BF162" s="1" t="s">
        <v>0</v>
      </c>
      <c r="BG162" s="1" t="s">
        <v>0</v>
      </c>
      <c r="BH162" s="1" t="s">
        <v>0</v>
      </c>
      <c r="BI162" s="1" t="s">
        <v>0</v>
      </c>
      <c r="BJ162" s="1" t="s">
        <v>0</v>
      </c>
      <c r="BK162" s="1" t="s">
        <v>0</v>
      </c>
      <c r="BL162" s="1" t="s">
        <v>0</v>
      </c>
      <c r="BM162" s="1" t="s">
        <v>0</v>
      </c>
      <c r="BN162" s="1" t="s">
        <v>0</v>
      </c>
      <c r="BO162" s="1" t="s">
        <v>0</v>
      </c>
      <c r="BP162" s="1" t="s">
        <v>0</v>
      </c>
      <c r="BQ162" s="1" t="s">
        <v>0</v>
      </c>
      <c r="BR162" s="1" t="s">
        <v>0</v>
      </c>
      <c r="BS162" s="1" t="s">
        <v>0</v>
      </c>
      <c r="BT162" s="1" t="s">
        <v>0</v>
      </c>
      <c r="BU162" s="1" t="s">
        <v>0</v>
      </c>
      <c r="BV162" s="1" t="s">
        <v>0</v>
      </c>
      <c r="BW162" s="1" t="s">
        <v>0</v>
      </c>
      <c r="BX162" s="1" t="s">
        <v>0</v>
      </c>
      <c r="BY162" s="1" t="s">
        <v>0</v>
      </c>
      <c r="BZ162" s="1" t="s">
        <v>0</v>
      </c>
      <c r="CA162" s="1" t="s">
        <v>0</v>
      </c>
      <c r="CB162" s="1" t="s">
        <v>0</v>
      </c>
    </row>
    <row r="163" spans="1:80" x14ac:dyDescent="0.2">
      <c r="A163" s="1" t="s">
        <v>2123</v>
      </c>
      <c r="B163" s="4" t="s">
        <v>737</v>
      </c>
      <c r="C163" s="4" t="s">
        <v>738</v>
      </c>
      <c r="D163" s="1" t="s">
        <v>0</v>
      </c>
      <c r="E163" s="1" t="s">
        <v>0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0</v>
      </c>
      <c r="O163" s="1" t="s">
        <v>0</v>
      </c>
      <c r="P163" s="1" t="s">
        <v>0</v>
      </c>
      <c r="Q163" s="1" t="s">
        <v>0</v>
      </c>
      <c r="R163" s="1" t="s">
        <v>0</v>
      </c>
      <c r="S163" s="1" t="s">
        <v>0</v>
      </c>
      <c r="T163" s="1" t="s">
        <v>0</v>
      </c>
      <c r="U163" s="1" t="s">
        <v>0</v>
      </c>
      <c r="V163" s="1" t="s">
        <v>0</v>
      </c>
      <c r="W163" s="1" t="s">
        <v>0</v>
      </c>
      <c r="X163" s="1" t="s">
        <v>0</v>
      </c>
      <c r="Y163" s="1" t="s">
        <v>0</v>
      </c>
      <c r="Z163" s="1" t="s">
        <v>0</v>
      </c>
      <c r="AA163" s="1" t="s">
        <v>0</v>
      </c>
      <c r="AB163" s="1" t="s">
        <v>0</v>
      </c>
      <c r="AC163" s="1" t="s">
        <v>0</v>
      </c>
      <c r="AD163" s="1" t="s">
        <v>0</v>
      </c>
      <c r="AE163" s="1" t="s">
        <v>0</v>
      </c>
      <c r="AF163" s="1" t="s">
        <v>0</v>
      </c>
      <c r="AG163" s="1" t="s">
        <v>0</v>
      </c>
      <c r="AH163" s="1" t="s">
        <v>0</v>
      </c>
      <c r="AI163" s="1" t="s">
        <v>0</v>
      </c>
      <c r="AJ163" s="1" t="s">
        <v>0</v>
      </c>
      <c r="AK163" s="1" t="s">
        <v>0</v>
      </c>
      <c r="AL163" s="1" t="s">
        <v>0</v>
      </c>
      <c r="AM163" s="1" t="s">
        <v>0</v>
      </c>
      <c r="AN163" s="1" t="s">
        <v>0</v>
      </c>
      <c r="AO163" s="1" t="s">
        <v>0</v>
      </c>
      <c r="AP163" s="1" t="s">
        <v>0</v>
      </c>
      <c r="AQ163" s="1" t="s">
        <v>0</v>
      </c>
      <c r="AR163" s="1" t="s">
        <v>0</v>
      </c>
      <c r="AS163" s="1" t="s">
        <v>0</v>
      </c>
      <c r="AT163" s="1" t="s">
        <v>0</v>
      </c>
      <c r="AU163" s="1" t="s">
        <v>0</v>
      </c>
      <c r="AV163" s="1" t="s">
        <v>0</v>
      </c>
      <c r="AW163" s="1" t="s">
        <v>0</v>
      </c>
      <c r="AX163" s="1" t="s">
        <v>0</v>
      </c>
      <c r="AY163" s="1" t="s">
        <v>0</v>
      </c>
      <c r="AZ163" s="1" t="s">
        <v>0</v>
      </c>
      <c r="BA163" s="1" t="s">
        <v>0</v>
      </c>
      <c r="BB163" s="1" t="s">
        <v>0</v>
      </c>
      <c r="BC163" s="1" t="s">
        <v>0</v>
      </c>
      <c r="BD163" s="1" t="s">
        <v>0</v>
      </c>
      <c r="BE163" s="1" t="s">
        <v>0</v>
      </c>
      <c r="BF163" s="1" t="s">
        <v>0</v>
      </c>
      <c r="BG163" s="1" t="s">
        <v>0</v>
      </c>
      <c r="BH163" s="1" t="s">
        <v>0</v>
      </c>
      <c r="BI163" s="1" t="s">
        <v>0</v>
      </c>
      <c r="BJ163" s="1" t="s">
        <v>0</v>
      </c>
      <c r="BK163" s="1" t="s">
        <v>0</v>
      </c>
      <c r="BL163" s="1" t="s">
        <v>0</v>
      </c>
      <c r="BM163" s="1" t="s">
        <v>0</v>
      </c>
      <c r="BN163" s="1" t="s">
        <v>0</v>
      </c>
      <c r="BO163" s="1" t="s">
        <v>0</v>
      </c>
      <c r="BP163" s="1" t="s">
        <v>0</v>
      </c>
      <c r="BQ163" s="1" t="s">
        <v>0</v>
      </c>
      <c r="BR163" s="1" t="s">
        <v>0</v>
      </c>
      <c r="BS163" s="1" t="s">
        <v>0</v>
      </c>
      <c r="BT163" s="1" t="s">
        <v>0</v>
      </c>
      <c r="BU163" s="1" t="s">
        <v>0</v>
      </c>
      <c r="BV163" s="1" t="s">
        <v>0</v>
      </c>
      <c r="BW163" s="1" t="s">
        <v>0</v>
      </c>
      <c r="BX163" s="1" t="s">
        <v>0</v>
      </c>
      <c r="BY163" s="1" t="s">
        <v>0</v>
      </c>
      <c r="BZ163" s="1" t="s">
        <v>0</v>
      </c>
      <c r="CA163" s="1" t="s">
        <v>0</v>
      </c>
      <c r="CB163" s="1" t="s">
        <v>0</v>
      </c>
    </row>
    <row r="164" spans="1:80" x14ac:dyDescent="0.2">
      <c r="A164" s="1" t="s">
        <v>1796</v>
      </c>
      <c r="B164" s="4" t="s">
        <v>742</v>
      </c>
      <c r="C164" s="4" t="s">
        <v>743</v>
      </c>
      <c r="D164" s="1" t="s">
        <v>0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0</v>
      </c>
      <c r="O164" s="1" t="s">
        <v>0</v>
      </c>
      <c r="P164" s="1" t="s">
        <v>0</v>
      </c>
      <c r="Q164" s="1" t="s">
        <v>0</v>
      </c>
      <c r="R164" s="1" t="s">
        <v>0</v>
      </c>
      <c r="S164" s="1" t="s">
        <v>0</v>
      </c>
      <c r="T164" s="1" t="s">
        <v>0</v>
      </c>
      <c r="U164" s="1" t="s">
        <v>0</v>
      </c>
      <c r="V164" s="1" t="s">
        <v>0</v>
      </c>
      <c r="W164" s="1" t="s">
        <v>0</v>
      </c>
      <c r="X164" s="1" t="s">
        <v>0</v>
      </c>
      <c r="Y164" s="1" t="s">
        <v>0</v>
      </c>
      <c r="Z164" s="1" t="s">
        <v>0</v>
      </c>
      <c r="AA164" s="1" t="s">
        <v>0</v>
      </c>
      <c r="AB164" s="1" t="s">
        <v>0</v>
      </c>
      <c r="AC164" s="1" t="s">
        <v>0</v>
      </c>
      <c r="AD164" s="1" t="s">
        <v>0</v>
      </c>
      <c r="AE164" s="1" t="s">
        <v>0</v>
      </c>
      <c r="AF164" s="1" t="s">
        <v>0</v>
      </c>
      <c r="AG164" s="1" t="s">
        <v>0</v>
      </c>
      <c r="AH164" s="1" t="s">
        <v>0</v>
      </c>
      <c r="AI164" s="1" t="s">
        <v>0</v>
      </c>
      <c r="AJ164" s="1" t="s">
        <v>0</v>
      </c>
      <c r="AK164" s="1" t="s">
        <v>0</v>
      </c>
      <c r="AL164" s="1" t="s">
        <v>0</v>
      </c>
      <c r="AM164" s="1" t="s">
        <v>0</v>
      </c>
      <c r="AN164" s="1" t="s">
        <v>0</v>
      </c>
      <c r="AO164" s="1" t="s">
        <v>0</v>
      </c>
      <c r="AP164" s="1" t="s">
        <v>0</v>
      </c>
      <c r="AQ164" s="1" t="s">
        <v>0</v>
      </c>
      <c r="AR164" s="1" t="s">
        <v>0</v>
      </c>
      <c r="AS164" s="1" t="s">
        <v>0</v>
      </c>
      <c r="AT164" s="1" t="s">
        <v>0</v>
      </c>
      <c r="AU164" s="1" t="s">
        <v>0</v>
      </c>
      <c r="AV164" s="1" t="s">
        <v>0</v>
      </c>
      <c r="AW164" s="1" t="s">
        <v>0</v>
      </c>
      <c r="AX164" s="1" t="s">
        <v>0</v>
      </c>
      <c r="AY164" s="1" t="s">
        <v>0</v>
      </c>
      <c r="AZ164" s="1" t="s">
        <v>0</v>
      </c>
      <c r="BA164" s="1" t="s">
        <v>0</v>
      </c>
      <c r="BB164" s="1" t="s">
        <v>0</v>
      </c>
      <c r="BC164" s="1" t="s">
        <v>0</v>
      </c>
      <c r="BD164" s="1" t="s">
        <v>0</v>
      </c>
      <c r="BE164" s="1" t="s">
        <v>0</v>
      </c>
      <c r="BF164" s="1" t="s">
        <v>0</v>
      </c>
      <c r="BG164" s="1" t="s">
        <v>0</v>
      </c>
      <c r="BH164" s="1" t="s">
        <v>0</v>
      </c>
      <c r="BI164" s="1" t="s">
        <v>0</v>
      </c>
      <c r="BJ164" s="1" t="s">
        <v>0</v>
      </c>
      <c r="BK164" s="1" t="s">
        <v>0</v>
      </c>
      <c r="BL164" s="1" t="s">
        <v>0</v>
      </c>
      <c r="BM164" s="1" t="s">
        <v>0</v>
      </c>
      <c r="BN164" s="1" t="s">
        <v>0</v>
      </c>
      <c r="BO164" s="1" t="s">
        <v>0</v>
      </c>
      <c r="BP164" s="1" t="s">
        <v>0</v>
      </c>
      <c r="BQ164" s="1" t="s">
        <v>0</v>
      </c>
      <c r="BR164" s="1" t="s">
        <v>0</v>
      </c>
      <c r="BS164" s="1" t="s">
        <v>0</v>
      </c>
      <c r="BT164" s="1" t="s">
        <v>0</v>
      </c>
      <c r="BU164" s="1" t="s">
        <v>0</v>
      </c>
      <c r="BV164" s="1" t="s">
        <v>0</v>
      </c>
      <c r="BW164" s="1" t="s">
        <v>0</v>
      </c>
      <c r="BX164" s="1" t="s">
        <v>0</v>
      </c>
      <c r="BY164" s="1" t="s">
        <v>0</v>
      </c>
      <c r="BZ164" s="1" t="s">
        <v>0</v>
      </c>
      <c r="CA164" s="1" t="s">
        <v>0</v>
      </c>
      <c r="CB164" s="1" t="s">
        <v>0</v>
      </c>
    </row>
    <row r="165" spans="1:80" x14ac:dyDescent="0.2">
      <c r="A165" s="1" t="s">
        <v>1797</v>
      </c>
      <c r="B165" s="4" t="s">
        <v>747</v>
      </c>
      <c r="C165" s="4" t="s">
        <v>748</v>
      </c>
      <c r="D165" s="1">
        <v>9335.7585251003493</v>
      </c>
      <c r="E165" s="1">
        <v>11909.7854637889</v>
      </c>
      <c r="F165" s="1">
        <v>32896.237683838197</v>
      </c>
      <c r="G165" s="1">
        <v>7697.0412285997299</v>
      </c>
      <c r="H165" s="1">
        <v>16750.676219532699</v>
      </c>
      <c r="I165" s="1">
        <v>12554.3707085408</v>
      </c>
      <c r="J165" s="1">
        <v>10020.392392178999</v>
      </c>
      <c r="K165" s="1">
        <v>9708.0084372882793</v>
      </c>
      <c r="L165" s="1">
        <v>19126.5543730391</v>
      </c>
      <c r="M165" s="1">
        <v>8162.5036624302902</v>
      </c>
      <c r="N165" s="1">
        <v>28211.5794464215</v>
      </c>
      <c r="O165" s="1">
        <v>10618.6542142403</v>
      </c>
      <c r="P165" s="1">
        <v>16630.598417679099</v>
      </c>
      <c r="Q165" s="1">
        <v>16099.329670815199</v>
      </c>
      <c r="R165" s="1">
        <v>10498.657488664399</v>
      </c>
      <c r="S165" s="1">
        <v>6596.8649418401501</v>
      </c>
      <c r="T165" s="1">
        <v>13475.7020390124</v>
      </c>
      <c r="U165" s="1">
        <v>48309.582102889202</v>
      </c>
      <c r="V165" s="1">
        <v>8694.7092426406907</v>
      </c>
      <c r="W165" s="1">
        <v>18297.709919432102</v>
      </c>
      <c r="X165" s="1">
        <v>11351.2244279118</v>
      </c>
      <c r="Y165" s="1">
        <v>8953.9148160630393</v>
      </c>
      <c r="Z165" s="1">
        <v>16187.380819558701</v>
      </c>
      <c r="AA165" s="1">
        <v>9975.4762583228003</v>
      </c>
      <c r="AB165" s="1">
        <v>10446.033786440699</v>
      </c>
      <c r="AC165" s="1">
        <v>6778.7694281214299</v>
      </c>
      <c r="AD165" s="1">
        <v>19639.459878056099</v>
      </c>
      <c r="AE165" s="1">
        <v>11967.923592122699</v>
      </c>
      <c r="AF165" s="1">
        <v>18817.942054893301</v>
      </c>
      <c r="AG165" s="1">
        <v>8547.31822801819</v>
      </c>
      <c r="AH165" s="1">
        <v>12003.591979286601</v>
      </c>
      <c r="AI165" s="1">
        <v>14463.976989735</v>
      </c>
      <c r="AJ165" s="1">
        <v>7135.8826255849099</v>
      </c>
      <c r="AK165" s="1">
        <v>10234.984077408501</v>
      </c>
      <c r="AL165" s="1">
        <v>32659.7299037624</v>
      </c>
      <c r="AM165" s="1">
        <v>9408.9639766268701</v>
      </c>
      <c r="AN165" s="1">
        <v>11152.328745176899</v>
      </c>
      <c r="AO165" s="1">
        <v>37411.192331141501</v>
      </c>
      <c r="AP165" s="1">
        <v>8807.6674609836991</v>
      </c>
      <c r="AQ165" s="1">
        <v>9526.00964447148</v>
      </c>
      <c r="AR165" s="1">
        <v>11928.931737414399</v>
      </c>
      <c r="AS165" s="1">
        <v>6901.3631614804699</v>
      </c>
      <c r="AT165" s="1">
        <v>5744.1551149441602</v>
      </c>
      <c r="AU165" s="1">
        <v>10003.9926531367</v>
      </c>
      <c r="AV165" s="1">
        <v>26421.303282018001</v>
      </c>
      <c r="AW165" s="1">
        <v>8492.02141552375</v>
      </c>
      <c r="AX165" s="1">
        <v>7185.99292609852</v>
      </c>
      <c r="AY165" s="1">
        <v>4881.1209322309996</v>
      </c>
      <c r="AZ165" s="1">
        <v>7987.5592147447796</v>
      </c>
      <c r="BA165" s="1">
        <v>7558.7595635377102</v>
      </c>
      <c r="BB165" s="1">
        <v>12337.606354476</v>
      </c>
      <c r="BC165" s="1">
        <v>10099.536915987501</v>
      </c>
      <c r="BD165" s="1">
        <v>9384.0933796932604</v>
      </c>
      <c r="BE165" s="1">
        <v>5829.0322163405299</v>
      </c>
      <c r="BF165" s="1">
        <v>8008.14636337928</v>
      </c>
      <c r="BG165" s="1">
        <v>20939.199100137899</v>
      </c>
      <c r="BH165" s="1">
        <v>10364.5698330659</v>
      </c>
      <c r="BI165" s="1">
        <v>4942.8667450887997</v>
      </c>
      <c r="BJ165" s="1">
        <v>7088.6115076655196</v>
      </c>
      <c r="BK165" s="1">
        <v>9100.1307713977603</v>
      </c>
      <c r="BL165" s="1">
        <v>15915.8375096813</v>
      </c>
      <c r="BM165" s="1">
        <v>8991.2940369466505</v>
      </c>
      <c r="BN165" s="1">
        <v>10542.5170395641</v>
      </c>
      <c r="BO165" s="1">
        <v>12628.280875156201</v>
      </c>
      <c r="BP165" s="1">
        <v>11799.9497457536</v>
      </c>
      <c r="BQ165" s="1">
        <v>10113.991292934599</v>
      </c>
      <c r="BR165" s="1">
        <v>19356.3781641678</v>
      </c>
      <c r="BS165" s="1">
        <v>7404.5261119291399</v>
      </c>
      <c r="BT165" s="1">
        <v>8216.40084467421</v>
      </c>
      <c r="BU165" s="1">
        <v>15342.519193886799</v>
      </c>
      <c r="BV165" s="1">
        <v>15288.078701196901</v>
      </c>
      <c r="BW165" s="1">
        <v>8855.2600308506499</v>
      </c>
      <c r="BX165" s="1">
        <v>14742.2597600389</v>
      </c>
      <c r="BY165" s="1">
        <v>6679.2505723725499</v>
      </c>
      <c r="BZ165" s="1">
        <v>11817.609555324299</v>
      </c>
      <c r="CA165" s="1">
        <v>10136.8114247383</v>
      </c>
      <c r="CB165" s="1">
        <v>8344.23450052103</v>
      </c>
    </row>
    <row r="166" spans="1:80" x14ac:dyDescent="0.2">
      <c r="A166" s="1" t="s">
        <v>1798</v>
      </c>
      <c r="B166" s="4" t="s">
        <v>751</v>
      </c>
      <c r="C166" s="4" t="s">
        <v>752</v>
      </c>
      <c r="D166" s="1" t="s">
        <v>0</v>
      </c>
      <c r="E166" s="1" t="s">
        <v>0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0</v>
      </c>
      <c r="N166" s="1" t="s">
        <v>0</v>
      </c>
      <c r="O166" s="1" t="s">
        <v>0</v>
      </c>
      <c r="P166" s="1" t="s">
        <v>0</v>
      </c>
      <c r="Q166" s="1" t="s">
        <v>0</v>
      </c>
      <c r="R166" s="1" t="s">
        <v>0</v>
      </c>
      <c r="S166" s="1" t="s">
        <v>0</v>
      </c>
      <c r="T166" s="1" t="s">
        <v>0</v>
      </c>
      <c r="U166" s="1" t="s">
        <v>0</v>
      </c>
      <c r="V166" s="1" t="s">
        <v>0</v>
      </c>
      <c r="W166" s="1" t="s">
        <v>0</v>
      </c>
      <c r="X166" s="1" t="s">
        <v>0</v>
      </c>
      <c r="Y166" s="1" t="s">
        <v>0</v>
      </c>
      <c r="Z166" s="1" t="s">
        <v>0</v>
      </c>
      <c r="AA166" s="1" t="s">
        <v>0</v>
      </c>
      <c r="AB166" s="1" t="s">
        <v>0</v>
      </c>
      <c r="AC166" s="1" t="s">
        <v>0</v>
      </c>
      <c r="AD166" s="1" t="s">
        <v>0</v>
      </c>
      <c r="AE166" s="1" t="s">
        <v>0</v>
      </c>
      <c r="AF166" s="1" t="s">
        <v>0</v>
      </c>
      <c r="AG166" s="1" t="s">
        <v>0</v>
      </c>
      <c r="AH166" s="1" t="s">
        <v>0</v>
      </c>
      <c r="AI166" s="1" t="s">
        <v>0</v>
      </c>
      <c r="AJ166" s="1" t="s">
        <v>0</v>
      </c>
      <c r="AK166" s="1" t="s">
        <v>0</v>
      </c>
      <c r="AL166" s="1" t="s">
        <v>0</v>
      </c>
      <c r="AM166" s="1" t="s">
        <v>0</v>
      </c>
      <c r="AN166" s="1" t="s">
        <v>0</v>
      </c>
      <c r="AO166" s="1" t="s">
        <v>0</v>
      </c>
      <c r="AP166" s="1" t="s">
        <v>0</v>
      </c>
      <c r="AQ166" s="1" t="s">
        <v>0</v>
      </c>
      <c r="AR166" s="1" t="s">
        <v>0</v>
      </c>
      <c r="AS166" s="1" t="s">
        <v>0</v>
      </c>
      <c r="AT166" s="1" t="s">
        <v>0</v>
      </c>
      <c r="AU166" s="1" t="s">
        <v>0</v>
      </c>
      <c r="AV166" s="1" t="s">
        <v>0</v>
      </c>
      <c r="AW166" s="1" t="s">
        <v>0</v>
      </c>
      <c r="AX166" s="1" t="s">
        <v>0</v>
      </c>
      <c r="AY166" s="1" t="s">
        <v>0</v>
      </c>
      <c r="AZ166" s="1" t="s">
        <v>0</v>
      </c>
      <c r="BA166" s="1" t="s">
        <v>0</v>
      </c>
      <c r="BB166" s="1" t="s">
        <v>0</v>
      </c>
      <c r="BC166" s="1" t="s">
        <v>0</v>
      </c>
      <c r="BD166" s="1" t="s">
        <v>0</v>
      </c>
      <c r="BE166" s="1" t="s">
        <v>0</v>
      </c>
      <c r="BF166" s="1" t="s">
        <v>0</v>
      </c>
      <c r="BG166" s="1" t="s">
        <v>0</v>
      </c>
      <c r="BH166" s="1" t="s">
        <v>0</v>
      </c>
      <c r="BI166" s="1" t="s">
        <v>0</v>
      </c>
      <c r="BJ166" s="1" t="s">
        <v>0</v>
      </c>
      <c r="BK166" s="1" t="s">
        <v>0</v>
      </c>
      <c r="BL166" s="1" t="s">
        <v>0</v>
      </c>
      <c r="BM166" s="1" t="s">
        <v>0</v>
      </c>
      <c r="BN166" s="1" t="s">
        <v>0</v>
      </c>
      <c r="BO166" s="1" t="s">
        <v>0</v>
      </c>
      <c r="BP166" s="1" t="s">
        <v>0</v>
      </c>
      <c r="BQ166" s="1" t="s">
        <v>0</v>
      </c>
      <c r="BR166" s="1" t="s">
        <v>0</v>
      </c>
      <c r="BS166" s="1" t="s">
        <v>0</v>
      </c>
      <c r="BT166" s="1" t="s">
        <v>0</v>
      </c>
      <c r="BU166" s="1" t="s">
        <v>0</v>
      </c>
      <c r="BV166" s="1" t="s">
        <v>0</v>
      </c>
      <c r="BW166" s="1" t="s">
        <v>0</v>
      </c>
      <c r="BX166" s="1" t="s">
        <v>0</v>
      </c>
      <c r="BY166" s="1" t="s">
        <v>0</v>
      </c>
      <c r="BZ166" s="1" t="s">
        <v>0</v>
      </c>
      <c r="CA166" s="1" t="s">
        <v>0</v>
      </c>
      <c r="CB166" s="1" t="s">
        <v>0</v>
      </c>
    </row>
    <row r="167" spans="1:80" x14ac:dyDescent="0.2">
      <c r="A167" s="1" t="s">
        <v>1799</v>
      </c>
      <c r="B167" s="4" t="s">
        <v>756</v>
      </c>
      <c r="C167" s="4" t="s">
        <v>757</v>
      </c>
      <c r="D167" s="1">
        <v>1699734.14066079</v>
      </c>
      <c r="E167" s="1">
        <v>17686839.935585599</v>
      </c>
      <c r="F167" s="1">
        <v>3955659.9474108098</v>
      </c>
      <c r="G167" s="1">
        <v>1400015.7760824</v>
      </c>
      <c r="H167" s="1">
        <v>8161609.8139537601</v>
      </c>
      <c r="I167" s="1">
        <v>3326714.7301047901</v>
      </c>
      <c r="J167" s="1">
        <v>3332667.2667873502</v>
      </c>
      <c r="K167" s="1">
        <v>3224539.3746750401</v>
      </c>
      <c r="L167" s="1">
        <v>1703285.22299643</v>
      </c>
      <c r="M167" s="1">
        <v>1624839.01711803</v>
      </c>
      <c r="N167" s="1">
        <v>5638370.1835608296</v>
      </c>
      <c r="O167" s="1">
        <v>2123765.9752010899</v>
      </c>
      <c r="P167" s="1">
        <v>3195531.5791465999</v>
      </c>
      <c r="Q167" s="1">
        <v>1498840.84708912</v>
      </c>
      <c r="R167" s="1">
        <v>1597136.48294279</v>
      </c>
      <c r="S167" s="1">
        <v>4020023.5754364398</v>
      </c>
      <c r="T167" s="1">
        <v>2200173.7923810799</v>
      </c>
      <c r="U167" s="1">
        <v>1855728.19963843</v>
      </c>
      <c r="V167" s="1">
        <v>3501832.9626833098</v>
      </c>
      <c r="W167" s="1">
        <v>1601945.2944539001</v>
      </c>
      <c r="X167" s="1">
        <v>3055985.9429325201</v>
      </c>
      <c r="Y167" s="1">
        <v>2127129.8941519302</v>
      </c>
      <c r="Z167" s="1">
        <v>1567339.3463668199</v>
      </c>
      <c r="AA167" s="1">
        <v>1729161.06468872</v>
      </c>
      <c r="AB167" s="1">
        <v>6852757.9415498003</v>
      </c>
      <c r="AC167" s="1">
        <v>3842795.2250284501</v>
      </c>
      <c r="AD167" s="1">
        <v>3234325.52130205</v>
      </c>
      <c r="AE167" s="1">
        <v>2582747.2533177398</v>
      </c>
      <c r="AF167" s="1">
        <v>2631788.2753925901</v>
      </c>
      <c r="AG167" s="1">
        <v>3659811.9369131299</v>
      </c>
      <c r="AH167" s="1">
        <v>1921849.2157897099</v>
      </c>
      <c r="AI167" s="1">
        <v>3054621.9282106101</v>
      </c>
      <c r="AJ167" s="1">
        <v>3223172.6466275202</v>
      </c>
      <c r="AK167" s="1">
        <v>2240243.3270580499</v>
      </c>
      <c r="AL167" s="1">
        <v>3007894.8295456199</v>
      </c>
      <c r="AM167" s="1">
        <v>2502369.6018744698</v>
      </c>
      <c r="AN167" s="1">
        <v>2278427.3481975002</v>
      </c>
      <c r="AO167" s="1">
        <v>1808710.70925374</v>
      </c>
      <c r="AP167" s="1">
        <v>2854654.6550070299</v>
      </c>
      <c r="AQ167" s="1">
        <v>1461003.2031763999</v>
      </c>
      <c r="AR167" s="1">
        <v>2188231.0015964098</v>
      </c>
      <c r="AS167" s="1">
        <v>2060911.01443899</v>
      </c>
      <c r="AT167" s="1">
        <v>1676506.64750123</v>
      </c>
      <c r="AU167" s="1">
        <v>1507458.04020143</v>
      </c>
      <c r="AV167" s="1">
        <v>1036041.59841897</v>
      </c>
      <c r="AW167" s="1">
        <v>3428140.3622191502</v>
      </c>
      <c r="AX167" s="1">
        <v>3228937.3628012198</v>
      </c>
      <c r="AY167" s="1">
        <v>2803155.17772655</v>
      </c>
      <c r="AZ167" s="1">
        <v>2800479.8766324501</v>
      </c>
      <c r="BA167" s="1">
        <v>4190533.2967899502</v>
      </c>
      <c r="BB167" s="1">
        <v>3287919.88384315</v>
      </c>
      <c r="BC167" s="1">
        <v>2480472.6051954902</v>
      </c>
      <c r="BD167" s="1">
        <v>3059374.3822887</v>
      </c>
      <c r="BE167" s="1">
        <v>2308608.7500548302</v>
      </c>
      <c r="BF167" s="1">
        <v>5712048.1243179198</v>
      </c>
      <c r="BG167" s="1">
        <v>2650533.7005946501</v>
      </c>
      <c r="BH167" s="1">
        <v>7035455.2485558596</v>
      </c>
      <c r="BI167" s="1">
        <v>4522967.2710300703</v>
      </c>
      <c r="BJ167" s="1">
        <v>2684968.9133264301</v>
      </c>
      <c r="BK167" s="1">
        <v>5062861.7091882797</v>
      </c>
      <c r="BL167" s="1">
        <v>2542139.2678988399</v>
      </c>
      <c r="BM167" s="1">
        <v>2131765.5605360498</v>
      </c>
      <c r="BN167" s="1">
        <v>6365724.6216498902</v>
      </c>
      <c r="BO167" s="1">
        <v>5059342.7718295399</v>
      </c>
      <c r="BP167" s="1">
        <v>2111248.5813187002</v>
      </c>
      <c r="BQ167" s="1">
        <v>2380606.9693682301</v>
      </c>
      <c r="BR167" s="1">
        <v>2252853.6953600501</v>
      </c>
      <c r="BS167" s="1">
        <v>1393986.9785665199</v>
      </c>
      <c r="BT167" s="1">
        <v>1583826.3400950399</v>
      </c>
      <c r="BU167" s="1">
        <v>2508682.95647908</v>
      </c>
      <c r="BV167" s="1">
        <v>3411899.2826111298</v>
      </c>
      <c r="BW167" s="1">
        <v>2609820.8862790698</v>
      </c>
      <c r="BX167" s="1">
        <v>1400024.9029893</v>
      </c>
      <c r="BY167" s="1">
        <v>2846571.22136408</v>
      </c>
      <c r="BZ167" s="1">
        <v>994080.82665433898</v>
      </c>
      <c r="CA167" s="1">
        <v>2205209.34798948</v>
      </c>
      <c r="CB167" s="1">
        <v>16689533.6302229</v>
      </c>
    </row>
    <row r="168" spans="1:80" x14ac:dyDescent="0.2">
      <c r="A168" s="1" t="s">
        <v>1800</v>
      </c>
      <c r="B168" s="4" t="s">
        <v>761</v>
      </c>
      <c r="C168" s="4" t="s">
        <v>0</v>
      </c>
      <c r="D168" s="1">
        <v>6257856.9584018104</v>
      </c>
      <c r="E168" s="1">
        <v>22500738.2342127</v>
      </c>
      <c r="F168" s="1">
        <v>9971696.8242547903</v>
      </c>
      <c r="G168" s="1">
        <v>4308242.4241885496</v>
      </c>
      <c r="H168" s="1">
        <v>21315169.0624821</v>
      </c>
      <c r="I168" s="1">
        <v>13939828.4366307</v>
      </c>
      <c r="J168" s="1">
        <v>11496941.5001316</v>
      </c>
      <c r="K168" s="1">
        <v>8071018.6026214296</v>
      </c>
      <c r="L168" s="1">
        <v>3010741.1269619502</v>
      </c>
      <c r="M168" s="1">
        <v>6661143.3050455302</v>
      </c>
      <c r="N168" s="1">
        <v>15065974.6867627</v>
      </c>
      <c r="O168" s="1">
        <v>4917168.6697295597</v>
      </c>
      <c r="P168" s="1">
        <v>6118628.5875697099</v>
      </c>
      <c r="Q168" s="1">
        <v>8505539.7897747792</v>
      </c>
      <c r="R168" s="1">
        <v>5322654.8712192802</v>
      </c>
      <c r="S168" s="1">
        <v>10614009.8687059</v>
      </c>
      <c r="T168" s="1">
        <v>7960704.5843724702</v>
      </c>
      <c r="U168" s="1">
        <v>11540685.8373415</v>
      </c>
      <c r="V168" s="1">
        <v>5986689.58956456</v>
      </c>
      <c r="W168" s="1">
        <v>5773806.8787467703</v>
      </c>
      <c r="X168" s="1">
        <v>4405992.2445153603</v>
      </c>
      <c r="Y168" s="1">
        <v>8137528.7678419799</v>
      </c>
      <c r="Z168" s="1">
        <v>6861664.0089690303</v>
      </c>
      <c r="AA168" s="1">
        <v>3230044.8017138098</v>
      </c>
      <c r="AB168" s="1">
        <v>14703430.2734238</v>
      </c>
      <c r="AC168" s="1">
        <v>15164219.488229301</v>
      </c>
      <c r="AD168" s="1">
        <v>7978382.9872431196</v>
      </c>
      <c r="AE168" s="1">
        <v>7767362.8489811299</v>
      </c>
      <c r="AF168" s="1">
        <v>9225387.7427798808</v>
      </c>
      <c r="AG168" s="1">
        <v>8186954.8917193804</v>
      </c>
      <c r="AH168" s="1">
        <v>4821107.8774365904</v>
      </c>
      <c r="AI168" s="1">
        <v>10353323.1933438</v>
      </c>
      <c r="AJ168" s="1">
        <v>14523938.6853755</v>
      </c>
      <c r="AK168" s="1">
        <v>6569417.3450132199</v>
      </c>
      <c r="AL168" s="1">
        <v>9044733.9694124907</v>
      </c>
      <c r="AM168" s="1">
        <v>5690848.6019417597</v>
      </c>
      <c r="AN168" s="1">
        <v>4241433.4757501297</v>
      </c>
      <c r="AO168" s="1">
        <v>12971462.142894899</v>
      </c>
      <c r="AP168" s="1">
        <v>7463219.0626465501</v>
      </c>
      <c r="AQ168" s="1">
        <v>2251065.4879406602</v>
      </c>
      <c r="AR168" s="1">
        <v>5592340.5353233498</v>
      </c>
      <c r="AS168" s="1">
        <v>4704659.1402349304</v>
      </c>
      <c r="AT168" s="1">
        <v>4189040.2423335798</v>
      </c>
      <c r="AU168" s="1">
        <v>3043460.4436052302</v>
      </c>
      <c r="AV168" s="1">
        <v>2462210.3279521698</v>
      </c>
      <c r="AW168" s="1">
        <v>12584516.339123201</v>
      </c>
      <c r="AX168" s="1">
        <v>11954586.9960497</v>
      </c>
      <c r="AY168" s="1">
        <v>6014444.4616686199</v>
      </c>
      <c r="AZ168" s="1">
        <v>8399976.5901230909</v>
      </c>
      <c r="BA168" s="1">
        <v>13597187.6910295</v>
      </c>
      <c r="BB168" s="1">
        <v>8454831.5597097501</v>
      </c>
      <c r="BC168" s="1">
        <v>7911882.97650903</v>
      </c>
      <c r="BD168" s="1">
        <v>8290104.5378256096</v>
      </c>
      <c r="BE168" s="1">
        <v>4971070.51096805</v>
      </c>
      <c r="BF168" s="1">
        <v>10094008.9701229</v>
      </c>
      <c r="BG168" s="1">
        <v>13149562.338167001</v>
      </c>
      <c r="BH168" s="1">
        <v>11979886.3363373</v>
      </c>
      <c r="BI168" s="1">
        <v>5894269.5065445099</v>
      </c>
      <c r="BJ168" s="1">
        <v>5125069.1756197503</v>
      </c>
      <c r="BK168" s="1">
        <v>8475625.9373654407</v>
      </c>
      <c r="BL168" s="1">
        <v>8993707.2010865305</v>
      </c>
      <c r="BM168" s="1">
        <v>6197522.98653966</v>
      </c>
      <c r="BN168" s="1">
        <v>13635814.967672501</v>
      </c>
      <c r="BO168" s="1">
        <v>12789862.970035501</v>
      </c>
      <c r="BP168" s="1">
        <v>5496775.35529307</v>
      </c>
      <c r="BQ168" s="1">
        <v>10126316.3996867</v>
      </c>
      <c r="BR168" s="1">
        <v>9686356.0682502799</v>
      </c>
      <c r="BS168" s="1">
        <v>8184865.5458610998</v>
      </c>
      <c r="BT168" s="1">
        <v>8372283.5851088399</v>
      </c>
      <c r="BU168" s="1">
        <v>7101539.3585289698</v>
      </c>
      <c r="BV168" s="1">
        <v>15375686.1886533</v>
      </c>
      <c r="BW168" s="1">
        <v>7003352.1442841003</v>
      </c>
      <c r="BX168" s="1">
        <v>6085162.1722931601</v>
      </c>
      <c r="BY168" s="1">
        <v>7059940.7622177601</v>
      </c>
      <c r="BZ168" s="1">
        <v>4013299.5464622299</v>
      </c>
      <c r="CA168" s="1">
        <v>3843248.2861651699</v>
      </c>
      <c r="CB168" s="1">
        <v>32789127.753852502</v>
      </c>
    </row>
    <row r="169" spans="1:80" x14ac:dyDescent="0.2">
      <c r="A169" s="1" t="s">
        <v>1801</v>
      </c>
      <c r="B169" s="4" t="s">
        <v>763</v>
      </c>
      <c r="C169" s="4" t="s">
        <v>764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0</v>
      </c>
      <c r="T169" s="1" t="s">
        <v>0</v>
      </c>
      <c r="U169" s="1" t="s">
        <v>0</v>
      </c>
      <c r="V169" s="1" t="s">
        <v>0</v>
      </c>
      <c r="W169" s="1" t="s">
        <v>0</v>
      </c>
      <c r="X169" s="1" t="s">
        <v>0</v>
      </c>
      <c r="Y169" s="1" t="s">
        <v>0</v>
      </c>
      <c r="Z169" s="1" t="s">
        <v>0</v>
      </c>
      <c r="AA169" s="1" t="s">
        <v>0</v>
      </c>
      <c r="AB169" s="1" t="s">
        <v>0</v>
      </c>
      <c r="AC169" s="1" t="s">
        <v>0</v>
      </c>
      <c r="AD169" s="1" t="s">
        <v>0</v>
      </c>
      <c r="AE169" s="1" t="s">
        <v>0</v>
      </c>
      <c r="AF169" s="1" t="s">
        <v>0</v>
      </c>
      <c r="AG169" s="1" t="s">
        <v>0</v>
      </c>
      <c r="AH169" s="1" t="s">
        <v>0</v>
      </c>
      <c r="AI169" s="1" t="s">
        <v>0</v>
      </c>
      <c r="AJ169" s="1" t="s">
        <v>0</v>
      </c>
      <c r="AK169" s="1" t="s">
        <v>0</v>
      </c>
      <c r="AL169" s="1" t="s">
        <v>0</v>
      </c>
      <c r="AM169" s="1" t="s">
        <v>0</v>
      </c>
      <c r="AN169" s="1" t="s">
        <v>0</v>
      </c>
      <c r="AO169" s="1" t="s">
        <v>0</v>
      </c>
      <c r="AP169" s="1" t="s">
        <v>0</v>
      </c>
      <c r="AQ169" s="1" t="s">
        <v>0</v>
      </c>
      <c r="AR169" s="1" t="s">
        <v>0</v>
      </c>
      <c r="AS169" s="1" t="s">
        <v>0</v>
      </c>
      <c r="AT169" s="1" t="s">
        <v>0</v>
      </c>
      <c r="AU169" s="1" t="s">
        <v>0</v>
      </c>
      <c r="AV169" s="1" t="s">
        <v>0</v>
      </c>
      <c r="AW169" s="1" t="s">
        <v>0</v>
      </c>
      <c r="AX169" s="1" t="s">
        <v>0</v>
      </c>
      <c r="AY169" s="1" t="s">
        <v>0</v>
      </c>
      <c r="AZ169" s="1" t="s">
        <v>0</v>
      </c>
      <c r="BA169" s="1" t="s">
        <v>0</v>
      </c>
      <c r="BB169" s="1" t="s">
        <v>0</v>
      </c>
      <c r="BC169" s="1" t="s">
        <v>0</v>
      </c>
      <c r="BD169" s="1" t="s">
        <v>0</v>
      </c>
      <c r="BE169" s="1" t="s">
        <v>0</v>
      </c>
      <c r="BF169" s="1" t="s">
        <v>0</v>
      </c>
      <c r="BG169" s="1" t="s">
        <v>0</v>
      </c>
      <c r="BH169" s="1" t="s">
        <v>0</v>
      </c>
      <c r="BI169" s="1" t="s">
        <v>0</v>
      </c>
      <c r="BJ169" s="1" t="s">
        <v>0</v>
      </c>
      <c r="BK169" s="1" t="s">
        <v>0</v>
      </c>
      <c r="BL169" s="1" t="s">
        <v>0</v>
      </c>
      <c r="BM169" s="1" t="s">
        <v>0</v>
      </c>
      <c r="BN169" s="1" t="s">
        <v>0</v>
      </c>
      <c r="BO169" s="1" t="s">
        <v>0</v>
      </c>
      <c r="BP169" s="1" t="s">
        <v>0</v>
      </c>
      <c r="BQ169" s="1" t="s">
        <v>0</v>
      </c>
      <c r="BR169" s="1" t="s">
        <v>0</v>
      </c>
      <c r="BS169" s="1" t="s">
        <v>0</v>
      </c>
      <c r="BT169" s="1" t="s">
        <v>0</v>
      </c>
      <c r="BU169" s="1" t="s">
        <v>0</v>
      </c>
      <c r="BV169" s="1" t="s">
        <v>0</v>
      </c>
      <c r="BW169" s="1" t="s">
        <v>0</v>
      </c>
      <c r="BX169" s="1" t="s">
        <v>0</v>
      </c>
      <c r="BY169" s="1" t="s">
        <v>0</v>
      </c>
      <c r="BZ169" s="1" t="s">
        <v>0</v>
      </c>
      <c r="CA169" s="1" t="s">
        <v>0</v>
      </c>
      <c r="CB169" s="1" t="s">
        <v>0</v>
      </c>
    </row>
    <row r="170" spans="1:80" x14ac:dyDescent="0.2">
      <c r="A170" s="1" t="s">
        <v>1803</v>
      </c>
      <c r="B170" s="4" t="s">
        <v>768</v>
      </c>
      <c r="C170" s="4" t="s">
        <v>769</v>
      </c>
      <c r="D170" s="1">
        <v>285573.47802116402</v>
      </c>
      <c r="E170" s="1">
        <v>460449.57602490502</v>
      </c>
      <c r="F170" s="1">
        <v>773953.89798109897</v>
      </c>
      <c r="G170" s="1">
        <v>316554.16980249702</v>
      </c>
      <c r="H170" s="1">
        <v>554045.55521645199</v>
      </c>
      <c r="I170" s="1">
        <v>1307667.0659338699</v>
      </c>
      <c r="J170" s="1">
        <v>665897.49723621097</v>
      </c>
      <c r="K170" s="1">
        <v>434211.98580678803</v>
      </c>
      <c r="L170" s="1">
        <v>556045.48810974695</v>
      </c>
      <c r="M170" s="1">
        <v>226194.341091157</v>
      </c>
      <c r="N170" s="1">
        <v>690844.33967527596</v>
      </c>
      <c r="O170" s="1">
        <v>399382.55077818898</v>
      </c>
      <c r="P170" s="1">
        <v>923437.45466773398</v>
      </c>
      <c r="Q170" s="1">
        <v>511192.156156727</v>
      </c>
      <c r="R170" s="1">
        <v>191749.603894175</v>
      </c>
      <c r="S170" s="1">
        <v>388173.44816917297</v>
      </c>
      <c r="T170" s="1">
        <v>571345.42752964096</v>
      </c>
      <c r="U170" s="1">
        <v>1053046.7506901501</v>
      </c>
      <c r="V170" s="1">
        <v>228872.598409689</v>
      </c>
      <c r="W170" s="1">
        <v>649516.14575519401</v>
      </c>
      <c r="X170" s="1">
        <v>342423.444795708</v>
      </c>
      <c r="Y170" s="1">
        <v>274159.98901119502</v>
      </c>
      <c r="Z170" s="1">
        <v>680121.67533767002</v>
      </c>
      <c r="AA170" s="1">
        <v>353016.77958191303</v>
      </c>
      <c r="AB170" s="1">
        <v>264146.343678854</v>
      </c>
      <c r="AC170" s="1">
        <v>297717.394553444</v>
      </c>
      <c r="AD170" s="1">
        <v>564435.32631708495</v>
      </c>
      <c r="AE170" s="1">
        <v>459115.08946580102</v>
      </c>
      <c r="AF170" s="1">
        <v>1032394.48734903</v>
      </c>
      <c r="AG170" s="1">
        <v>223068.876602303</v>
      </c>
      <c r="AH170" s="1">
        <v>581956.33646068198</v>
      </c>
      <c r="AI170" s="1">
        <v>895062.34826392902</v>
      </c>
      <c r="AJ170" s="1">
        <v>344924.47558365</v>
      </c>
      <c r="AK170" s="1">
        <v>411153.215361838</v>
      </c>
      <c r="AL170" s="1">
        <v>1373778.56628527</v>
      </c>
      <c r="AM170" s="1">
        <v>306417.02668543003</v>
      </c>
      <c r="AN170" s="1">
        <v>456137.01430004399</v>
      </c>
      <c r="AO170" s="1">
        <v>521188.90116252197</v>
      </c>
      <c r="AP170" s="1">
        <v>225247.69647883801</v>
      </c>
      <c r="AQ170" s="1">
        <v>317617.50496292999</v>
      </c>
      <c r="AR170" s="1">
        <v>345010.64093549299</v>
      </c>
      <c r="AS170" s="1">
        <v>274538.87730077299</v>
      </c>
      <c r="AT170" s="1">
        <v>179235.877739049</v>
      </c>
      <c r="AU170" s="1">
        <v>689001.34152454697</v>
      </c>
      <c r="AV170" s="1">
        <v>1094597.4284963</v>
      </c>
      <c r="AW170" s="1">
        <v>297780.575801717</v>
      </c>
      <c r="AX170" s="1">
        <v>374124.35537225299</v>
      </c>
      <c r="AY170" s="1">
        <v>254452.15664256399</v>
      </c>
      <c r="AZ170" s="1">
        <v>563441.12255956896</v>
      </c>
      <c r="BA170" s="1">
        <v>152209.49558580501</v>
      </c>
      <c r="BB170" s="1">
        <v>646844.38133954199</v>
      </c>
      <c r="BC170" s="1">
        <v>594990.95829840901</v>
      </c>
      <c r="BD170" s="1">
        <v>430864.23062964203</v>
      </c>
      <c r="BE170" s="1">
        <v>402710.81309285201</v>
      </c>
      <c r="BF170" s="1">
        <v>371041.78139243898</v>
      </c>
      <c r="BG170" s="1">
        <v>837861.47503518802</v>
      </c>
      <c r="BH170" s="1">
        <v>396639.68530684803</v>
      </c>
      <c r="BI170" s="1">
        <v>219911.40131467601</v>
      </c>
      <c r="BJ170" s="1">
        <v>251249.72449133499</v>
      </c>
      <c r="BK170" s="1">
        <v>397126.51698468102</v>
      </c>
      <c r="BL170" s="1">
        <v>588310.89240603696</v>
      </c>
      <c r="BM170" s="1">
        <v>684910.256474055</v>
      </c>
      <c r="BN170" s="1">
        <v>684916.61606495001</v>
      </c>
      <c r="BO170" s="1">
        <v>654212.42869048798</v>
      </c>
      <c r="BP170" s="1">
        <v>367350.60753867001</v>
      </c>
      <c r="BQ170" s="1">
        <v>365934.77536025702</v>
      </c>
      <c r="BR170" s="1">
        <v>372490.604023755</v>
      </c>
      <c r="BS170" s="1">
        <v>228600.958558335</v>
      </c>
      <c r="BT170" s="1">
        <v>285751.89463891299</v>
      </c>
      <c r="BU170" s="1">
        <v>437601.30182874697</v>
      </c>
      <c r="BV170" s="1">
        <v>870106.17383808701</v>
      </c>
      <c r="BW170" s="1">
        <v>381045.52154756401</v>
      </c>
      <c r="BX170" s="1">
        <v>551672.40861466795</v>
      </c>
      <c r="BY170" s="1">
        <v>339717.25042474602</v>
      </c>
      <c r="BZ170" s="1">
        <v>603566.58977179101</v>
      </c>
      <c r="CA170" s="1">
        <v>642618.66536314203</v>
      </c>
      <c r="CB170" s="1">
        <v>345699.69390620198</v>
      </c>
    </row>
    <row r="171" spans="1:80" x14ac:dyDescent="0.2">
      <c r="A171" s="1" t="s">
        <v>1804</v>
      </c>
      <c r="B171" s="4" t="s">
        <v>773</v>
      </c>
      <c r="C171" s="4" t="s">
        <v>774</v>
      </c>
      <c r="D171" s="1" t="s">
        <v>0</v>
      </c>
      <c r="E171" s="1" t="s">
        <v>0</v>
      </c>
      <c r="F171" s="1" t="s">
        <v>0</v>
      </c>
      <c r="G171" s="1" t="s">
        <v>0</v>
      </c>
      <c r="H171" s="1" t="s">
        <v>0</v>
      </c>
      <c r="I171" s="1" t="s">
        <v>0</v>
      </c>
      <c r="J171" s="1" t="s">
        <v>0</v>
      </c>
      <c r="K171" s="1" t="s">
        <v>0</v>
      </c>
      <c r="L171" s="1" t="s">
        <v>0</v>
      </c>
      <c r="M171" s="1" t="s">
        <v>0</v>
      </c>
      <c r="N171" s="1" t="s">
        <v>0</v>
      </c>
      <c r="O171" s="1" t="s">
        <v>0</v>
      </c>
      <c r="P171" s="1" t="s">
        <v>0</v>
      </c>
      <c r="Q171" s="1" t="s">
        <v>0</v>
      </c>
      <c r="R171" s="1" t="s">
        <v>0</v>
      </c>
      <c r="S171" s="1" t="s">
        <v>0</v>
      </c>
      <c r="T171" s="1" t="s">
        <v>0</v>
      </c>
      <c r="U171" s="1" t="s">
        <v>0</v>
      </c>
      <c r="V171" s="1" t="s">
        <v>0</v>
      </c>
      <c r="W171" s="1" t="s">
        <v>0</v>
      </c>
      <c r="X171" s="1" t="s">
        <v>0</v>
      </c>
      <c r="Y171" s="1" t="s">
        <v>0</v>
      </c>
      <c r="Z171" s="1" t="s">
        <v>0</v>
      </c>
      <c r="AA171" s="1" t="s">
        <v>0</v>
      </c>
      <c r="AB171" s="1" t="s">
        <v>0</v>
      </c>
      <c r="AC171" s="1" t="s">
        <v>0</v>
      </c>
      <c r="AD171" s="1" t="s">
        <v>0</v>
      </c>
      <c r="AE171" s="1" t="s">
        <v>0</v>
      </c>
      <c r="AF171" s="1" t="s">
        <v>0</v>
      </c>
      <c r="AG171" s="1" t="s">
        <v>0</v>
      </c>
      <c r="AH171" s="1" t="s">
        <v>0</v>
      </c>
      <c r="AI171" s="1" t="s">
        <v>0</v>
      </c>
      <c r="AJ171" s="1" t="s">
        <v>0</v>
      </c>
      <c r="AK171" s="1" t="s">
        <v>0</v>
      </c>
      <c r="AL171" s="1" t="s">
        <v>0</v>
      </c>
      <c r="AM171" s="1" t="s">
        <v>0</v>
      </c>
      <c r="AN171" s="1" t="s">
        <v>0</v>
      </c>
      <c r="AO171" s="1" t="s">
        <v>0</v>
      </c>
      <c r="AP171" s="1" t="s">
        <v>0</v>
      </c>
      <c r="AQ171" s="1" t="s">
        <v>0</v>
      </c>
      <c r="AR171" s="1" t="s">
        <v>0</v>
      </c>
      <c r="AS171" s="1" t="s">
        <v>0</v>
      </c>
      <c r="AT171" s="1" t="s">
        <v>0</v>
      </c>
      <c r="AU171" s="1" t="s">
        <v>0</v>
      </c>
      <c r="AV171" s="1" t="s">
        <v>0</v>
      </c>
      <c r="AW171" s="1" t="s">
        <v>0</v>
      </c>
      <c r="AX171" s="1" t="s">
        <v>0</v>
      </c>
      <c r="AY171" s="1" t="s">
        <v>0</v>
      </c>
      <c r="AZ171" s="1" t="s">
        <v>0</v>
      </c>
      <c r="BA171" s="1" t="s">
        <v>0</v>
      </c>
      <c r="BB171" s="1" t="s">
        <v>0</v>
      </c>
      <c r="BC171" s="1" t="s">
        <v>0</v>
      </c>
      <c r="BD171" s="1" t="s">
        <v>0</v>
      </c>
      <c r="BE171" s="1" t="s">
        <v>0</v>
      </c>
      <c r="BF171" s="1" t="s">
        <v>0</v>
      </c>
      <c r="BG171" s="1" t="s">
        <v>0</v>
      </c>
      <c r="BH171" s="1" t="s">
        <v>0</v>
      </c>
      <c r="BI171" s="1" t="s">
        <v>0</v>
      </c>
      <c r="BJ171" s="1" t="s">
        <v>0</v>
      </c>
      <c r="BK171" s="1" t="s">
        <v>0</v>
      </c>
      <c r="BL171" s="1" t="s">
        <v>0</v>
      </c>
      <c r="BM171" s="1" t="s">
        <v>0</v>
      </c>
      <c r="BN171" s="1" t="s">
        <v>0</v>
      </c>
      <c r="BO171" s="1" t="s">
        <v>0</v>
      </c>
      <c r="BP171" s="1" t="s">
        <v>0</v>
      </c>
      <c r="BQ171" s="1" t="s">
        <v>0</v>
      </c>
      <c r="BR171" s="1" t="s">
        <v>0</v>
      </c>
      <c r="BS171" s="1" t="s">
        <v>0</v>
      </c>
      <c r="BT171" s="1" t="s">
        <v>0</v>
      </c>
      <c r="BU171" s="1" t="s">
        <v>0</v>
      </c>
      <c r="BV171" s="1" t="s">
        <v>0</v>
      </c>
      <c r="BW171" s="1" t="s">
        <v>0</v>
      </c>
      <c r="BX171" s="1" t="s">
        <v>0</v>
      </c>
      <c r="BY171" s="1" t="s">
        <v>0</v>
      </c>
      <c r="BZ171" s="1" t="s">
        <v>0</v>
      </c>
      <c r="CA171" s="1" t="s">
        <v>0</v>
      </c>
      <c r="CB171" s="1" t="s">
        <v>0</v>
      </c>
    </row>
    <row r="172" spans="1:80" x14ac:dyDescent="0.2">
      <c r="A172" s="1" t="s">
        <v>1805</v>
      </c>
      <c r="B172" s="4" t="s">
        <v>778</v>
      </c>
      <c r="C172" s="4" t="s">
        <v>779</v>
      </c>
      <c r="D172" s="1">
        <v>93036.120139581704</v>
      </c>
      <c r="E172" s="1">
        <v>183639.71365491999</v>
      </c>
      <c r="F172" s="1">
        <v>187041.511944406</v>
      </c>
      <c r="G172" s="1">
        <v>1001256.10745599</v>
      </c>
      <c r="H172" s="1">
        <v>146769.71750588701</v>
      </c>
      <c r="I172" s="1">
        <v>119995.945144995</v>
      </c>
      <c r="J172" s="1">
        <v>124674.703581967</v>
      </c>
      <c r="K172" s="1">
        <v>105051.079267854</v>
      </c>
      <c r="L172" s="1">
        <v>113218.367519177</v>
      </c>
      <c r="M172" s="1">
        <v>101488.53085604501</v>
      </c>
      <c r="N172" s="1">
        <v>184452.04159884201</v>
      </c>
      <c r="O172" s="1">
        <v>100533.977609411</v>
      </c>
      <c r="P172" s="1">
        <v>109834.921174945</v>
      </c>
      <c r="Q172" s="1">
        <v>122575.468618413</v>
      </c>
      <c r="R172" s="1">
        <v>75957.220597108506</v>
      </c>
      <c r="S172" s="1">
        <v>134122.696993119</v>
      </c>
      <c r="T172" s="1">
        <v>136865.35948529901</v>
      </c>
      <c r="U172" s="1">
        <v>105783.78095393701</v>
      </c>
      <c r="V172" s="1">
        <v>245717.97433684301</v>
      </c>
      <c r="W172" s="1">
        <v>132433.34631319699</v>
      </c>
      <c r="X172" s="1">
        <v>163496.486095434</v>
      </c>
      <c r="Y172" s="1">
        <v>97282.667221723794</v>
      </c>
      <c r="Z172" s="1">
        <v>214188.83408969501</v>
      </c>
      <c r="AA172" s="1">
        <v>94992.2016535117</v>
      </c>
      <c r="AB172" s="1">
        <v>119150.637782096</v>
      </c>
      <c r="AC172" s="1">
        <v>108146.53323176601</v>
      </c>
      <c r="AD172" s="1">
        <v>93632.632033581103</v>
      </c>
      <c r="AE172" s="1">
        <v>123728.619961132</v>
      </c>
      <c r="AF172" s="1">
        <v>109655.034351587</v>
      </c>
      <c r="AG172" s="1">
        <v>70740.489285250893</v>
      </c>
      <c r="AH172" s="1">
        <v>493066.80540063098</v>
      </c>
      <c r="AI172" s="1">
        <v>144551.16872360301</v>
      </c>
      <c r="AJ172" s="1">
        <v>105388.73908601</v>
      </c>
      <c r="AK172" s="1">
        <v>139231.05350304299</v>
      </c>
      <c r="AL172" s="1">
        <v>156269.08615533399</v>
      </c>
      <c r="AM172" s="1">
        <v>117325.999263459</v>
      </c>
      <c r="AN172" s="1">
        <v>67974.811614159204</v>
      </c>
      <c r="AO172" s="1">
        <v>99875.310596868003</v>
      </c>
      <c r="AP172" s="1">
        <v>111002.50984953401</v>
      </c>
      <c r="AQ172" s="1">
        <v>83775.126876276205</v>
      </c>
      <c r="AR172" s="1">
        <v>87921.673034181498</v>
      </c>
      <c r="AS172" s="1">
        <v>68826.514040061098</v>
      </c>
      <c r="AT172" s="1">
        <v>142776.757938597</v>
      </c>
      <c r="AU172" s="1">
        <v>71451.387001048599</v>
      </c>
      <c r="AV172" s="1">
        <v>112724.474269835</v>
      </c>
      <c r="AW172" s="1">
        <v>83456.489816703906</v>
      </c>
      <c r="AX172" s="1">
        <v>130112.14071639199</v>
      </c>
      <c r="AY172" s="1">
        <v>163736.00049391901</v>
      </c>
      <c r="AZ172" s="1">
        <v>108842.477380015</v>
      </c>
      <c r="BA172" s="1">
        <v>84405.002864852795</v>
      </c>
      <c r="BB172" s="1">
        <v>107001.43925333</v>
      </c>
      <c r="BC172" s="1">
        <v>164600.68512941399</v>
      </c>
      <c r="BD172" s="1">
        <v>162293.023599829</v>
      </c>
      <c r="BE172" s="1">
        <v>156666.67249878999</v>
      </c>
      <c r="BF172" s="1">
        <v>100022.51817589199</v>
      </c>
      <c r="BG172" s="1">
        <v>114859.45663566</v>
      </c>
      <c r="BH172" s="1">
        <v>83613.684506891004</v>
      </c>
      <c r="BI172" s="1">
        <v>123936.078011896</v>
      </c>
      <c r="BJ172" s="1">
        <v>164172.728734793</v>
      </c>
      <c r="BK172" s="1">
        <v>105215.30713517799</v>
      </c>
      <c r="BL172" s="1">
        <v>113445.193175476</v>
      </c>
      <c r="BM172" s="1">
        <v>101973.40373700199</v>
      </c>
      <c r="BN172" s="1">
        <v>83359.925599678303</v>
      </c>
      <c r="BO172" s="1">
        <v>101898.731627185</v>
      </c>
      <c r="BP172" s="1">
        <v>149985.656585355</v>
      </c>
      <c r="BQ172" s="1">
        <v>197916.13089412599</v>
      </c>
      <c r="BR172" s="1">
        <v>302659.31272976199</v>
      </c>
      <c r="BS172" s="1">
        <v>139478.297243273</v>
      </c>
      <c r="BT172" s="1">
        <v>60375.230661120397</v>
      </c>
      <c r="BU172" s="1">
        <v>236093.53700859801</v>
      </c>
      <c r="BV172" s="1">
        <v>125019.988297583</v>
      </c>
      <c r="BW172" s="1">
        <v>222813.27471316099</v>
      </c>
      <c r="BX172" s="1">
        <v>172806.82328292899</v>
      </c>
      <c r="BY172" s="1">
        <v>94161.605494922303</v>
      </c>
      <c r="BZ172" s="1">
        <v>111066.748205071</v>
      </c>
      <c r="CA172" s="1">
        <v>127199.776075015</v>
      </c>
      <c r="CB172" s="1">
        <v>185948.564006695</v>
      </c>
    </row>
    <row r="173" spans="1:80" x14ac:dyDescent="0.2">
      <c r="A173" s="1" t="s">
        <v>1806</v>
      </c>
      <c r="B173" s="4" t="s">
        <v>782</v>
      </c>
      <c r="C173" s="4" t="s">
        <v>0</v>
      </c>
      <c r="D173" s="1">
        <v>67214.959277640795</v>
      </c>
      <c r="E173" s="1">
        <v>85869.743549504507</v>
      </c>
      <c r="F173" s="1">
        <v>97358.260305297095</v>
      </c>
      <c r="G173" s="1">
        <v>58902.720980237696</v>
      </c>
      <c r="H173" s="1">
        <v>90733.662746994698</v>
      </c>
      <c r="I173" s="1">
        <v>68228.983324478701</v>
      </c>
      <c r="J173" s="1">
        <v>54233.3443101257</v>
      </c>
      <c r="K173" s="1">
        <v>66497.659645132706</v>
      </c>
      <c r="L173" s="1">
        <v>62972.3845331919</v>
      </c>
      <c r="M173" s="1">
        <v>69198.023556886095</v>
      </c>
      <c r="N173" s="1">
        <v>69855.850560178806</v>
      </c>
      <c r="O173" s="1">
        <v>74044.375538037406</v>
      </c>
      <c r="P173" s="1">
        <v>108554.414759065</v>
      </c>
      <c r="Q173" s="1">
        <v>60308.656982047498</v>
      </c>
      <c r="R173" s="1">
        <v>83948.0571470055</v>
      </c>
      <c r="S173" s="1">
        <v>63141.438351064702</v>
      </c>
      <c r="T173" s="1">
        <v>64430.097718504599</v>
      </c>
      <c r="U173" s="1">
        <v>50150.970779322</v>
      </c>
      <c r="V173" s="1">
        <v>53632.752211019601</v>
      </c>
      <c r="W173" s="1">
        <v>62247.017117584801</v>
      </c>
      <c r="X173" s="1">
        <v>77765.081095788599</v>
      </c>
      <c r="Y173" s="1">
        <v>61343.1236746906</v>
      </c>
      <c r="Z173" s="1">
        <v>46448.785369487297</v>
      </c>
      <c r="AA173" s="1">
        <v>52697.3492148066</v>
      </c>
      <c r="AB173" s="1">
        <v>51382.041365708203</v>
      </c>
      <c r="AC173" s="1">
        <v>70245.959892726605</v>
      </c>
      <c r="AD173" s="1">
        <v>62709.867946376602</v>
      </c>
      <c r="AE173" s="1">
        <v>71360.433484820504</v>
      </c>
      <c r="AF173" s="1">
        <v>71948.422059455304</v>
      </c>
      <c r="AG173" s="1">
        <v>61723.230017968701</v>
      </c>
      <c r="AH173" s="1">
        <v>56328.0805362674</v>
      </c>
      <c r="AI173" s="1">
        <v>52108.900985021799</v>
      </c>
      <c r="AJ173" s="1">
        <v>59869.209464098603</v>
      </c>
      <c r="AK173" s="1">
        <v>60302.592638791502</v>
      </c>
      <c r="AL173" s="1">
        <v>57914.916797573002</v>
      </c>
      <c r="AM173" s="1">
        <v>57082.524479849002</v>
      </c>
      <c r="AN173" s="1">
        <v>66267.961697306106</v>
      </c>
      <c r="AO173" s="1">
        <v>51150.775699116799</v>
      </c>
      <c r="AP173" s="1">
        <v>51147.511790147997</v>
      </c>
      <c r="AQ173" s="1">
        <v>40374.071946547301</v>
      </c>
      <c r="AR173" s="1">
        <v>47430.7250661203</v>
      </c>
      <c r="AS173" s="1">
        <v>57536.865965822697</v>
      </c>
      <c r="AT173" s="1">
        <v>106875.47618331701</v>
      </c>
      <c r="AU173" s="1">
        <v>52801.244367213301</v>
      </c>
      <c r="AV173" s="1">
        <v>40369.6094153628</v>
      </c>
      <c r="AW173" s="1">
        <v>56779.778349691202</v>
      </c>
      <c r="AX173" s="1">
        <v>56332.287193227901</v>
      </c>
      <c r="AY173" s="1">
        <v>62853.808701446898</v>
      </c>
      <c r="AZ173" s="1">
        <v>59682.077259399703</v>
      </c>
      <c r="BA173" s="1">
        <v>64327.494459858601</v>
      </c>
      <c r="BB173" s="1">
        <v>58819.258495985603</v>
      </c>
      <c r="BC173" s="1">
        <v>47724.386877147903</v>
      </c>
      <c r="BD173" s="1">
        <v>57234.987436651201</v>
      </c>
      <c r="BE173" s="1">
        <v>49085.405465778698</v>
      </c>
      <c r="BF173" s="1">
        <v>48828.6284592183</v>
      </c>
      <c r="BG173" s="1">
        <v>80579.239438356104</v>
      </c>
      <c r="BH173" s="1">
        <v>57660.699816251603</v>
      </c>
      <c r="BI173" s="1">
        <v>45826.539529525697</v>
      </c>
      <c r="BJ173" s="1">
        <v>53166.871678913703</v>
      </c>
      <c r="BK173" s="1">
        <v>62001.813072514196</v>
      </c>
      <c r="BL173" s="1">
        <v>61591.905706191799</v>
      </c>
      <c r="BM173" s="1">
        <v>46413.666657132002</v>
      </c>
      <c r="BN173" s="1">
        <v>52770.008681722502</v>
      </c>
      <c r="BO173" s="1">
        <v>65681.652909319993</v>
      </c>
      <c r="BP173" s="1">
        <v>61797.718341858701</v>
      </c>
      <c r="BQ173" s="1">
        <v>57545.158206203501</v>
      </c>
      <c r="BR173" s="1">
        <v>54036.786763497097</v>
      </c>
      <c r="BS173" s="1">
        <v>57647.430123858598</v>
      </c>
      <c r="BT173" s="1">
        <v>45164.128087481397</v>
      </c>
      <c r="BU173" s="1">
        <v>71873.884112376196</v>
      </c>
      <c r="BV173" s="1">
        <v>52432.443937988101</v>
      </c>
      <c r="BW173" s="1">
        <v>45302.320696121104</v>
      </c>
      <c r="BX173" s="1">
        <v>40297.004412700597</v>
      </c>
      <c r="BY173" s="1">
        <v>57575.341926548601</v>
      </c>
      <c r="BZ173" s="1">
        <v>52691.904726291999</v>
      </c>
      <c r="CA173" s="1">
        <v>51478.4227076229</v>
      </c>
      <c r="CB173" s="1">
        <v>67369.024121249196</v>
      </c>
    </row>
    <row r="174" spans="1:80" x14ac:dyDescent="0.2">
      <c r="A174" s="1" t="s">
        <v>1807</v>
      </c>
      <c r="B174" s="4" t="s">
        <v>785</v>
      </c>
      <c r="C174" s="4" t="s">
        <v>786</v>
      </c>
      <c r="D174" s="1">
        <v>68929.918755631894</v>
      </c>
      <c r="E174" s="1">
        <v>79884.738560705504</v>
      </c>
      <c r="F174" s="1">
        <v>115254.067124494</v>
      </c>
      <c r="G174" s="1">
        <v>57715.206788420597</v>
      </c>
      <c r="H174" s="1">
        <v>37430.040238553702</v>
      </c>
      <c r="I174" s="1">
        <v>87733.066856295103</v>
      </c>
      <c r="J174" s="1">
        <v>203805.70431036601</v>
      </c>
      <c r="K174" s="1">
        <v>77372.328269412305</v>
      </c>
      <c r="L174" s="1">
        <v>158044.596874515</v>
      </c>
      <c r="M174" s="1">
        <v>76678.155040222002</v>
      </c>
      <c r="N174" s="1">
        <v>108174.059793287</v>
      </c>
      <c r="O174" s="1">
        <v>104320.638768234</v>
      </c>
      <c r="P174" s="1">
        <v>144213.06601540401</v>
      </c>
      <c r="Q174" s="1">
        <v>127173.67988409501</v>
      </c>
      <c r="R174" s="1">
        <v>148839.09519769999</v>
      </c>
      <c r="S174" s="1">
        <v>135406.09310088301</v>
      </c>
      <c r="T174" s="1">
        <v>97416.028491860299</v>
      </c>
      <c r="U174" s="1">
        <v>152723.894981266</v>
      </c>
      <c r="V174" s="1">
        <v>84894.756417882905</v>
      </c>
      <c r="W174" s="1">
        <v>126444.036855207</v>
      </c>
      <c r="X174" s="1">
        <v>145396.406767504</v>
      </c>
      <c r="Y174" s="1">
        <v>100474.67776619599</v>
      </c>
      <c r="Z174" s="1">
        <v>121104.789388092</v>
      </c>
      <c r="AA174" s="1">
        <v>81612.816164468502</v>
      </c>
      <c r="AB174" s="1">
        <v>107816.470769287</v>
      </c>
      <c r="AC174" s="1">
        <v>61233.015426866797</v>
      </c>
      <c r="AD174" s="1">
        <v>162593.293935786</v>
      </c>
      <c r="AE174" s="1">
        <v>133294.44952549101</v>
      </c>
      <c r="AF174" s="1">
        <v>94600.371301736901</v>
      </c>
      <c r="AG174" s="1">
        <v>82585.386074048598</v>
      </c>
      <c r="AH174" s="1">
        <v>95028.551718023096</v>
      </c>
      <c r="AI174" s="1">
        <v>60114.593785636702</v>
      </c>
      <c r="AJ174" s="1">
        <v>73147.314600105005</v>
      </c>
      <c r="AK174" s="1">
        <v>61065.581904981504</v>
      </c>
      <c r="AL174" s="1">
        <v>164325.18952601001</v>
      </c>
      <c r="AM174" s="1">
        <v>102540.67479376101</v>
      </c>
      <c r="AN174" s="1">
        <v>117742.065986316</v>
      </c>
      <c r="AO174" s="1">
        <v>101550.525060181</v>
      </c>
      <c r="AP174" s="1">
        <v>46053.378127327604</v>
      </c>
      <c r="AQ174" s="1">
        <v>60175.2504296642</v>
      </c>
      <c r="AR174" s="1">
        <v>86686.626697440704</v>
      </c>
      <c r="AS174" s="1">
        <v>53215.045105519799</v>
      </c>
      <c r="AT174" s="1">
        <v>114275.99569434499</v>
      </c>
      <c r="AU174" s="1">
        <v>53656.276162372</v>
      </c>
      <c r="AV174" s="1">
        <v>126031.790572153</v>
      </c>
      <c r="AW174" s="1">
        <v>72022.086086498603</v>
      </c>
      <c r="AX174" s="1">
        <v>58366.549468615704</v>
      </c>
      <c r="AY174" s="1">
        <v>52565.497472853698</v>
      </c>
      <c r="AZ174" s="1">
        <v>64790.878237846402</v>
      </c>
      <c r="BA174" s="1">
        <v>73701.067562425698</v>
      </c>
      <c r="BB174" s="1">
        <v>63943.145653400701</v>
      </c>
      <c r="BC174" s="1">
        <v>54875.379633647099</v>
      </c>
      <c r="BD174" s="1">
        <v>115861.48322133299</v>
      </c>
      <c r="BE174" s="1">
        <v>77123.114990559698</v>
      </c>
      <c r="BF174" s="1">
        <v>92971.929825175306</v>
      </c>
      <c r="BG174" s="1">
        <v>56876.805359511498</v>
      </c>
      <c r="BH174" s="1">
        <v>87189.462902473097</v>
      </c>
      <c r="BI174" s="1">
        <v>67194.720952888005</v>
      </c>
      <c r="BJ174" s="1">
        <v>118212.452955049</v>
      </c>
      <c r="BK174" s="1">
        <v>41873.364985702297</v>
      </c>
      <c r="BL174" s="1">
        <v>97328.292793501299</v>
      </c>
      <c r="BM174" s="1">
        <v>137864.082572524</v>
      </c>
      <c r="BN174" s="1">
        <v>119421.36524631</v>
      </c>
      <c r="BO174" s="1">
        <v>100697.746272754</v>
      </c>
      <c r="BP174" s="1">
        <v>129296.54277149</v>
      </c>
      <c r="BQ174" s="1">
        <v>92987.424598551093</v>
      </c>
      <c r="BR174" s="1">
        <v>73280.107577681905</v>
      </c>
      <c r="BS174" s="1">
        <v>76359.682414582407</v>
      </c>
      <c r="BT174" s="1">
        <v>68000.752354952303</v>
      </c>
      <c r="BU174" s="1">
        <v>62240.437490592703</v>
      </c>
      <c r="BV174" s="1">
        <v>78614.645069142702</v>
      </c>
      <c r="BW174" s="1">
        <v>87758.572314404693</v>
      </c>
      <c r="BX174" s="1">
        <v>109801.91052419601</v>
      </c>
      <c r="BY174" s="1">
        <v>109615.903226271</v>
      </c>
      <c r="BZ174" s="1">
        <v>115874.144117481</v>
      </c>
      <c r="CA174" s="1">
        <v>131675.921305586</v>
      </c>
      <c r="CB174" s="1">
        <v>48669.940508077503</v>
      </c>
    </row>
    <row r="175" spans="1:80" x14ac:dyDescent="0.2">
      <c r="A175" s="1" t="s">
        <v>1808</v>
      </c>
      <c r="B175" s="4" t="s">
        <v>789</v>
      </c>
      <c r="C175" s="4" t="s">
        <v>0</v>
      </c>
      <c r="D175" s="1" t="s">
        <v>0</v>
      </c>
      <c r="E175" s="1" t="s">
        <v>0</v>
      </c>
      <c r="F175" s="1" t="s">
        <v>0</v>
      </c>
      <c r="G175" s="1" t="s">
        <v>0</v>
      </c>
      <c r="H175" s="1" t="s">
        <v>0</v>
      </c>
      <c r="I175" s="1" t="s">
        <v>0</v>
      </c>
      <c r="J175" s="1" t="s">
        <v>0</v>
      </c>
      <c r="K175" s="1" t="s">
        <v>0</v>
      </c>
      <c r="L175" s="1" t="s">
        <v>0</v>
      </c>
      <c r="M175" s="1" t="s">
        <v>0</v>
      </c>
      <c r="N175" s="1" t="s">
        <v>0</v>
      </c>
      <c r="O175" s="1" t="s">
        <v>0</v>
      </c>
      <c r="P175" s="1" t="s">
        <v>0</v>
      </c>
      <c r="Q175" s="1" t="s">
        <v>0</v>
      </c>
      <c r="R175" s="1" t="s">
        <v>0</v>
      </c>
      <c r="S175" s="1" t="s">
        <v>0</v>
      </c>
      <c r="T175" s="1" t="s">
        <v>0</v>
      </c>
      <c r="U175" s="1" t="s">
        <v>0</v>
      </c>
      <c r="V175" s="1" t="s">
        <v>0</v>
      </c>
      <c r="W175" s="1" t="s">
        <v>0</v>
      </c>
      <c r="X175" s="1" t="s">
        <v>0</v>
      </c>
      <c r="Y175" s="1" t="s">
        <v>0</v>
      </c>
      <c r="Z175" s="1" t="s">
        <v>0</v>
      </c>
      <c r="AA175" s="1" t="s">
        <v>0</v>
      </c>
      <c r="AB175" s="1" t="s">
        <v>0</v>
      </c>
      <c r="AC175" s="1" t="s">
        <v>0</v>
      </c>
      <c r="AD175" s="1" t="s">
        <v>0</v>
      </c>
      <c r="AE175" s="1" t="s">
        <v>0</v>
      </c>
      <c r="AF175" s="1" t="s">
        <v>0</v>
      </c>
      <c r="AG175" s="1" t="s">
        <v>0</v>
      </c>
      <c r="AH175" s="1" t="s">
        <v>0</v>
      </c>
      <c r="AI175" s="1" t="s">
        <v>0</v>
      </c>
      <c r="AJ175" s="1" t="s">
        <v>0</v>
      </c>
      <c r="AK175" s="1" t="s">
        <v>0</v>
      </c>
      <c r="AL175" s="1" t="s">
        <v>0</v>
      </c>
      <c r="AM175" s="1" t="s">
        <v>0</v>
      </c>
      <c r="AN175" s="1" t="s">
        <v>0</v>
      </c>
      <c r="AO175" s="1" t="s">
        <v>0</v>
      </c>
      <c r="AP175" s="1" t="s">
        <v>0</v>
      </c>
      <c r="AQ175" s="1" t="s">
        <v>0</v>
      </c>
      <c r="AR175" s="1" t="s">
        <v>0</v>
      </c>
      <c r="AS175" s="1" t="s">
        <v>0</v>
      </c>
      <c r="AT175" s="1" t="s">
        <v>0</v>
      </c>
      <c r="AU175" s="1" t="s">
        <v>0</v>
      </c>
      <c r="AV175" s="1" t="s">
        <v>0</v>
      </c>
      <c r="AW175" s="1" t="s">
        <v>0</v>
      </c>
      <c r="AX175" s="1" t="s">
        <v>0</v>
      </c>
      <c r="AY175" s="1" t="s">
        <v>0</v>
      </c>
      <c r="AZ175" s="1" t="s">
        <v>0</v>
      </c>
      <c r="BA175" s="1" t="s">
        <v>0</v>
      </c>
      <c r="BB175" s="1" t="s">
        <v>0</v>
      </c>
      <c r="BC175" s="1" t="s">
        <v>0</v>
      </c>
      <c r="BD175" s="1" t="s">
        <v>0</v>
      </c>
      <c r="BE175" s="1" t="s">
        <v>0</v>
      </c>
      <c r="BF175" s="1" t="s">
        <v>0</v>
      </c>
      <c r="BG175" s="1" t="s">
        <v>0</v>
      </c>
      <c r="BH175" s="1" t="s">
        <v>0</v>
      </c>
      <c r="BI175" s="1" t="s">
        <v>0</v>
      </c>
      <c r="BJ175" s="1" t="s">
        <v>0</v>
      </c>
      <c r="BK175" s="1" t="s">
        <v>0</v>
      </c>
      <c r="BL175" s="1" t="s">
        <v>0</v>
      </c>
      <c r="BM175" s="1" t="s">
        <v>0</v>
      </c>
      <c r="BN175" s="1" t="s">
        <v>0</v>
      </c>
      <c r="BO175" s="1" t="s">
        <v>0</v>
      </c>
      <c r="BP175" s="1" t="s">
        <v>0</v>
      </c>
      <c r="BQ175" s="1" t="s">
        <v>0</v>
      </c>
      <c r="BR175" s="1" t="s">
        <v>0</v>
      </c>
      <c r="BS175" s="1" t="s">
        <v>0</v>
      </c>
      <c r="BT175" s="1" t="s">
        <v>0</v>
      </c>
      <c r="BU175" s="1" t="s">
        <v>0</v>
      </c>
      <c r="BV175" s="1" t="s">
        <v>0</v>
      </c>
      <c r="BW175" s="1" t="s">
        <v>0</v>
      </c>
      <c r="BX175" s="1" t="s">
        <v>0</v>
      </c>
      <c r="BY175" s="1" t="s">
        <v>0</v>
      </c>
      <c r="BZ175" s="1" t="s">
        <v>0</v>
      </c>
      <c r="CA175" s="1" t="s">
        <v>0</v>
      </c>
      <c r="CB175" s="1" t="s">
        <v>0</v>
      </c>
    </row>
    <row r="176" spans="1:80" x14ac:dyDescent="0.2">
      <c r="A176" s="1" t="s">
        <v>1809</v>
      </c>
      <c r="B176" s="4" t="s">
        <v>792</v>
      </c>
      <c r="C176" s="4" t="s">
        <v>793</v>
      </c>
      <c r="D176" s="1">
        <v>908382.12072593404</v>
      </c>
      <c r="E176" s="1">
        <v>782456.74651869596</v>
      </c>
      <c r="F176" s="1">
        <v>1248423.19484734</v>
      </c>
      <c r="G176" s="1">
        <v>716971.73244202905</v>
      </c>
      <c r="H176" s="1">
        <v>572186.41616318095</v>
      </c>
      <c r="I176" s="1">
        <v>1035303.5558214301</v>
      </c>
      <c r="J176" s="1">
        <v>1295736.41101977</v>
      </c>
      <c r="K176" s="1">
        <v>1028418.2127970899</v>
      </c>
      <c r="L176" s="1">
        <v>1314392.6302709801</v>
      </c>
      <c r="M176" s="1">
        <v>1080960.99164284</v>
      </c>
      <c r="N176" s="1">
        <v>1024683.84997357</v>
      </c>
      <c r="O176" s="1">
        <v>1466821.6196792601</v>
      </c>
      <c r="P176" s="1">
        <v>1167696.9324951</v>
      </c>
      <c r="Q176" s="1">
        <v>970720.21339811105</v>
      </c>
      <c r="R176" s="1">
        <v>1107835.2208817101</v>
      </c>
      <c r="S176" s="1">
        <v>1027260.65879736</v>
      </c>
      <c r="T176" s="1">
        <v>1405131.2027656599</v>
      </c>
      <c r="U176" s="1">
        <v>877965.00285787799</v>
      </c>
      <c r="V176" s="1">
        <v>1209495.80508812</v>
      </c>
      <c r="W176" s="1">
        <v>993259.33769271104</v>
      </c>
      <c r="X176" s="1">
        <v>1068787.8744570301</v>
      </c>
      <c r="Y176" s="1">
        <v>1360719.6414854201</v>
      </c>
      <c r="Z176" s="1">
        <v>1478462.5372786799</v>
      </c>
      <c r="AA176" s="1">
        <v>912400.82348109002</v>
      </c>
      <c r="AB176" s="1">
        <v>695392.81072604004</v>
      </c>
      <c r="AC176" s="1">
        <v>1198032.25532659</v>
      </c>
      <c r="AD176" s="1">
        <v>767580.36689406796</v>
      </c>
      <c r="AE176" s="1">
        <v>1301526.6282881901</v>
      </c>
      <c r="AF176" s="1">
        <v>1253730.0971758999</v>
      </c>
      <c r="AG176" s="1">
        <v>931363.234095869</v>
      </c>
      <c r="AH176" s="1">
        <v>912498.17726230202</v>
      </c>
      <c r="AI176" s="1">
        <v>1176830.59878112</v>
      </c>
      <c r="AJ176" s="1">
        <v>554239.80611111398</v>
      </c>
      <c r="AK176" s="1">
        <v>1248971.73231889</v>
      </c>
      <c r="AL176" s="1">
        <v>1085730.1695151201</v>
      </c>
      <c r="AM176" s="1">
        <v>1251567.9573236001</v>
      </c>
      <c r="AN176" s="1">
        <v>1216025.4092705001</v>
      </c>
      <c r="AO176" s="1">
        <v>1369790.7175763601</v>
      </c>
      <c r="AP176" s="1">
        <v>605291.68099924095</v>
      </c>
      <c r="AQ176" s="1">
        <v>923734.51692651305</v>
      </c>
      <c r="AR176" s="1">
        <v>568953.04984871997</v>
      </c>
      <c r="AS176" s="1">
        <v>883924.680016406</v>
      </c>
      <c r="AT176" s="1">
        <v>795532.71254558105</v>
      </c>
      <c r="AU176" s="1">
        <v>870406.195000879</v>
      </c>
      <c r="AV176" s="1">
        <v>1105664.82386666</v>
      </c>
      <c r="AW176" s="1">
        <v>786985.635925852</v>
      </c>
      <c r="AX176" s="1">
        <v>1240365.7028215199</v>
      </c>
      <c r="AY176" s="1">
        <v>1063729.2974824801</v>
      </c>
      <c r="AZ176" s="1">
        <v>949267.97902907897</v>
      </c>
      <c r="BA176" s="1">
        <v>679739.70406199095</v>
      </c>
      <c r="BB176" s="1">
        <v>1100435.87215264</v>
      </c>
      <c r="BC176" s="1">
        <v>1352671.35840158</v>
      </c>
      <c r="BD176" s="1">
        <v>1156098.1977028199</v>
      </c>
      <c r="BE176" s="1">
        <v>1079357.2900966301</v>
      </c>
      <c r="BF176" s="1">
        <v>863099.12468951906</v>
      </c>
      <c r="BG176" s="1">
        <v>957037.58272370906</v>
      </c>
      <c r="BH176" s="1">
        <v>1144523.83511292</v>
      </c>
      <c r="BI176" s="1">
        <v>793528.99651543202</v>
      </c>
      <c r="BJ176" s="1">
        <v>942464.74963400199</v>
      </c>
      <c r="BK176" s="1">
        <v>906783.00132696202</v>
      </c>
      <c r="BL176" s="1">
        <v>1036511.16822485</v>
      </c>
      <c r="BM176" s="1">
        <v>1231389.36403094</v>
      </c>
      <c r="BN176" s="1">
        <v>1451552.2383137899</v>
      </c>
      <c r="BO176" s="1">
        <v>1211719.38717143</v>
      </c>
      <c r="BP176" s="1">
        <v>1010368.92711745</v>
      </c>
      <c r="BQ176" s="1">
        <v>1150752.6742936999</v>
      </c>
      <c r="BR176" s="1">
        <v>1322038.79251431</v>
      </c>
      <c r="BS176" s="1">
        <v>906481.27149427496</v>
      </c>
      <c r="BT176" s="1">
        <v>629525.86134094</v>
      </c>
      <c r="BU176" s="1">
        <v>1160675.7546586699</v>
      </c>
      <c r="BV176" s="1">
        <v>1161893.2499605599</v>
      </c>
      <c r="BW176" s="1">
        <v>738228.46570775495</v>
      </c>
      <c r="BX176" s="1">
        <v>1156549.7200108401</v>
      </c>
      <c r="BY176" s="1">
        <v>1005168.48335411</v>
      </c>
      <c r="BZ176" s="1">
        <v>801101.33822524</v>
      </c>
      <c r="CA176" s="1">
        <v>826330.99166041799</v>
      </c>
      <c r="CB176" s="1">
        <v>1155106.58628107</v>
      </c>
    </row>
    <row r="177" spans="1:80" x14ac:dyDescent="0.2">
      <c r="A177" s="1" t="s">
        <v>1810</v>
      </c>
      <c r="B177" s="4" t="s">
        <v>796</v>
      </c>
      <c r="C177" s="4" t="s">
        <v>797</v>
      </c>
      <c r="D177" s="1" t="s">
        <v>0</v>
      </c>
      <c r="E177" s="1" t="s">
        <v>0</v>
      </c>
      <c r="F177" s="1" t="s">
        <v>0</v>
      </c>
      <c r="G177" s="1" t="s">
        <v>0</v>
      </c>
      <c r="H177" s="1" t="s">
        <v>0</v>
      </c>
      <c r="I177" s="1" t="s">
        <v>0</v>
      </c>
      <c r="J177" s="1" t="s">
        <v>0</v>
      </c>
      <c r="K177" s="1" t="s">
        <v>0</v>
      </c>
      <c r="L177" s="1" t="s">
        <v>0</v>
      </c>
      <c r="M177" s="1" t="s">
        <v>0</v>
      </c>
      <c r="N177" s="1" t="s">
        <v>0</v>
      </c>
      <c r="O177" s="1" t="s">
        <v>0</v>
      </c>
      <c r="P177" s="1" t="s">
        <v>0</v>
      </c>
      <c r="Q177" s="1" t="s">
        <v>0</v>
      </c>
      <c r="R177" s="1" t="s">
        <v>0</v>
      </c>
      <c r="S177" s="1" t="s">
        <v>0</v>
      </c>
      <c r="T177" s="1" t="s">
        <v>0</v>
      </c>
      <c r="U177" s="1" t="s">
        <v>0</v>
      </c>
      <c r="V177" s="1" t="s">
        <v>0</v>
      </c>
      <c r="W177" s="1" t="s">
        <v>0</v>
      </c>
      <c r="X177" s="1" t="s">
        <v>0</v>
      </c>
      <c r="Y177" s="1" t="s">
        <v>0</v>
      </c>
      <c r="Z177" s="1" t="s">
        <v>0</v>
      </c>
      <c r="AA177" s="1" t="s">
        <v>0</v>
      </c>
      <c r="AB177" s="1" t="s">
        <v>0</v>
      </c>
      <c r="AC177" s="1" t="s">
        <v>0</v>
      </c>
      <c r="AD177" s="1" t="s">
        <v>0</v>
      </c>
      <c r="AE177" s="1" t="s">
        <v>0</v>
      </c>
      <c r="AF177" s="1" t="s">
        <v>0</v>
      </c>
      <c r="AG177" s="1" t="s">
        <v>0</v>
      </c>
      <c r="AH177" s="1" t="s">
        <v>0</v>
      </c>
      <c r="AI177" s="1" t="s">
        <v>0</v>
      </c>
      <c r="AJ177" s="1" t="s">
        <v>0</v>
      </c>
      <c r="AK177" s="1" t="s">
        <v>0</v>
      </c>
      <c r="AL177" s="1" t="s">
        <v>0</v>
      </c>
      <c r="AM177" s="1" t="s">
        <v>0</v>
      </c>
      <c r="AN177" s="1" t="s">
        <v>0</v>
      </c>
      <c r="AO177" s="1" t="s">
        <v>0</v>
      </c>
      <c r="AP177" s="1" t="s">
        <v>0</v>
      </c>
      <c r="AQ177" s="1" t="s">
        <v>0</v>
      </c>
      <c r="AR177" s="1" t="s">
        <v>0</v>
      </c>
      <c r="AS177" s="1" t="s">
        <v>0</v>
      </c>
      <c r="AT177" s="1" t="s">
        <v>0</v>
      </c>
      <c r="AU177" s="1" t="s">
        <v>0</v>
      </c>
      <c r="AV177" s="1" t="s">
        <v>0</v>
      </c>
      <c r="AW177" s="1" t="s">
        <v>0</v>
      </c>
      <c r="AX177" s="1" t="s">
        <v>0</v>
      </c>
      <c r="AY177" s="1" t="s">
        <v>0</v>
      </c>
      <c r="AZ177" s="1" t="s">
        <v>0</v>
      </c>
      <c r="BA177" s="1" t="s">
        <v>0</v>
      </c>
      <c r="BB177" s="1" t="s">
        <v>0</v>
      </c>
      <c r="BC177" s="1" t="s">
        <v>0</v>
      </c>
      <c r="BD177" s="1" t="s">
        <v>0</v>
      </c>
      <c r="BE177" s="1" t="s">
        <v>0</v>
      </c>
      <c r="BF177" s="1" t="s">
        <v>0</v>
      </c>
      <c r="BG177" s="1" t="s">
        <v>0</v>
      </c>
      <c r="BH177" s="1" t="s">
        <v>0</v>
      </c>
      <c r="BI177" s="1" t="s">
        <v>0</v>
      </c>
      <c r="BJ177" s="1" t="s">
        <v>0</v>
      </c>
      <c r="BK177" s="1" t="s">
        <v>0</v>
      </c>
      <c r="BL177" s="1" t="s">
        <v>0</v>
      </c>
      <c r="BM177" s="1" t="s">
        <v>0</v>
      </c>
      <c r="BN177" s="1" t="s">
        <v>0</v>
      </c>
      <c r="BO177" s="1" t="s">
        <v>0</v>
      </c>
      <c r="BP177" s="1" t="s">
        <v>0</v>
      </c>
      <c r="BQ177" s="1" t="s">
        <v>0</v>
      </c>
      <c r="BR177" s="1" t="s">
        <v>0</v>
      </c>
      <c r="BS177" s="1" t="s">
        <v>0</v>
      </c>
      <c r="BT177" s="1" t="s">
        <v>0</v>
      </c>
      <c r="BU177" s="1" t="s">
        <v>0</v>
      </c>
      <c r="BV177" s="1" t="s">
        <v>0</v>
      </c>
      <c r="BW177" s="1" t="s">
        <v>0</v>
      </c>
      <c r="BX177" s="1" t="s">
        <v>0</v>
      </c>
      <c r="BY177" s="1" t="s">
        <v>0</v>
      </c>
      <c r="BZ177" s="1" t="s">
        <v>0</v>
      </c>
      <c r="CA177" s="1" t="s">
        <v>0</v>
      </c>
      <c r="CB177" s="1" t="s">
        <v>0</v>
      </c>
    </row>
    <row r="178" spans="1:80" x14ac:dyDescent="0.2">
      <c r="A178" s="1" t="s">
        <v>1811</v>
      </c>
      <c r="B178" s="4" t="s">
        <v>800</v>
      </c>
      <c r="C178" s="4" t="s">
        <v>801</v>
      </c>
      <c r="D178" s="1">
        <v>954870.11041620094</v>
      </c>
      <c r="E178" s="1">
        <v>1066154.46083481</v>
      </c>
      <c r="F178" s="1">
        <v>1791033.4397223899</v>
      </c>
      <c r="G178" s="1">
        <v>496283.65138814203</v>
      </c>
      <c r="H178" s="1">
        <v>1524575.65752525</v>
      </c>
      <c r="I178" s="1">
        <v>1002493.03428432</v>
      </c>
      <c r="J178" s="1">
        <v>908706.91729741695</v>
      </c>
      <c r="K178" s="1">
        <v>866131.82892155298</v>
      </c>
      <c r="L178" s="1">
        <v>789129.47787595796</v>
      </c>
      <c r="M178" s="1">
        <v>734438.126327793</v>
      </c>
      <c r="N178" s="1">
        <v>1001763.27794068</v>
      </c>
      <c r="O178" s="1">
        <v>1020948.1425545299</v>
      </c>
      <c r="P178" s="1">
        <v>771422.037229168</v>
      </c>
      <c r="Q178" s="1">
        <v>1292462.75160948</v>
      </c>
      <c r="R178" s="1">
        <v>646033.09673655301</v>
      </c>
      <c r="S178" s="1">
        <v>1295179.6513154099</v>
      </c>
      <c r="T178" s="1">
        <v>846819.03722495702</v>
      </c>
      <c r="U178" s="1">
        <v>710172.04839793104</v>
      </c>
      <c r="V178" s="1">
        <v>655870.66748220997</v>
      </c>
      <c r="W178" s="1">
        <v>834171.25029353099</v>
      </c>
      <c r="X178" s="1">
        <v>1111184.5490703599</v>
      </c>
      <c r="Y178" s="1">
        <v>773569.86713916599</v>
      </c>
      <c r="Z178" s="1">
        <v>635836.97664189595</v>
      </c>
      <c r="AA178" s="1">
        <v>418529.83485509298</v>
      </c>
      <c r="AB178" s="1">
        <v>1061006.50198503</v>
      </c>
      <c r="AC178" s="1">
        <v>5081985.4408414401</v>
      </c>
      <c r="AD178" s="1">
        <v>789878.57819027605</v>
      </c>
      <c r="AE178" s="1">
        <v>1083060.8175995999</v>
      </c>
      <c r="AF178" s="1">
        <v>990211.11499196</v>
      </c>
      <c r="AG178" s="1">
        <v>746689.82715477597</v>
      </c>
      <c r="AH178" s="1">
        <v>869373.69452164799</v>
      </c>
      <c r="AI178" s="1">
        <v>1024884.78292502</v>
      </c>
      <c r="AJ178" s="1">
        <v>816939.83247054799</v>
      </c>
      <c r="AK178" s="1">
        <v>1078755.0917350301</v>
      </c>
      <c r="AL178" s="1">
        <v>671543.68886924197</v>
      </c>
      <c r="AM178" s="1">
        <v>641452.83114874596</v>
      </c>
      <c r="AN178" s="1">
        <v>533562.68331966503</v>
      </c>
      <c r="AO178" s="1">
        <v>884626.45843774697</v>
      </c>
      <c r="AP178" s="1">
        <v>849992.05145206896</v>
      </c>
      <c r="AQ178" s="1">
        <v>544397.88202569506</v>
      </c>
      <c r="AR178" s="1">
        <v>632131.66395962203</v>
      </c>
      <c r="AS178" s="1">
        <v>630219.208977954</v>
      </c>
      <c r="AT178" s="1">
        <v>875506.40706141398</v>
      </c>
      <c r="AU178" s="1">
        <v>638736.13948234206</v>
      </c>
      <c r="AV178" s="1">
        <v>697736.88871673995</v>
      </c>
      <c r="AW178" s="1">
        <v>1733209.0631413099</v>
      </c>
      <c r="AX178" s="1">
        <v>949894.36971840099</v>
      </c>
      <c r="AY178" s="1">
        <v>1219585.02244676</v>
      </c>
      <c r="AZ178" s="1">
        <v>812903.59889169899</v>
      </c>
      <c r="BA178" s="1">
        <v>724401.31042039895</v>
      </c>
      <c r="BB178" s="1">
        <v>702147.77114018402</v>
      </c>
      <c r="BC178" s="1">
        <v>872804.53021082003</v>
      </c>
      <c r="BD178" s="1">
        <v>985829.74759347003</v>
      </c>
      <c r="BE178" s="1">
        <v>808511.72331431997</v>
      </c>
      <c r="BF178" s="1">
        <v>675253.44391996099</v>
      </c>
      <c r="BG178" s="1">
        <v>887313.81602164498</v>
      </c>
      <c r="BH178" s="1">
        <v>1114314.0681195899</v>
      </c>
      <c r="BI178" s="1">
        <v>592511.10886615096</v>
      </c>
      <c r="BJ178" s="1">
        <v>1096268.3673806901</v>
      </c>
      <c r="BK178" s="1">
        <v>656590.23329962895</v>
      </c>
      <c r="BL178" s="1">
        <v>978440.75356571295</v>
      </c>
      <c r="BM178" s="1">
        <v>630263.95562604</v>
      </c>
      <c r="BN178" s="1">
        <v>1176724.3611995899</v>
      </c>
      <c r="BO178" s="1">
        <v>680112.26773515297</v>
      </c>
      <c r="BP178" s="1">
        <v>588166.20832546405</v>
      </c>
      <c r="BQ178" s="1">
        <v>583541.54212892801</v>
      </c>
      <c r="BR178" s="1">
        <v>1119865.3069257899</v>
      </c>
      <c r="BS178" s="1">
        <v>855618.18151048105</v>
      </c>
      <c r="BT178" s="1">
        <v>1064520.1753195799</v>
      </c>
      <c r="BU178" s="1">
        <v>1383884.1001838299</v>
      </c>
      <c r="BV178" s="1">
        <v>844362.02065236098</v>
      </c>
      <c r="BW178" s="1">
        <v>568066.42874828505</v>
      </c>
      <c r="BX178" s="1">
        <v>827418.02761088801</v>
      </c>
      <c r="BY178" s="1">
        <v>884646.12658685702</v>
      </c>
      <c r="BZ178" s="1">
        <v>515583.599387747</v>
      </c>
      <c r="CA178" s="1">
        <v>610632.57635820005</v>
      </c>
      <c r="CB178" s="1">
        <v>1014306.61733968</v>
      </c>
    </row>
    <row r="179" spans="1:80" x14ac:dyDescent="0.2">
      <c r="A179" s="1" t="s">
        <v>1812</v>
      </c>
      <c r="B179" s="4" t="s">
        <v>803</v>
      </c>
      <c r="C179" s="4" t="s">
        <v>804</v>
      </c>
      <c r="D179" s="1" t="s">
        <v>0</v>
      </c>
      <c r="E179" s="1" t="s">
        <v>0</v>
      </c>
      <c r="F179" s="1" t="s">
        <v>0</v>
      </c>
      <c r="G179" s="1" t="s">
        <v>0</v>
      </c>
      <c r="H179" s="1" t="s">
        <v>0</v>
      </c>
      <c r="I179" s="1" t="s">
        <v>0</v>
      </c>
      <c r="J179" s="1" t="s">
        <v>0</v>
      </c>
      <c r="K179" s="1" t="s">
        <v>0</v>
      </c>
      <c r="L179" s="1" t="s">
        <v>0</v>
      </c>
      <c r="M179" s="1" t="s">
        <v>0</v>
      </c>
      <c r="N179" s="1" t="s">
        <v>0</v>
      </c>
      <c r="O179" s="1" t="s">
        <v>0</v>
      </c>
      <c r="P179" s="1" t="s">
        <v>0</v>
      </c>
      <c r="Q179" s="1" t="s">
        <v>0</v>
      </c>
      <c r="R179" s="1" t="s">
        <v>0</v>
      </c>
      <c r="S179" s="1" t="s">
        <v>0</v>
      </c>
      <c r="T179" s="1" t="s">
        <v>0</v>
      </c>
      <c r="U179" s="1" t="s">
        <v>0</v>
      </c>
      <c r="V179" s="1" t="s">
        <v>0</v>
      </c>
      <c r="W179" s="1" t="s">
        <v>0</v>
      </c>
      <c r="X179" s="1" t="s">
        <v>0</v>
      </c>
      <c r="Y179" s="1" t="s">
        <v>0</v>
      </c>
      <c r="Z179" s="1" t="s">
        <v>0</v>
      </c>
      <c r="AA179" s="1" t="s">
        <v>0</v>
      </c>
      <c r="AB179" s="1" t="s">
        <v>0</v>
      </c>
      <c r="AC179" s="1" t="s">
        <v>0</v>
      </c>
      <c r="AD179" s="1" t="s">
        <v>0</v>
      </c>
      <c r="AE179" s="1" t="s">
        <v>0</v>
      </c>
      <c r="AF179" s="1" t="s">
        <v>0</v>
      </c>
      <c r="AG179" s="1" t="s">
        <v>0</v>
      </c>
      <c r="AH179" s="1" t="s">
        <v>0</v>
      </c>
      <c r="AI179" s="1" t="s">
        <v>0</v>
      </c>
      <c r="AJ179" s="1" t="s">
        <v>0</v>
      </c>
      <c r="AK179" s="1" t="s">
        <v>0</v>
      </c>
      <c r="AL179" s="1" t="s">
        <v>0</v>
      </c>
      <c r="AM179" s="1" t="s">
        <v>0</v>
      </c>
      <c r="AN179" s="1" t="s">
        <v>0</v>
      </c>
      <c r="AO179" s="1" t="s">
        <v>0</v>
      </c>
      <c r="AP179" s="1" t="s">
        <v>0</v>
      </c>
      <c r="AQ179" s="1" t="s">
        <v>0</v>
      </c>
      <c r="AR179" s="1" t="s">
        <v>0</v>
      </c>
      <c r="AS179" s="1" t="s">
        <v>0</v>
      </c>
      <c r="AT179" s="1" t="s">
        <v>0</v>
      </c>
      <c r="AU179" s="1" t="s">
        <v>0</v>
      </c>
      <c r="AV179" s="1" t="s">
        <v>0</v>
      </c>
      <c r="AW179" s="1" t="s">
        <v>0</v>
      </c>
      <c r="AX179" s="1" t="s">
        <v>0</v>
      </c>
      <c r="AY179" s="1" t="s">
        <v>0</v>
      </c>
      <c r="AZ179" s="1" t="s">
        <v>0</v>
      </c>
      <c r="BA179" s="1" t="s">
        <v>0</v>
      </c>
      <c r="BB179" s="1" t="s">
        <v>0</v>
      </c>
      <c r="BC179" s="1" t="s">
        <v>0</v>
      </c>
      <c r="BD179" s="1" t="s">
        <v>0</v>
      </c>
      <c r="BE179" s="1" t="s">
        <v>0</v>
      </c>
      <c r="BF179" s="1" t="s">
        <v>0</v>
      </c>
      <c r="BG179" s="1" t="s">
        <v>0</v>
      </c>
      <c r="BH179" s="1" t="s">
        <v>0</v>
      </c>
      <c r="BI179" s="1" t="s">
        <v>0</v>
      </c>
      <c r="BJ179" s="1" t="s">
        <v>0</v>
      </c>
      <c r="BK179" s="1" t="s">
        <v>0</v>
      </c>
      <c r="BL179" s="1" t="s">
        <v>0</v>
      </c>
      <c r="BM179" s="1" t="s">
        <v>0</v>
      </c>
      <c r="BN179" s="1" t="s">
        <v>0</v>
      </c>
      <c r="BO179" s="1" t="s">
        <v>0</v>
      </c>
      <c r="BP179" s="1" t="s">
        <v>0</v>
      </c>
      <c r="BQ179" s="1" t="s">
        <v>0</v>
      </c>
      <c r="BR179" s="1" t="s">
        <v>0</v>
      </c>
      <c r="BS179" s="1" t="s">
        <v>0</v>
      </c>
      <c r="BT179" s="1" t="s">
        <v>0</v>
      </c>
      <c r="BU179" s="1" t="s">
        <v>0</v>
      </c>
      <c r="BV179" s="1" t="s">
        <v>0</v>
      </c>
      <c r="BW179" s="1" t="s">
        <v>0</v>
      </c>
      <c r="BX179" s="1" t="s">
        <v>0</v>
      </c>
      <c r="BY179" s="1" t="s">
        <v>0</v>
      </c>
      <c r="BZ179" s="1" t="s">
        <v>0</v>
      </c>
      <c r="CA179" s="1" t="s">
        <v>0</v>
      </c>
      <c r="CB179" s="1" t="s">
        <v>0</v>
      </c>
    </row>
    <row r="180" spans="1:80" x14ac:dyDescent="0.2">
      <c r="A180" s="1" t="s">
        <v>1813</v>
      </c>
      <c r="B180" s="4" t="s">
        <v>807</v>
      </c>
      <c r="C180" s="4" t="s">
        <v>808</v>
      </c>
      <c r="D180" s="1" t="s">
        <v>0</v>
      </c>
      <c r="E180" s="1" t="s">
        <v>0</v>
      </c>
      <c r="F180" s="1" t="s">
        <v>0</v>
      </c>
      <c r="G180" s="1" t="s">
        <v>0</v>
      </c>
      <c r="H180" s="1" t="s">
        <v>0</v>
      </c>
      <c r="I180" s="1" t="s">
        <v>0</v>
      </c>
      <c r="J180" s="1" t="s">
        <v>0</v>
      </c>
      <c r="K180" s="1" t="s">
        <v>0</v>
      </c>
      <c r="L180" s="1" t="s">
        <v>0</v>
      </c>
      <c r="M180" s="1" t="s">
        <v>0</v>
      </c>
      <c r="N180" s="1" t="s">
        <v>0</v>
      </c>
      <c r="O180" s="1" t="s">
        <v>0</v>
      </c>
      <c r="P180" s="1" t="s">
        <v>0</v>
      </c>
      <c r="Q180" s="1" t="s">
        <v>0</v>
      </c>
      <c r="R180" s="1" t="s">
        <v>0</v>
      </c>
      <c r="S180" s="1" t="s">
        <v>0</v>
      </c>
      <c r="T180" s="1" t="s">
        <v>0</v>
      </c>
      <c r="U180" s="1" t="s">
        <v>0</v>
      </c>
      <c r="V180" s="1" t="s">
        <v>0</v>
      </c>
      <c r="W180" s="1" t="s">
        <v>0</v>
      </c>
      <c r="X180" s="1" t="s">
        <v>0</v>
      </c>
      <c r="Y180" s="1" t="s">
        <v>0</v>
      </c>
      <c r="Z180" s="1" t="s">
        <v>0</v>
      </c>
      <c r="AA180" s="1" t="s">
        <v>0</v>
      </c>
      <c r="AB180" s="1" t="s">
        <v>0</v>
      </c>
      <c r="AC180" s="1" t="s">
        <v>0</v>
      </c>
      <c r="AD180" s="1" t="s">
        <v>0</v>
      </c>
      <c r="AE180" s="1" t="s">
        <v>0</v>
      </c>
      <c r="AF180" s="1" t="s">
        <v>0</v>
      </c>
      <c r="AG180" s="1" t="s">
        <v>0</v>
      </c>
      <c r="AH180" s="1" t="s">
        <v>0</v>
      </c>
      <c r="AI180" s="1" t="s">
        <v>0</v>
      </c>
      <c r="AJ180" s="1" t="s">
        <v>0</v>
      </c>
      <c r="AK180" s="1" t="s">
        <v>0</v>
      </c>
      <c r="AL180" s="1" t="s">
        <v>0</v>
      </c>
      <c r="AM180" s="1" t="s">
        <v>0</v>
      </c>
      <c r="AN180" s="1" t="s">
        <v>0</v>
      </c>
      <c r="AO180" s="1" t="s">
        <v>0</v>
      </c>
      <c r="AP180" s="1" t="s">
        <v>0</v>
      </c>
      <c r="AQ180" s="1" t="s">
        <v>0</v>
      </c>
      <c r="AR180" s="1" t="s">
        <v>0</v>
      </c>
      <c r="AS180" s="1" t="s">
        <v>0</v>
      </c>
      <c r="AT180" s="1" t="s">
        <v>0</v>
      </c>
      <c r="AU180" s="1" t="s">
        <v>0</v>
      </c>
      <c r="AV180" s="1" t="s">
        <v>0</v>
      </c>
      <c r="AW180" s="1" t="s">
        <v>0</v>
      </c>
      <c r="AX180" s="1" t="s">
        <v>0</v>
      </c>
      <c r="AY180" s="1" t="s">
        <v>0</v>
      </c>
      <c r="AZ180" s="1" t="s">
        <v>0</v>
      </c>
      <c r="BA180" s="1" t="s">
        <v>0</v>
      </c>
      <c r="BB180" s="1" t="s">
        <v>0</v>
      </c>
      <c r="BC180" s="1" t="s">
        <v>0</v>
      </c>
      <c r="BD180" s="1" t="s">
        <v>0</v>
      </c>
      <c r="BE180" s="1" t="s">
        <v>0</v>
      </c>
      <c r="BF180" s="1" t="s">
        <v>0</v>
      </c>
      <c r="BG180" s="1" t="s">
        <v>0</v>
      </c>
      <c r="BH180" s="1" t="s">
        <v>0</v>
      </c>
      <c r="BI180" s="1" t="s">
        <v>0</v>
      </c>
      <c r="BJ180" s="1" t="s">
        <v>0</v>
      </c>
      <c r="BK180" s="1" t="s">
        <v>0</v>
      </c>
      <c r="BL180" s="1" t="s">
        <v>0</v>
      </c>
      <c r="BM180" s="1" t="s">
        <v>0</v>
      </c>
      <c r="BN180" s="1" t="s">
        <v>0</v>
      </c>
      <c r="BO180" s="1" t="s">
        <v>0</v>
      </c>
      <c r="BP180" s="1" t="s">
        <v>0</v>
      </c>
      <c r="BQ180" s="1" t="s">
        <v>0</v>
      </c>
      <c r="BR180" s="1" t="s">
        <v>0</v>
      </c>
      <c r="BS180" s="1" t="s">
        <v>0</v>
      </c>
      <c r="BT180" s="1" t="s">
        <v>0</v>
      </c>
      <c r="BU180" s="1" t="s">
        <v>0</v>
      </c>
      <c r="BV180" s="1" t="s">
        <v>0</v>
      </c>
      <c r="BW180" s="1" t="s">
        <v>0</v>
      </c>
      <c r="BX180" s="1" t="s">
        <v>0</v>
      </c>
      <c r="BY180" s="1" t="s">
        <v>0</v>
      </c>
      <c r="BZ180" s="1" t="s">
        <v>0</v>
      </c>
      <c r="CA180" s="1" t="s">
        <v>0</v>
      </c>
      <c r="CB180" s="1" t="s">
        <v>0</v>
      </c>
    </row>
    <row r="181" spans="1:80" x14ac:dyDescent="0.2">
      <c r="A181" s="1" t="s">
        <v>1814</v>
      </c>
      <c r="B181" s="4" t="s">
        <v>811</v>
      </c>
      <c r="C181" s="4" t="s">
        <v>812</v>
      </c>
      <c r="D181" s="1" t="s">
        <v>0</v>
      </c>
      <c r="E181" s="1" t="s">
        <v>0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  <c r="L181" s="1" t="s">
        <v>0</v>
      </c>
      <c r="M181" s="1" t="s">
        <v>0</v>
      </c>
      <c r="N181" s="1" t="s">
        <v>0</v>
      </c>
      <c r="O181" s="1" t="s">
        <v>0</v>
      </c>
      <c r="P181" s="1" t="s">
        <v>0</v>
      </c>
      <c r="Q181" s="1" t="s">
        <v>0</v>
      </c>
      <c r="R181" s="1" t="s">
        <v>0</v>
      </c>
      <c r="S181" s="1" t="s">
        <v>0</v>
      </c>
      <c r="T181" s="1" t="s">
        <v>0</v>
      </c>
      <c r="U181" s="1" t="s">
        <v>0</v>
      </c>
      <c r="V181" s="1" t="s">
        <v>0</v>
      </c>
      <c r="W181" s="1" t="s">
        <v>0</v>
      </c>
      <c r="X181" s="1" t="s">
        <v>0</v>
      </c>
      <c r="Y181" s="1" t="s">
        <v>0</v>
      </c>
      <c r="Z181" s="1" t="s">
        <v>0</v>
      </c>
      <c r="AA181" s="1" t="s">
        <v>0</v>
      </c>
      <c r="AB181" s="1" t="s">
        <v>0</v>
      </c>
      <c r="AC181" s="1" t="s">
        <v>0</v>
      </c>
      <c r="AD181" s="1" t="s">
        <v>0</v>
      </c>
      <c r="AE181" s="1" t="s">
        <v>0</v>
      </c>
      <c r="AF181" s="1" t="s">
        <v>0</v>
      </c>
      <c r="AG181" s="1" t="s">
        <v>0</v>
      </c>
      <c r="AH181" s="1" t="s">
        <v>0</v>
      </c>
      <c r="AI181" s="1" t="s">
        <v>0</v>
      </c>
      <c r="AJ181" s="1" t="s">
        <v>0</v>
      </c>
      <c r="AK181" s="1" t="s">
        <v>0</v>
      </c>
      <c r="AL181" s="1" t="s">
        <v>0</v>
      </c>
      <c r="AM181" s="1" t="s">
        <v>0</v>
      </c>
      <c r="AN181" s="1" t="s">
        <v>0</v>
      </c>
      <c r="AO181" s="1" t="s">
        <v>0</v>
      </c>
      <c r="AP181" s="1" t="s">
        <v>0</v>
      </c>
      <c r="AQ181" s="1" t="s">
        <v>0</v>
      </c>
      <c r="AR181" s="1" t="s">
        <v>0</v>
      </c>
      <c r="AS181" s="1" t="s">
        <v>0</v>
      </c>
      <c r="AT181" s="1" t="s">
        <v>0</v>
      </c>
      <c r="AU181" s="1" t="s">
        <v>0</v>
      </c>
      <c r="AV181" s="1" t="s">
        <v>0</v>
      </c>
      <c r="AW181" s="1" t="s">
        <v>0</v>
      </c>
      <c r="AX181" s="1" t="s">
        <v>0</v>
      </c>
      <c r="AY181" s="1" t="s">
        <v>0</v>
      </c>
      <c r="AZ181" s="1" t="s">
        <v>0</v>
      </c>
      <c r="BA181" s="1" t="s">
        <v>0</v>
      </c>
      <c r="BB181" s="1" t="s">
        <v>0</v>
      </c>
      <c r="BC181" s="1" t="s">
        <v>0</v>
      </c>
      <c r="BD181" s="1" t="s">
        <v>0</v>
      </c>
      <c r="BE181" s="1" t="s">
        <v>0</v>
      </c>
      <c r="BF181" s="1" t="s">
        <v>0</v>
      </c>
      <c r="BG181" s="1" t="s">
        <v>0</v>
      </c>
      <c r="BH181" s="1" t="s">
        <v>0</v>
      </c>
      <c r="BI181" s="1" t="s">
        <v>0</v>
      </c>
      <c r="BJ181" s="1" t="s">
        <v>0</v>
      </c>
      <c r="BK181" s="1" t="s">
        <v>0</v>
      </c>
      <c r="BL181" s="1" t="s">
        <v>0</v>
      </c>
      <c r="BM181" s="1" t="s">
        <v>0</v>
      </c>
      <c r="BN181" s="1" t="s">
        <v>0</v>
      </c>
      <c r="BO181" s="1" t="s">
        <v>0</v>
      </c>
      <c r="BP181" s="1" t="s">
        <v>0</v>
      </c>
      <c r="BQ181" s="1" t="s">
        <v>0</v>
      </c>
      <c r="BR181" s="1" t="s">
        <v>0</v>
      </c>
      <c r="BS181" s="1" t="s">
        <v>0</v>
      </c>
      <c r="BT181" s="1" t="s">
        <v>0</v>
      </c>
      <c r="BU181" s="1" t="s">
        <v>0</v>
      </c>
      <c r="BV181" s="1" t="s">
        <v>0</v>
      </c>
      <c r="BW181" s="1" t="s">
        <v>0</v>
      </c>
      <c r="BX181" s="1" t="s">
        <v>0</v>
      </c>
      <c r="BY181" s="1" t="s">
        <v>0</v>
      </c>
      <c r="BZ181" s="1" t="s">
        <v>0</v>
      </c>
      <c r="CA181" s="1" t="s">
        <v>0</v>
      </c>
      <c r="CB181" s="1" t="s">
        <v>0</v>
      </c>
    </row>
    <row r="182" spans="1:80" x14ac:dyDescent="0.2">
      <c r="A182" s="1" t="s">
        <v>1815</v>
      </c>
      <c r="B182" s="4" t="s">
        <v>816</v>
      </c>
      <c r="C182" s="4" t="s">
        <v>817</v>
      </c>
      <c r="D182" s="1" t="s">
        <v>0</v>
      </c>
      <c r="E182" s="1" t="s">
        <v>0</v>
      </c>
      <c r="F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  <c r="L182" s="1" t="s">
        <v>0</v>
      </c>
      <c r="M182" s="1" t="s">
        <v>0</v>
      </c>
      <c r="N182" s="1" t="s">
        <v>0</v>
      </c>
      <c r="O182" s="1" t="s">
        <v>0</v>
      </c>
      <c r="P182" s="1" t="s">
        <v>0</v>
      </c>
      <c r="Q182" s="1" t="s">
        <v>0</v>
      </c>
      <c r="R182" s="1" t="s">
        <v>0</v>
      </c>
      <c r="S182" s="1" t="s">
        <v>0</v>
      </c>
      <c r="T182" s="1" t="s">
        <v>0</v>
      </c>
      <c r="U182" s="1" t="s">
        <v>0</v>
      </c>
      <c r="V182" s="1" t="s">
        <v>0</v>
      </c>
      <c r="W182" s="1" t="s">
        <v>0</v>
      </c>
      <c r="X182" s="1" t="s">
        <v>0</v>
      </c>
      <c r="Y182" s="1" t="s">
        <v>0</v>
      </c>
      <c r="Z182" s="1" t="s">
        <v>0</v>
      </c>
      <c r="AA182" s="1" t="s">
        <v>0</v>
      </c>
      <c r="AB182" s="1" t="s">
        <v>0</v>
      </c>
      <c r="AC182" s="1" t="s">
        <v>0</v>
      </c>
      <c r="AD182" s="1" t="s">
        <v>0</v>
      </c>
      <c r="AE182" s="1" t="s">
        <v>0</v>
      </c>
      <c r="AF182" s="1" t="s">
        <v>0</v>
      </c>
      <c r="AG182" s="1" t="s">
        <v>0</v>
      </c>
      <c r="AH182" s="1" t="s">
        <v>0</v>
      </c>
      <c r="AI182" s="1" t="s">
        <v>0</v>
      </c>
      <c r="AJ182" s="1" t="s">
        <v>0</v>
      </c>
      <c r="AK182" s="1" t="s">
        <v>0</v>
      </c>
      <c r="AL182" s="1" t="s">
        <v>0</v>
      </c>
      <c r="AM182" s="1" t="s">
        <v>0</v>
      </c>
      <c r="AN182" s="1" t="s">
        <v>0</v>
      </c>
      <c r="AO182" s="1" t="s">
        <v>0</v>
      </c>
      <c r="AP182" s="1" t="s">
        <v>0</v>
      </c>
      <c r="AQ182" s="1" t="s">
        <v>0</v>
      </c>
      <c r="AR182" s="1" t="s">
        <v>0</v>
      </c>
      <c r="AS182" s="1" t="s">
        <v>0</v>
      </c>
      <c r="AT182" s="1" t="s">
        <v>0</v>
      </c>
      <c r="AU182" s="1" t="s">
        <v>0</v>
      </c>
      <c r="AV182" s="1" t="s">
        <v>0</v>
      </c>
      <c r="AW182" s="1" t="s">
        <v>0</v>
      </c>
      <c r="AX182" s="1" t="s">
        <v>0</v>
      </c>
      <c r="AY182" s="1" t="s">
        <v>0</v>
      </c>
      <c r="AZ182" s="1" t="s">
        <v>0</v>
      </c>
      <c r="BA182" s="1" t="s">
        <v>0</v>
      </c>
      <c r="BB182" s="1" t="s">
        <v>0</v>
      </c>
      <c r="BC182" s="1" t="s">
        <v>0</v>
      </c>
      <c r="BD182" s="1" t="s">
        <v>0</v>
      </c>
      <c r="BE182" s="1" t="s">
        <v>0</v>
      </c>
      <c r="BF182" s="1" t="s">
        <v>0</v>
      </c>
      <c r="BG182" s="1" t="s">
        <v>0</v>
      </c>
      <c r="BH182" s="1" t="s">
        <v>0</v>
      </c>
      <c r="BI182" s="1" t="s">
        <v>0</v>
      </c>
      <c r="BJ182" s="1" t="s">
        <v>0</v>
      </c>
      <c r="BK182" s="1" t="s">
        <v>0</v>
      </c>
      <c r="BL182" s="1" t="s">
        <v>0</v>
      </c>
      <c r="BM182" s="1" t="s">
        <v>0</v>
      </c>
      <c r="BN182" s="1" t="s">
        <v>0</v>
      </c>
      <c r="BO182" s="1" t="s">
        <v>0</v>
      </c>
      <c r="BP182" s="1" t="s">
        <v>0</v>
      </c>
      <c r="BQ182" s="1" t="s">
        <v>0</v>
      </c>
      <c r="BR182" s="1" t="s">
        <v>0</v>
      </c>
      <c r="BS182" s="1" t="s">
        <v>0</v>
      </c>
      <c r="BT182" s="1" t="s">
        <v>0</v>
      </c>
      <c r="BU182" s="1" t="s">
        <v>0</v>
      </c>
      <c r="BV182" s="1" t="s">
        <v>0</v>
      </c>
      <c r="BW182" s="1" t="s">
        <v>0</v>
      </c>
      <c r="BX182" s="1" t="s">
        <v>0</v>
      </c>
      <c r="BY182" s="1" t="s">
        <v>0</v>
      </c>
      <c r="BZ182" s="1" t="s">
        <v>0</v>
      </c>
      <c r="CA182" s="1" t="s">
        <v>0</v>
      </c>
      <c r="CB182" s="1" t="s">
        <v>0</v>
      </c>
    </row>
    <row r="183" spans="1:80" x14ac:dyDescent="0.2">
      <c r="A183" s="1" t="s">
        <v>1816</v>
      </c>
      <c r="B183" s="4" t="s">
        <v>820</v>
      </c>
      <c r="C183" s="4" t="s">
        <v>821</v>
      </c>
      <c r="D183" s="1" t="s">
        <v>0</v>
      </c>
      <c r="E183" s="1" t="s">
        <v>0</v>
      </c>
      <c r="F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  <c r="L183" s="1" t="s">
        <v>0</v>
      </c>
      <c r="M183" s="1" t="s">
        <v>0</v>
      </c>
      <c r="N183" s="1" t="s">
        <v>0</v>
      </c>
      <c r="O183" s="1" t="s">
        <v>0</v>
      </c>
      <c r="P183" s="1" t="s">
        <v>0</v>
      </c>
      <c r="Q183" s="1" t="s">
        <v>0</v>
      </c>
      <c r="R183" s="1" t="s">
        <v>0</v>
      </c>
      <c r="S183" s="1" t="s">
        <v>0</v>
      </c>
      <c r="T183" s="1" t="s">
        <v>0</v>
      </c>
      <c r="U183" s="1" t="s">
        <v>0</v>
      </c>
      <c r="V183" s="1" t="s">
        <v>0</v>
      </c>
      <c r="W183" s="1" t="s">
        <v>0</v>
      </c>
      <c r="X183" s="1" t="s">
        <v>0</v>
      </c>
      <c r="Y183" s="1" t="s">
        <v>0</v>
      </c>
      <c r="Z183" s="1" t="s">
        <v>0</v>
      </c>
      <c r="AA183" s="1" t="s">
        <v>0</v>
      </c>
      <c r="AB183" s="1" t="s">
        <v>0</v>
      </c>
      <c r="AC183" s="1" t="s">
        <v>0</v>
      </c>
      <c r="AD183" s="1" t="s">
        <v>0</v>
      </c>
      <c r="AE183" s="1" t="s">
        <v>0</v>
      </c>
      <c r="AF183" s="1" t="s">
        <v>0</v>
      </c>
      <c r="AG183" s="1" t="s">
        <v>0</v>
      </c>
      <c r="AH183" s="1" t="s">
        <v>0</v>
      </c>
      <c r="AI183" s="1" t="s">
        <v>0</v>
      </c>
      <c r="AJ183" s="1" t="s">
        <v>0</v>
      </c>
      <c r="AK183" s="1" t="s">
        <v>0</v>
      </c>
      <c r="AL183" s="1" t="s">
        <v>0</v>
      </c>
      <c r="AM183" s="1" t="s">
        <v>0</v>
      </c>
      <c r="AN183" s="1" t="s">
        <v>0</v>
      </c>
      <c r="AO183" s="1" t="s">
        <v>0</v>
      </c>
      <c r="AP183" s="1" t="s">
        <v>0</v>
      </c>
      <c r="AQ183" s="1" t="s">
        <v>0</v>
      </c>
      <c r="AR183" s="1" t="s">
        <v>0</v>
      </c>
      <c r="AS183" s="1" t="s">
        <v>0</v>
      </c>
      <c r="AT183" s="1" t="s">
        <v>0</v>
      </c>
      <c r="AU183" s="1" t="s">
        <v>0</v>
      </c>
      <c r="AV183" s="1" t="s">
        <v>0</v>
      </c>
      <c r="AW183" s="1" t="s">
        <v>0</v>
      </c>
      <c r="AX183" s="1" t="s">
        <v>0</v>
      </c>
      <c r="AY183" s="1" t="s">
        <v>0</v>
      </c>
      <c r="AZ183" s="1" t="s">
        <v>0</v>
      </c>
      <c r="BA183" s="1" t="s">
        <v>0</v>
      </c>
      <c r="BB183" s="1" t="s">
        <v>0</v>
      </c>
      <c r="BC183" s="1" t="s">
        <v>0</v>
      </c>
      <c r="BD183" s="1" t="s">
        <v>0</v>
      </c>
      <c r="BE183" s="1" t="s">
        <v>0</v>
      </c>
      <c r="BF183" s="1" t="s">
        <v>0</v>
      </c>
      <c r="BG183" s="1" t="s">
        <v>0</v>
      </c>
      <c r="BH183" s="1" t="s">
        <v>0</v>
      </c>
      <c r="BI183" s="1" t="s">
        <v>0</v>
      </c>
      <c r="BJ183" s="1" t="s">
        <v>0</v>
      </c>
      <c r="BK183" s="1" t="s">
        <v>0</v>
      </c>
      <c r="BL183" s="1" t="s">
        <v>0</v>
      </c>
      <c r="BM183" s="1" t="s">
        <v>0</v>
      </c>
      <c r="BN183" s="1" t="s">
        <v>0</v>
      </c>
      <c r="BO183" s="1" t="s">
        <v>0</v>
      </c>
      <c r="BP183" s="1" t="s">
        <v>0</v>
      </c>
      <c r="BQ183" s="1" t="s">
        <v>0</v>
      </c>
      <c r="BR183" s="1" t="s">
        <v>0</v>
      </c>
      <c r="BS183" s="1" t="s">
        <v>0</v>
      </c>
      <c r="BT183" s="1" t="s">
        <v>0</v>
      </c>
      <c r="BU183" s="1" t="s">
        <v>0</v>
      </c>
      <c r="BV183" s="1" t="s">
        <v>0</v>
      </c>
      <c r="BW183" s="1" t="s">
        <v>0</v>
      </c>
      <c r="BX183" s="1" t="s">
        <v>0</v>
      </c>
      <c r="BY183" s="1" t="s">
        <v>0</v>
      </c>
      <c r="BZ183" s="1" t="s">
        <v>0</v>
      </c>
      <c r="CA183" s="1" t="s">
        <v>0</v>
      </c>
      <c r="CB183" s="1" t="s">
        <v>0</v>
      </c>
    </row>
    <row r="184" spans="1:80" x14ac:dyDescent="0.2">
      <c r="A184" s="1" t="s">
        <v>1817</v>
      </c>
      <c r="B184" s="4" t="s">
        <v>823</v>
      </c>
      <c r="C184" s="4" t="s">
        <v>824</v>
      </c>
      <c r="D184" s="1">
        <v>221044.946659237</v>
      </c>
      <c r="E184" s="1">
        <v>266565.05273859098</v>
      </c>
      <c r="F184" s="1">
        <v>289317.00317669002</v>
      </c>
      <c r="G184" s="1">
        <v>232441.29080337001</v>
      </c>
      <c r="H184" s="1">
        <v>232735.439459947</v>
      </c>
      <c r="I184" s="1">
        <v>229158.437824539</v>
      </c>
      <c r="J184" s="1">
        <v>220780.03855788999</v>
      </c>
      <c r="K184" s="1">
        <v>232547.82329604399</v>
      </c>
      <c r="L184" s="1">
        <v>246510.353523862</v>
      </c>
      <c r="M184" s="1">
        <v>221817.41496125201</v>
      </c>
      <c r="N184" s="1">
        <v>238317.530232947</v>
      </c>
      <c r="O184" s="1">
        <v>202543.07377084799</v>
      </c>
      <c r="P184" s="1">
        <v>269227.80884812301</v>
      </c>
      <c r="Q184" s="1">
        <v>218708.22645538999</v>
      </c>
      <c r="R184" s="1">
        <v>233986.20512940001</v>
      </c>
      <c r="S184" s="1">
        <v>209541.60927724099</v>
      </c>
      <c r="T184" s="1">
        <v>205002.093683082</v>
      </c>
      <c r="U184" s="1">
        <v>199504.498290816</v>
      </c>
      <c r="V184" s="1">
        <v>221000.28147383401</v>
      </c>
      <c r="W184" s="1">
        <v>239384.22790166401</v>
      </c>
      <c r="X184" s="1">
        <v>216278.34239098101</v>
      </c>
      <c r="Y184" s="1">
        <v>214914.55812395801</v>
      </c>
      <c r="Z184" s="1">
        <v>211793.92934297599</v>
      </c>
      <c r="AA184" s="1">
        <v>184853.02413337099</v>
      </c>
      <c r="AB184" s="1">
        <v>190622.881180881</v>
      </c>
      <c r="AC184" s="1">
        <v>189133.138313228</v>
      </c>
      <c r="AD184" s="1">
        <v>202990.549947174</v>
      </c>
      <c r="AE184" s="1">
        <v>204878.20528839901</v>
      </c>
      <c r="AF184" s="1">
        <v>229597.548309448</v>
      </c>
      <c r="AG184" s="1">
        <v>222022.706606869</v>
      </c>
      <c r="AH184" s="1">
        <v>168530.83261896999</v>
      </c>
      <c r="AI184" s="1">
        <v>195892.84182760201</v>
      </c>
      <c r="AJ184" s="1">
        <v>187307.42568000799</v>
      </c>
      <c r="AK184" s="1">
        <v>219433.57501027701</v>
      </c>
      <c r="AL184" s="1">
        <v>192812.85069046999</v>
      </c>
      <c r="AM184" s="1">
        <v>224755.28308406999</v>
      </c>
      <c r="AN184" s="1">
        <v>186670.87680873499</v>
      </c>
      <c r="AO184" s="1">
        <v>180628.48263878399</v>
      </c>
      <c r="AP184" s="1">
        <v>211924.06256221599</v>
      </c>
      <c r="AQ184" s="1">
        <v>222828.16403765301</v>
      </c>
      <c r="AR184" s="1">
        <v>221074.40636804601</v>
      </c>
      <c r="AS184" s="1">
        <v>208597.32584339101</v>
      </c>
      <c r="AT184" s="1">
        <v>196015.148905051</v>
      </c>
      <c r="AU184" s="1">
        <v>189205.78066659399</v>
      </c>
      <c r="AV184" s="1">
        <v>190271.08563952101</v>
      </c>
      <c r="AW184" s="1">
        <v>238650.024653053</v>
      </c>
      <c r="AX184" s="1">
        <v>188257.533412983</v>
      </c>
      <c r="AY184" s="1">
        <v>216199.56204336899</v>
      </c>
      <c r="AZ184" s="1">
        <v>198285.11750436499</v>
      </c>
      <c r="BA184" s="1">
        <v>164882.325782559</v>
      </c>
      <c r="BB184" s="1">
        <v>213744.416891525</v>
      </c>
      <c r="BC184" s="1">
        <v>223824.00505166099</v>
      </c>
      <c r="BD184" s="1">
        <v>213635.85193073799</v>
      </c>
      <c r="BE184" s="1">
        <v>237619.89445140099</v>
      </c>
      <c r="BF184" s="1">
        <v>214317.09481978</v>
      </c>
      <c r="BG184" s="1">
        <v>245172.305806416</v>
      </c>
      <c r="BH184" s="1">
        <v>229342.220889358</v>
      </c>
      <c r="BI184" s="1">
        <v>165828.13177307299</v>
      </c>
      <c r="BJ184" s="1">
        <v>181620.420758091</v>
      </c>
      <c r="BK184" s="1">
        <v>172164.00915039299</v>
      </c>
      <c r="BL184" s="1">
        <v>216616.14963214399</v>
      </c>
      <c r="BM184" s="1">
        <v>205298.213898207</v>
      </c>
      <c r="BN184" s="1">
        <v>192079.64243564001</v>
      </c>
      <c r="BO184" s="1">
        <v>215367.24495408501</v>
      </c>
      <c r="BP184" s="1">
        <v>197182.842800349</v>
      </c>
      <c r="BQ184" s="1">
        <v>191114.02018075599</v>
      </c>
      <c r="BR184" s="1">
        <v>209205.010733123</v>
      </c>
      <c r="BS184" s="1">
        <v>197803.34889249099</v>
      </c>
      <c r="BT184" s="1">
        <v>190235.05314413499</v>
      </c>
      <c r="BU184" s="1">
        <v>205813.23293191299</v>
      </c>
      <c r="BV184" s="1">
        <v>185876.04828097299</v>
      </c>
      <c r="BW184" s="1">
        <v>191193.16227261801</v>
      </c>
      <c r="BX184" s="1">
        <v>203369.67698397001</v>
      </c>
      <c r="BY184" s="1">
        <v>246581.50192973501</v>
      </c>
      <c r="BZ184" s="1">
        <v>184211.95447061001</v>
      </c>
      <c r="CA184" s="1">
        <v>168447.10623247499</v>
      </c>
      <c r="CB184" s="1">
        <v>192992.033631005</v>
      </c>
    </row>
    <row r="185" spans="1:80" x14ac:dyDescent="0.2">
      <c r="A185" s="1" t="s">
        <v>1818</v>
      </c>
      <c r="B185" s="4" t="s">
        <v>828</v>
      </c>
      <c r="C185" s="4" t="s">
        <v>829</v>
      </c>
      <c r="D185" s="1" t="s">
        <v>0</v>
      </c>
      <c r="E185" s="1" t="s">
        <v>0</v>
      </c>
      <c r="F185" s="1" t="s">
        <v>0</v>
      </c>
      <c r="G185" s="1" t="s">
        <v>0</v>
      </c>
      <c r="H185" s="1" t="s">
        <v>0</v>
      </c>
      <c r="I185" s="1" t="s">
        <v>0</v>
      </c>
      <c r="J185" s="1" t="s">
        <v>0</v>
      </c>
      <c r="K185" s="1" t="s">
        <v>0</v>
      </c>
      <c r="L185" s="1" t="s">
        <v>0</v>
      </c>
      <c r="M185" s="1" t="s">
        <v>0</v>
      </c>
      <c r="N185" s="1" t="s">
        <v>0</v>
      </c>
      <c r="O185" s="1" t="s">
        <v>0</v>
      </c>
      <c r="P185" s="1" t="s">
        <v>0</v>
      </c>
      <c r="Q185" s="1" t="s">
        <v>0</v>
      </c>
      <c r="R185" s="1" t="s">
        <v>0</v>
      </c>
      <c r="S185" s="1" t="s">
        <v>0</v>
      </c>
      <c r="T185" s="1" t="s">
        <v>0</v>
      </c>
      <c r="U185" s="1" t="s">
        <v>0</v>
      </c>
      <c r="V185" s="1" t="s">
        <v>0</v>
      </c>
      <c r="W185" s="1" t="s">
        <v>0</v>
      </c>
      <c r="X185" s="1" t="s">
        <v>0</v>
      </c>
      <c r="Y185" s="1" t="s">
        <v>0</v>
      </c>
      <c r="Z185" s="1" t="s">
        <v>0</v>
      </c>
      <c r="AA185" s="1" t="s">
        <v>0</v>
      </c>
      <c r="AB185" s="1" t="s">
        <v>0</v>
      </c>
      <c r="AC185" s="1" t="s">
        <v>0</v>
      </c>
      <c r="AD185" s="1" t="s">
        <v>0</v>
      </c>
      <c r="AE185" s="1" t="s">
        <v>0</v>
      </c>
      <c r="AF185" s="1" t="s">
        <v>0</v>
      </c>
      <c r="AG185" s="1" t="s">
        <v>0</v>
      </c>
      <c r="AH185" s="1" t="s">
        <v>0</v>
      </c>
      <c r="AI185" s="1" t="s">
        <v>0</v>
      </c>
      <c r="AJ185" s="1" t="s">
        <v>0</v>
      </c>
      <c r="AK185" s="1" t="s">
        <v>0</v>
      </c>
      <c r="AL185" s="1" t="s">
        <v>0</v>
      </c>
      <c r="AM185" s="1" t="s">
        <v>0</v>
      </c>
      <c r="AN185" s="1" t="s">
        <v>0</v>
      </c>
      <c r="AO185" s="1" t="s">
        <v>0</v>
      </c>
      <c r="AP185" s="1" t="s">
        <v>0</v>
      </c>
      <c r="AQ185" s="1" t="s">
        <v>0</v>
      </c>
      <c r="AR185" s="1" t="s">
        <v>0</v>
      </c>
      <c r="AS185" s="1" t="s">
        <v>0</v>
      </c>
      <c r="AT185" s="1" t="s">
        <v>0</v>
      </c>
      <c r="AU185" s="1" t="s">
        <v>0</v>
      </c>
      <c r="AV185" s="1" t="s">
        <v>0</v>
      </c>
      <c r="AW185" s="1" t="s">
        <v>0</v>
      </c>
      <c r="AX185" s="1" t="s">
        <v>0</v>
      </c>
      <c r="AY185" s="1" t="s">
        <v>0</v>
      </c>
      <c r="AZ185" s="1" t="s">
        <v>0</v>
      </c>
      <c r="BA185" s="1" t="s">
        <v>0</v>
      </c>
      <c r="BB185" s="1" t="s">
        <v>0</v>
      </c>
      <c r="BC185" s="1" t="s">
        <v>0</v>
      </c>
      <c r="BD185" s="1" t="s">
        <v>0</v>
      </c>
      <c r="BE185" s="1" t="s">
        <v>0</v>
      </c>
      <c r="BF185" s="1" t="s">
        <v>0</v>
      </c>
      <c r="BG185" s="1" t="s">
        <v>0</v>
      </c>
      <c r="BH185" s="1" t="s">
        <v>0</v>
      </c>
      <c r="BI185" s="1" t="s">
        <v>0</v>
      </c>
      <c r="BJ185" s="1" t="s">
        <v>0</v>
      </c>
      <c r="BK185" s="1" t="s">
        <v>0</v>
      </c>
      <c r="BL185" s="1" t="s">
        <v>0</v>
      </c>
      <c r="BM185" s="1" t="s">
        <v>0</v>
      </c>
      <c r="BN185" s="1" t="s">
        <v>0</v>
      </c>
      <c r="BO185" s="1" t="s">
        <v>0</v>
      </c>
      <c r="BP185" s="1" t="s">
        <v>0</v>
      </c>
      <c r="BQ185" s="1" t="s">
        <v>0</v>
      </c>
      <c r="BR185" s="1" t="s">
        <v>0</v>
      </c>
      <c r="BS185" s="1" t="s">
        <v>0</v>
      </c>
      <c r="BT185" s="1" t="s">
        <v>0</v>
      </c>
      <c r="BU185" s="1" t="s">
        <v>0</v>
      </c>
      <c r="BV185" s="1" t="s">
        <v>0</v>
      </c>
      <c r="BW185" s="1" t="s">
        <v>0</v>
      </c>
      <c r="BX185" s="1" t="s">
        <v>0</v>
      </c>
      <c r="BY185" s="1" t="s">
        <v>0</v>
      </c>
      <c r="BZ185" s="1" t="s">
        <v>0</v>
      </c>
      <c r="CA185" s="1" t="s">
        <v>0</v>
      </c>
      <c r="CB185" s="1" t="s">
        <v>0</v>
      </c>
    </row>
    <row r="186" spans="1:80" x14ac:dyDescent="0.2">
      <c r="A186" s="1" t="s">
        <v>1819</v>
      </c>
      <c r="B186" s="4" t="s">
        <v>833</v>
      </c>
      <c r="C186" s="4" t="s">
        <v>834</v>
      </c>
      <c r="D186" s="1" t="s">
        <v>0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  <c r="L186" s="1" t="s">
        <v>0</v>
      </c>
      <c r="M186" s="1" t="s">
        <v>0</v>
      </c>
      <c r="N186" s="1" t="s">
        <v>0</v>
      </c>
      <c r="O186" s="1" t="s">
        <v>0</v>
      </c>
      <c r="P186" s="1" t="s">
        <v>0</v>
      </c>
      <c r="Q186" s="1" t="s">
        <v>0</v>
      </c>
      <c r="R186" s="1" t="s">
        <v>0</v>
      </c>
      <c r="S186" s="1" t="s">
        <v>0</v>
      </c>
      <c r="T186" s="1" t="s">
        <v>0</v>
      </c>
      <c r="U186" s="1" t="s">
        <v>0</v>
      </c>
      <c r="V186" s="1" t="s">
        <v>0</v>
      </c>
      <c r="W186" s="1" t="s">
        <v>0</v>
      </c>
      <c r="X186" s="1" t="s">
        <v>0</v>
      </c>
      <c r="Y186" s="1" t="s">
        <v>0</v>
      </c>
      <c r="Z186" s="1" t="s">
        <v>0</v>
      </c>
      <c r="AA186" s="1" t="s">
        <v>0</v>
      </c>
      <c r="AB186" s="1" t="s">
        <v>0</v>
      </c>
      <c r="AC186" s="1" t="s">
        <v>0</v>
      </c>
      <c r="AD186" s="1" t="s">
        <v>0</v>
      </c>
      <c r="AE186" s="1" t="s">
        <v>0</v>
      </c>
      <c r="AF186" s="1" t="s">
        <v>0</v>
      </c>
      <c r="AG186" s="1" t="s">
        <v>0</v>
      </c>
      <c r="AH186" s="1" t="s">
        <v>0</v>
      </c>
      <c r="AI186" s="1" t="s">
        <v>0</v>
      </c>
      <c r="AJ186" s="1" t="s">
        <v>0</v>
      </c>
      <c r="AK186" s="1" t="s">
        <v>0</v>
      </c>
      <c r="AL186" s="1" t="s">
        <v>0</v>
      </c>
      <c r="AM186" s="1" t="s">
        <v>0</v>
      </c>
      <c r="AN186" s="1" t="s">
        <v>0</v>
      </c>
      <c r="AO186" s="1" t="s">
        <v>0</v>
      </c>
      <c r="AP186" s="1" t="s">
        <v>0</v>
      </c>
      <c r="AQ186" s="1" t="s">
        <v>0</v>
      </c>
      <c r="AR186" s="1" t="s">
        <v>0</v>
      </c>
      <c r="AS186" s="1" t="s">
        <v>0</v>
      </c>
      <c r="AT186" s="1" t="s">
        <v>0</v>
      </c>
      <c r="AU186" s="1" t="s">
        <v>0</v>
      </c>
      <c r="AV186" s="1" t="s">
        <v>0</v>
      </c>
      <c r="AW186" s="1" t="s">
        <v>0</v>
      </c>
      <c r="AX186" s="1" t="s">
        <v>0</v>
      </c>
      <c r="AY186" s="1" t="s">
        <v>0</v>
      </c>
      <c r="AZ186" s="1" t="s">
        <v>0</v>
      </c>
      <c r="BA186" s="1" t="s">
        <v>0</v>
      </c>
      <c r="BB186" s="1" t="s">
        <v>0</v>
      </c>
      <c r="BC186" s="1" t="s">
        <v>0</v>
      </c>
      <c r="BD186" s="1" t="s">
        <v>0</v>
      </c>
      <c r="BE186" s="1" t="s">
        <v>0</v>
      </c>
      <c r="BF186" s="1" t="s">
        <v>0</v>
      </c>
      <c r="BG186" s="1" t="s">
        <v>0</v>
      </c>
      <c r="BH186" s="1" t="s">
        <v>0</v>
      </c>
      <c r="BI186" s="1" t="s">
        <v>0</v>
      </c>
      <c r="BJ186" s="1" t="s">
        <v>0</v>
      </c>
      <c r="BK186" s="1" t="s">
        <v>0</v>
      </c>
      <c r="BL186" s="1" t="s">
        <v>0</v>
      </c>
      <c r="BM186" s="1" t="s">
        <v>0</v>
      </c>
      <c r="BN186" s="1" t="s">
        <v>0</v>
      </c>
      <c r="BO186" s="1" t="s">
        <v>0</v>
      </c>
      <c r="BP186" s="1" t="s">
        <v>0</v>
      </c>
      <c r="BQ186" s="1" t="s">
        <v>0</v>
      </c>
      <c r="BR186" s="1" t="s">
        <v>0</v>
      </c>
      <c r="BS186" s="1" t="s">
        <v>0</v>
      </c>
      <c r="BT186" s="1" t="s">
        <v>0</v>
      </c>
      <c r="BU186" s="1" t="s">
        <v>0</v>
      </c>
      <c r="BV186" s="1" t="s">
        <v>0</v>
      </c>
      <c r="BW186" s="1" t="s">
        <v>0</v>
      </c>
      <c r="BX186" s="1" t="s">
        <v>0</v>
      </c>
      <c r="BY186" s="1" t="s">
        <v>0</v>
      </c>
      <c r="BZ186" s="1" t="s">
        <v>0</v>
      </c>
      <c r="CA186" s="1" t="s">
        <v>0</v>
      </c>
      <c r="CB186" s="1" t="s">
        <v>0</v>
      </c>
    </row>
    <row r="187" spans="1:80" x14ac:dyDescent="0.2">
      <c r="A187" s="1" t="s">
        <v>1820</v>
      </c>
      <c r="B187" s="4" t="s">
        <v>837</v>
      </c>
      <c r="C187" s="4" t="s">
        <v>0</v>
      </c>
      <c r="D187" s="1">
        <v>693692.33353571803</v>
      </c>
      <c r="E187" s="1">
        <v>813527.41272569995</v>
      </c>
      <c r="F187" s="1">
        <v>1269125.38913792</v>
      </c>
      <c r="G187" s="1">
        <v>495749.89944153198</v>
      </c>
      <c r="H187" s="1">
        <v>1274028.04374529</v>
      </c>
      <c r="I187" s="1">
        <v>811142.506576902</v>
      </c>
      <c r="J187" s="1">
        <v>462253.847897748</v>
      </c>
      <c r="K187" s="1">
        <v>583107.62365889899</v>
      </c>
      <c r="L187" s="1">
        <v>581318.834567243</v>
      </c>
      <c r="M187" s="1">
        <v>625042.49067840399</v>
      </c>
      <c r="N187" s="1">
        <v>642815.18112087704</v>
      </c>
      <c r="O187" s="1">
        <v>612051.18638066296</v>
      </c>
      <c r="P187" s="1">
        <v>492255.52098595502</v>
      </c>
      <c r="Q187" s="1">
        <v>540281.77576438698</v>
      </c>
      <c r="R187" s="1">
        <v>643702.20277836302</v>
      </c>
      <c r="S187" s="1">
        <v>691475.86669820105</v>
      </c>
      <c r="T187" s="1">
        <v>532555.15624941303</v>
      </c>
      <c r="U187" s="1">
        <v>682698.29147097003</v>
      </c>
      <c r="V187" s="1">
        <v>679968.802075463</v>
      </c>
      <c r="W187" s="1">
        <v>724421.64091535006</v>
      </c>
      <c r="X187" s="1">
        <v>604764.08499360399</v>
      </c>
      <c r="Y187" s="1">
        <v>462964.95579758799</v>
      </c>
      <c r="Z187" s="1">
        <v>415477.87186106801</v>
      </c>
      <c r="AA187" s="1">
        <v>331398.90054871299</v>
      </c>
      <c r="AB187" s="1">
        <v>457054.312131165</v>
      </c>
      <c r="AC187" s="1">
        <v>801331.52343734505</v>
      </c>
      <c r="AD187" s="1">
        <v>523151.83428407903</v>
      </c>
      <c r="AE187" s="1">
        <v>583727.64181764796</v>
      </c>
      <c r="AF187" s="1">
        <v>706659.21851246897</v>
      </c>
      <c r="AG187" s="1">
        <v>684160.98726678197</v>
      </c>
      <c r="AH187" s="1">
        <v>805182.48132365104</v>
      </c>
      <c r="AI187" s="1">
        <v>531669.890624344</v>
      </c>
      <c r="AJ187" s="1">
        <v>529891.43118943996</v>
      </c>
      <c r="AK187" s="1">
        <v>475362.34488643199</v>
      </c>
      <c r="AL187" s="1">
        <v>682425.36623510101</v>
      </c>
      <c r="AM187" s="1">
        <v>487052.167369926</v>
      </c>
      <c r="AN187" s="1">
        <v>466546.21088803001</v>
      </c>
      <c r="AO187" s="1">
        <v>697284.41140710795</v>
      </c>
      <c r="AP187" s="1">
        <v>455527.76542154502</v>
      </c>
      <c r="AQ187" s="1">
        <v>375827.07517877</v>
      </c>
      <c r="AR187" s="1">
        <v>420364.55867099197</v>
      </c>
      <c r="AS187" s="1">
        <v>400552.01902819501</v>
      </c>
      <c r="AT187" s="1">
        <v>605622.65049649705</v>
      </c>
      <c r="AU187" s="1">
        <v>453187.71318178403</v>
      </c>
      <c r="AV187" s="1">
        <v>470193.27273378201</v>
      </c>
      <c r="AW187" s="1">
        <v>644788.91335001704</v>
      </c>
      <c r="AX187" s="1">
        <v>519213.20802024298</v>
      </c>
      <c r="AY187" s="1">
        <v>595081.49659609399</v>
      </c>
      <c r="AZ187" s="1">
        <v>536921.10060078499</v>
      </c>
      <c r="BA187" s="1">
        <v>624141.31316025404</v>
      </c>
      <c r="BB187" s="1">
        <v>515148.19917524798</v>
      </c>
      <c r="BC187" s="1">
        <v>689972.934436479</v>
      </c>
      <c r="BD187" s="1">
        <v>425534.94920198602</v>
      </c>
      <c r="BE187" s="1">
        <v>550302.52776055597</v>
      </c>
      <c r="BF187" s="1">
        <v>413436.77075348003</v>
      </c>
      <c r="BG187" s="1">
        <v>1245703.0980016</v>
      </c>
      <c r="BH187" s="1">
        <v>662370.67330957705</v>
      </c>
      <c r="BI187" s="1">
        <v>490117.34107448702</v>
      </c>
      <c r="BJ187" s="1">
        <v>531775.69227191398</v>
      </c>
      <c r="BK187" s="1">
        <v>450169.76050437399</v>
      </c>
      <c r="BL187" s="1">
        <v>649521.49664156896</v>
      </c>
      <c r="BM187" s="1">
        <v>486175.67734743899</v>
      </c>
      <c r="BN187" s="1">
        <v>639973.97960286099</v>
      </c>
      <c r="BO187" s="1">
        <v>689623.24413705105</v>
      </c>
      <c r="BP187" s="1">
        <v>504851.88668696902</v>
      </c>
      <c r="BQ187" s="1">
        <v>595688.35037516104</v>
      </c>
      <c r="BR187" s="1">
        <v>733871.07802484103</v>
      </c>
      <c r="BS187" s="1">
        <v>492418.022460423</v>
      </c>
      <c r="BT187" s="1">
        <v>407213.26616588398</v>
      </c>
      <c r="BU187" s="1">
        <v>719548.74288125697</v>
      </c>
      <c r="BV187" s="1">
        <v>478356.72627058701</v>
      </c>
      <c r="BW187" s="1">
        <v>490087.83742895699</v>
      </c>
      <c r="BX187" s="1">
        <v>445468.49302890501</v>
      </c>
      <c r="BY187" s="1">
        <v>439198.43821932003</v>
      </c>
      <c r="BZ187" s="1">
        <v>554394.979087229</v>
      </c>
      <c r="CA187" s="1">
        <v>420811.44668454898</v>
      </c>
      <c r="CB187" s="1">
        <v>469636.35966610903</v>
      </c>
    </row>
    <row r="188" spans="1:80" x14ac:dyDescent="0.2">
      <c r="A188" s="1" t="s">
        <v>1821</v>
      </c>
      <c r="B188" s="4" t="s">
        <v>840</v>
      </c>
      <c r="C188" s="4" t="s">
        <v>0</v>
      </c>
      <c r="D188" s="1" t="s">
        <v>0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  <c r="L188" s="1" t="s">
        <v>0</v>
      </c>
      <c r="M188" s="1" t="s">
        <v>0</v>
      </c>
      <c r="N188" s="1" t="s">
        <v>0</v>
      </c>
      <c r="O188" s="1" t="s">
        <v>0</v>
      </c>
      <c r="P188" s="1" t="s">
        <v>0</v>
      </c>
      <c r="Q188" s="1" t="s">
        <v>0</v>
      </c>
      <c r="R188" s="1" t="s">
        <v>0</v>
      </c>
      <c r="S188" s="1" t="s">
        <v>0</v>
      </c>
      <c r="T188" s="1" t="s">
        <v>0</v>
      </c>
      <c r="U188" s="1" t="s">
        <v>0</v>
      </c>
      <c r="V188" s="1" t="s">
        <v>0</v>
      </c>
      <c r="W188" s="1" t="s">
        <v>0</v>
      </c>
      <c r="X188" s="1" t="s">
        <v>0</v>
      </c>
      <c r="Y188" s="1" t="s">
        <v>0</v>
      </c>
      <c r="Z188" s="1" t="s">
        <v>0</v>
      </c>
      <c r="AA188" s="1" t="s">
        <v>0</v>
      </c>
      <c r="AB188" s="1" t="s">
        <v>0</v>
      </c>
      <c r="AC188" s="1" t="s">
        <v>0</v>
      </c>
      <c r="AD188" s="1" t="s">
        <v>0</v>
      </c>
      <c r="AE188" s="1" t="s">
        <v>0</v>
      </c>
      <c r="AF188" s="1" t="s">
        <v>0</v>
      </c>
      <c r="AG188" s="1" t="s">
        <v>0</v>
      </c>
      <c r="AH188" s="1" t="s">
        <v>0</v>
      </c>
      <c r="AI188" s="1" t="s">
        <v>0</v>
      </c>
      <c r="AJ188" s="1" t="s">
        <v>0</v>
      </c>
      <c r="AK188" s="1" t="s">
        <v>0</v>
      </c>
      <c r="AL188" s="1" t="s">
        <v>0</v>
      </c>
      <c r="AM188" s="1" t="s">
        <v>0</v>
      </c>
      <c r="AN188" s="1" t="s">
        <v>0</v>
      </c>
      <c r="AO188" s="1" t="s">
        <v>0</v>
      </c>
      <c r="AP188" s="1" t="s">
        <v>0</v>
      </c>
      <c r="AQ188" s="1" t="s">
        <v>0</v>
      </c>
      <c r="AR188" s="1" t="s">
        <v>0</v>
      </c>
      <c r="AS188" s="1" t="s">
        <v>0</v>
      </c>
      <c r="AT188" s="1" t="s">
        <v>0</v>
      </c>
      <c r="AU188" s="1" t="s">
        <v>0</v>
      </c>
      <c r="AV188" s="1" t="s">
        <v>0</v>
      </c>
      <c r="AW188" s="1" t="s">
        <v>0</v>
      </c>
      <c r="AX188" s="1" t="s">
        <v>0</v>
      </c>
      <c r="AY188" s="1" t="s">
        <v>0</v>
      </c>
      <c r="AZ188" s="1" t="s">
        <v>0</v>
      </c>
      <c r="BA188" s="1" t="s">
        <v>0</v>
      </c>
      <c r="BB188" s="1" t="s">
        <v>0</v>
      </c>
      <c r="BC188" s="1" t="s">
        <v>0</v>
      </c>
      <c r="BD188" s="1" t="s">
        <v>0</v>
      </c>
      <c r="BE188" s="1" t="s">
        <v>0</v>
      </c>
      <c r="BF188" s="1" t="s">
        <v>0</v>
      </c>
      <c r="BG188" s="1" t="s">
        <v>0</v>
      </c>
      <c r="BH188" s="1" t="s">
        <v>0</v>
      </c>
      <c r="BI188" s="1" t="s">
        <v>0</v>
      </c>
      <c r="BJ188" s="1" t="s">
        <v>0</v>
      </c>
      <c r="BK188" s="1" t="s">
        <v>0</v>
      </c>
      <c r="BL188" s="1" t="s">
        <v>0</v>
      </c>
      <c r="BM188" s="1" t="s">
        <v>0</v>
      </c>
      <c r="BN188" s="1" t="s">
        <v>0</v>
      </c>
      <c r="BO188" s="1" t="s">
        <v>0</v>
      </c>
      <c r="BP188" s="1" t="s">
        <v>0</v>
      </c>
      <c r="BQ188" s="1" t="s">
        <v>0</v>
      </c>
      <c r="BR188" s="1" t="s">
        <v>0</v>
      </c>
      <c r="BS188" s="1" t="s">
        <v>0</v>
      </c>
      <c r="BT188" s="1" t="s">
        <v>0</v>
      </c>
      <c r="BU188" s="1" t="s">
        <v>0</v>
      </c>
      <c r="BV188" s="1" t="s">
        <v>0</v>
      </c>
      <c r="BW188" s="1" t="s">
        <v>0</v>
      </c>
      <c r="BX188" s="1" t="s">
        <v>0</v>
      </c>
      <c r="BY188" s="1" t="s">
        <v>0</v>
      </c>
      <c r="BZ188" s="1" t="s">
        <v>0</v>
      </c>
      <c r="CA188" s="1" t="s">
        <v>0</v>
      </c>
      <c r="CB188" s="1" t="s">
        <v>0</v>
      </c>
    </row>
    <row r="189" spans="1:80" x14ac:dyDescent="0.2">
      <c r="A189" s="1" t="s">
        <v>1822</v>
      </c>
      <c r="B189" s="4" t="s">
        <v>844</v>
      </c>
      <c r="C189" s="4" t="s">
        <v>845</v>
      </c>
      <c r="D189" s="1">
        <v>862578.54190370603</v>
      </c>
      <c r="E189" s="1">
        <v>1675333.2140810399</v>
      </c>
      <c r="F189" s="1">
        <v>1555038.7598446801</v>
      </c>
      <c r="G189" s="1">
        <v>601689.32694363105</v>
      </c>
      <c r="H189" s="1">
        <v>1316625.22365488</v>
      </c>
      <c r="I189" s="1">
        <v>3288474.7587047601</v>
      </c>
      <c r="J189" s="1">
        <v>1501358.8975943499</v>
      </c>
      <c r="K189" s="1">
        <v>1551518.75519339</v>
      </c>
      <c r="L189" s="1">
        <v>908968.77687565098</v>
      </c>
      <c r="M189" s="1">
        <v>886151.85345221299</v>
      </c>
      <c r="N189" s="1">
        <v>1499901.9803498101</v>
      </c>
      <c r="O189" s="1">
        <v>706157.99202570203</v>
      </c>
      <c r="P189" s="1">
        <v>1311136.34741304</v>
      </c>
      <c r="Q189" s="1">
        <v>890223.89849862002</v>
      </c>
      <c r="R189" s="1">
        <v>678145.52070086601</v>
      </c>
      <c r="S189" s="1">
        <v>1833136.3197050299</v>
      </c>
      <c r="T189" s="1">
        <v>1082329.23432291</v>
      </c>
      <c r="U189" s="1">
        <v>1088600.67784335</v>
      </c>
      <c r="V189" s="1">
        <v>337883.92193759501</v>
      </c>
      <c r="W189" s="1">
        <v>772077.68033253797</v>
      </c>
      <c r="X189" s="1">
        <v>903789.33760911203</v>
      </c>
      <c r="Y189" s="1">
        <v>1050907.7746361101</v>
      </c>
      <c r="Z189" s="1">
        <v>1039624.41520113</v>
      </c>
      <c r="AA189" s="1">
        <v>895860.51594398299</v>
      </c>
      <c r="AB189" s="1">
        <v>936257.164315267</v>
      </c>
      <c r="AC189" s="1">
        <v>1105648.1882407099</v>
      </c>
      <c r="AD189" s="1">
        <v>1090436.7719432099</v>
      </c>
      <c r="AE189" s="1">
        <v>1509907.7919902899</v>
      </c>
      <c r="AF189" s="1">
        <v>1080535.2824790899</v>
      </c>
      <c r="AG189" s="1">
        <v>1384104.91478397</v>
      </c>
      <c r="AH189" s="1">
        <v>811125.57750874897</v>
      </c>
      <c r="AI189" s="1">
        <v>403171.91309570201</v>
      </c>
      <c r="AJ189" s="1">
        <v>1182933.62294386</v>
      </c>
      <c r="AK189" s="1">
        <v>1055828.1518679601</v>
      </c>
      <c r="AL189" s="1">
        <v>755179.77073321503</v>
      </c>
      <c r="AM189" s="1">
        <v>1042521.36746408</v>
      </c>
      <c r="AN189" s="1">
        <v>620962.84809163096</v>
      </c>
      <c r="AO189" s="1">
        <v>2414121.1687682001</v>
      </c>
      <c r="AP189" s="1">
        <v>1136988.3752105001</v>
      </c>
      <c r="AQ189" s="1">
        <v>549444.75672781502</v>
      </c>
      <c r="AR189" s="1">
        <v>632625.92967169394</v>
      </c>
      <c r="AS189" s="1">
        <v>500455.40951221099</v>
      </c>
      <c r="AT189" s="1">
        <v>979993.69963338505</v>
      </c>
      <c r="AU189" s="1">
        <v>1523273.5547350401</v>
      </c>
      <c r="AV189" s="1">
        <v>601796.32128948497</v>
      </c>
      <c r="AW189" s="1">
        <v>995859.36433255905</v>
      </c>
      <c r="AX189" s="1">
        <v>807661.37505438901</v>
      </c>
      <c r="AY189" s="1">
        <v>962197.78180207603</v>
      </c>
      <c r="AZ189" s="1">
        <v>892874.05867034604</v>
      </c>
      <c r="BA189" s="1">
        <v>772631.24443936103</v>
      </c>
      <c r="BB189" s="1">
        <v>949484.51954345603</v>
      </c>
      <c r="BC189" s="1">
        <v>1447051.8542204101</v>
      </c>
      <c r="BD189" s="1">
        <v>860360.00153059396</v>
      </c>
      <c r="BE189" s="1">
        <v>619630.31865897402</v>
      </c>
      <c r="BF189" s="1">
        <v>1022370.84805872</v>
      </c>
      <c r="BG189" s="1">
        <v>1452574.3073122101</v>
      </c>
      <c r="BH189" s="1">
        <v>1184077.4741219</v>
      </c>
      <c r="BI189" s="1">
        <v>347118.486136102</v>
      </c>
      <c r="BJ189" s="1">
        <v>985792.32661971496</v>
      </c>
      <c r="BK189" s="1">
        <v>515682.28680276702</v>
      </c>
      <c r="BL189" s="1">
        <v>1171190.81645628</v>
      </c>
      <c r="BM189" s="1">
        <v>1305422.92267297</v>
      </c>
      <c r="BN189" s="1">
        <v>1221940.9267492499</v>
      </c>
      <c r="BO189" s="1">
        <v>954415.03808672901</v>
      </c>
      <c r="BP189" s="1">
        <v>1099197.215506</v>
      </c>
      <c r="BQ189" s="1">
        <v>772301.21446461696</v>
      </c>
      <c r="BR189" s="1">
        <v>1444122.2325619501</v>
      </c>
      <c r="BS189" s="1">
        <v>1156223.5992114299</v>
      </c>
      <c r="BT189" s="1">
        <v>1264600.6178615601</v>
      </c>
      <c r="BU189" s="1">
        <v>1199256.9537082701</v>
      </c>
      <c r="BV189" s="1">
        <v>665715.88484515902</v>
      </c>
      <c r="BW189" s="1">
        <v>284390.56729718897</v>
      </c>
      <c r="BX189" s="1">
        <v>2150674.6785818199</v>
      </c>
      <c r="BY189" s="1">
        <v>1121086.2091442</v>
      </c>
      <c r="BZ189" s="1">
        <v>756041.23038523505</v>
      </c>
      <c r="CA189" s="1">
        <v>955534.32032221195</v>
      </c>
      <c r="CB189" s="1">
        <v>1387154.4100844599</v>
      </c>
    </row>
    <row r="190" spans="1:80" x14ac:dyDescent="0.2">
      <c r="A190" s="1" t="s">
        <v>1823</v>
      </c>
      <c r="B190" s="4" t="s">
        <v>848</v>
      </c>
      <c r="C190" s="4" t="s">
        <v>849</v>
      </c>
      <c r="D190" s="1">
        <v>89178.001115229199</v>
      </c>
      <c r="E190" s="1">
        <v>76408.130704331197</v>
      </c>
      <c r="F190" s="1">
        <v>76090.740821325904</v>
      </c>
      <c r="G190" s="1">
        <v>63327.973843346903</v>
      </c>
      <c r="H190" s="1">
        <v>54709.373074935698</v>
      </c>
      <c r="I190" s="1">
        <v>75875.309871654201</v>
      </c>
      <c r="J190" s="1">
        <v>106865.591004296</v>
      </c>
      <c r="K190" s="1">
        <v>58956.617845494096</v>
      </c>
      <c r="L190" s="1">
        <v>97646.391464786298</v>
      </c>
      <c r="M190" s="1">
        <v>129276.149945856</v>
      </c>
      <c r="N190" s="1">
        <v>57916.701890593497</v>
      </c>
      <c r="O190" s="1">
        <v>72313.004466623199</v>
      </c>
      <c r="P190" s="1">
        <v>58998.307931981697</v>
      </c>
      <c r="Q190" s="1">
        <v>63070.033251000801</v>
      </c>
      <c r="R190" s="1">
        <v>84224.645058601207</v>
      </c>
      <c r="S190" s="1">
        <v>49387.648655158802</v>
      </c>
      <c r="T190" s="1">
        <v>98183.308393754094</v>
      </c>
      <c r="U190" s="1">
        <v>239053.74907484601</v>
      </c>
      <c r="V190" s="1">
        <v>85154.015204231604</v>
      </c>
      <c r="W190" s="1">
        <v>84275.431869723907</v>
      </c>
      <c r="X190" s="1">
        <v>101144.000392627</v>
      </c>
      <c r="Y190" s="1">
        <v>54140.025105747998</v>
      </c>
      <c r="Z190" s="1">
        <v>68391.484648530604</v>
      </c>
      <c r="AA190" s="1">
        <v>60925.890625760199</v>
      </c>
      <c r="AB190" s="1">
        <v>31035.153190534002</v>
      </c>
      <c r="AC190" s="1">
        <v>89532.280232841498</v>
      </c>
      <c r="AD190" s="1">
        <v>54848.655048684297</v>
      </c>
      <c r="AE190" s="1">
        <v>96111.902673317803</v>
      </c>
      <c r="AF190" s="1">
        <v>107235.93141376501</v>
      </c>
      <c r="AG190" s="1">
        <v>107544.824897693</v>
      </c>
      <c r="AH190" s="1">
        <v>64096.118587315999</v>
      </c>
      <c r="AI190" s="1">
        <v>73759.607207173496</v>
      </c>
      <c r="AJ190" s="1">
        <v>46831.826152799898</v>
      </c>
      <c r="AK190" s="1">
        <v>56143.788620614898</v>
      </c>
      <c r="AL190" s="1">
        <v>74184.537905439502</v>
      </c>
      <c r="AM190" s="1">
        <v>67610.688587944402</v>
      </c>
      <c r="AN190" s="1">
        <v>93534.000327112895</v>
      </c>
      <c r="AO190" s="1">
        <v>151806.56818122001</v>
      </c>
      <c r="AP190" s="1">
        <v>68403.692644782801</v>
      </c>
      <c r="AQ190" s="1">
        <v>30201.128098952999</v>
      </c>
      <c r="AR190" s="1">
        <v>78364.146236791799</v>
      </c>
      <c r="AS190" s="1">
        <v>78223.320385980202</v>
      </c>
      <c r="AT190" s="1">
        <v>36432.513291637602</v>
      </c>
      <c r="AU190" s="1">
        <v>63737.089501252798</v>
      </c>
      <c r="AV190" s="1">
        <v>99649.151555689299</v>
      </c>
      <c r="AW190" s="1">
        <v>47877.451143017999</v>
      </c>
      <c r="AX190" s="1">
        <v>55865.8953238709</v>
      </c>
      <c r="AY190" s="1">
        <v>61347.031940867499</v>
      </c>
      <c r="AZ190" s="1">
        <v>140687.39676228099</v>
      </c>
      <c r="BA190" s="1">
        <v>62583.687447882803</v>
      </c>
      <c r="BB190" s="1">
        <v>45265.4002175192</v>
      </c>
      <c r="BC190" s="1">
        <v>43799.834785440697</v>
      </c>
      <c r="BD190" s="1">
        <v>89508.138705280799</v>
      </c>
      <c r="BE190" s="1">
        <v>70926.824179355899</v>
      </c>
      <c r="BF190" s="1">
        <v>32477.4947678391</v>
      </c>
      <c r="BG190" s="1">
        <v>28070.1414378031</v>
      </c>
      <c r="BH190" s="1">
        <v>42088.022697748798</v>
      </c>
      <c r="BI190" s="1">
        <v>58208.0577807386</v>
      </c>
      <c r="BJ190" s="1">
        <v>32754.489374761899</v>
      </c>
      <c r="BK190" s="1">
        <v>41642.407982975899</v>
      </c>
      <c r="BL190" s="1">
        <v>56539.648480413198</v>
      </c>
      <c r="BM190" s="1">
        <v>83651.416775776102</v>
      </c>
      <c r="BN190" s="1">
        <v>62022.955422871797</v>
      </c>
      <c r="BO190" s="1">
        <v>31725.253473189801</v>
      </c>
      <c r="BP190" s="1">
        <v>69495.203959523395</v>
      </c>
      <c r="BQ190" s="1">
        <v>55186.095639096697</v>
      </c>
      <c r="BR190" s="1">
        <v>41159.048577961003</v>
      </c>
      <c r="BS190" s="1">
        <v>58575.309599765402</v>
      </c>
      <c r="BT190" s="1">
        <v>45993.256340595297</v>
      </c>
      <c r="BU190" s="1">
        <v>137898.87940624499</v>
      </c>
      <c r="BV190" s="1">
        <v>100155.564317917</v>
      </c>
      <c r="BW190" s="1">
        <v>44795.816641152698</v>
      </c>
      <c r="BX190" s="1">
        <v>95840.888279090199</v>
      </c>
      <c r="BY190" s="1">
        <v>68387.713754433003</v>
      </c>
      <c r="BZ190" s="1">
        <v>91123.261552511802</v>
      </c>
      <c r="CA190" s="1">
        <v>34864.339721660101</v>
      </c>
      <c r="CB190" s="1">
        <v>48445.7236796988</v>
      </c>
    </row>
    <row r="191" spans="1:80" x14ac:dyDescent="0.2">
      <c r="A191" s="1" t="s">
        <v>1824</v>
      </c>
      <c r="B191" s="4" t="s">
        <v>852</v>
      </c>
      <c r="C191" s="4" t="s">
        <v>853</v>
      </c>
      <c r="D191" s="1">
        <v>89194.637979035295</v>
      </c>
      <c r="E191" s="1">
        <v>74854.1591532561</v>
      </c>
      <c r="F191" s="1">
        <v>94199.050513623297</v>
      </c>
      <c r="G191" s="1">
        <v>69500.509668168699</v>
      </c>
      <c r="H191" s="1">
        <v>67361.777752862094</v>
      </c>
      <c r="I191" s="1">
        <v>90678.365731210099</v>
      </c>
      <c r="J191" s="1">
        <v>111805.277328254</v>
      </c>
      <c r="K191" s="1">
        <v>75071.041196387596</v>
      </c>
      <c r="L191" s="1">
        <v>85662.312320041601</v>
      </c>
      <c r="M191" s="1">
        <v>98801.5098723845</v>
      </c>
      <c r="N191" s="1">
        <v>87954.960274387093</v>
      </c>
      <c r="O191" s="1">
        <v>84378.1120186716</v>
      </c>
      <c r="P191" s="1">
        <v>81342.494997774498</v>
      </c>
      <c r="Q191" s="1">
        <v>67901.5226597289</v>
      </c>
      <c r="R191" s="1">
        <v>93209.365068826795</v>
      </c>
      <c r="S191" s="1">
        <v>84955.993050604797</v>
      </c>
      <c r="T191" s="1">
        <v>97958.293843473206</v>
      </c>
      <c r="U191" s="1">
        <v>107870.389634095</v>
      </c>
      <c r="V191" s="1">
        <v>87056.2833587122</v>
      </c>
      <c r="W191" s="1">
        <v>68593.450877075695</v>
      </c>
      <c r="X191" s="1">
        <v>88758.007528573798</v>
      </c>
      <c r="Y191" s="1">
        <v>90017.771295555503</v>
      </c>
      <c r="Z191" s="1">
        <v>63653.301324929402</v>
      </c>
      <c r="AA191" s="1">
        <v>93437.1148997821</v>
      </c>
      <c r="AB191" s="1">
        <v>78078.826734237504</v>
      </c>
      <c r="AC191" s="1">
        <v>84324.596013905699</v>
      </c>
      <c r="AD191" s="1">
        <v>88533.660673283506</v>
      </c>
      <c r="AE191" s="1">
        <v>68648.422300895298</v>
      </c>
      <c r="AF191" s="1">
        <v>77876.205879810295</v>
      </c>
      <c r="AG191" s="1">
        <v>87657.549328782305</v>
      </c>
      <c r="AH191" s="1">
        <v>78536.454074122405</v>
      </c>
      <c r="AI191" s="1">
        <v>88672.413606250106</v>
      </c>
      <c r="AJ191" s="1">
        <v>79684.125397052296</v>
      </c>
      <c r="AK191" s="1">
        <v>69316.270810977599</v>
      </c>
      <c r="AL191" s="1">
        <v>95991.783481893406</v>
      </c>
      <c r="AM191" s="1">
        <v>99475.449382211504</v>
      </c>
      <c r="AN191" s="1">
        <v>76602.003726477196</v>
      </c>
      <c r="AO191" s="1">
        <v>110482.748389655</v>
      </c>
      <c r="AP191" s="1">
        <v>73521.305770302206</v>
      </c>
      <c r="AQ191" s="1">
        <v>48210.409318810802</v>
      </c>
      <c r="AR191" s="1">
        <v>54142.914483649001</v>
      </c>
      <c r="AS191" s="1">
        <v>65601.271047525297</v>
      </c>
      <c r="AT191" s="1">
        <v>66874.195456115995</v>
      </c>
      <c r="AU191" s="1">
        <v>89583.2187711484</v>
      </c>
      <c r="AV191" s="1">
        <v>77959.055191575404</v>
      </c>
      <c r="AW191" s="1">
        <v>85148.772231530995</v>
      </c>
      <c r="AX191" s="1">
        <v>75743.2559038076</v>
      </c>
      <c r="AY191" s="1">
        <v>70528.026783286798</v>
      </c>
      <c r="AZ191" s="1">
        <v>64551.9053175144</v>
      </c>
      <c r="BA191" s="1">
        <v>69440.9441076355</v>
      </c>
      <c r="BB191" s="1">
        <v>57414.7353983625</v>
      </c>
      <c r="BC191" s="1">
        <v>79778.211602583906</v>
      </c>
      <c r="BD191" s="1">
        <v>77888.866959709107</v>
      </c>
      <c r="BE191" s="1">
        <v>53516.6643283019</v>
      </c>
      <c r="BF191" s="1">
        <v>70260.688093838093</v>
      </c>
      <c r="BG191" s="1">
        <v>69175.074635914803</v>
      </c>
      <c r="BH191" s="1">
        <v>75431.835639798606</v>
      </c>
      <c r="BI191" s="1">
        <v>71397.7621611551</v>
      </c>
      <c r="BJ191" s="1">
        <v>61341.808227358299</v>
      </c>
      <c r="BK191" s="1">
        <v>83995.682791873303</v>
      </c>
      <c r="BL191" s="1">
        <v>67391.131063831504</v>
      </c>
      <c r="BM191" s="1">
        <v>58375.411704400598</v>
      </c>
      <c r="BN191" s="1">
        <v>69149.147631882297</v>
      </c>
      <c r="BO191" s="1">
        <v>78919.270636058005</v>
      </c>
      <c r="BP191" s="1">
        <v>75674.207130384399</v>
      </c>
      <c r="BQ191" s="1">
        <v>77392.265004657602</v>
      </c>
      <c r="BR191" s="1">
        <v>81444.441524081194</v>
      </c>
      <c r="BS191" s="1">
        <v>79041.976090047407</v>
      </c>
      <c r="BT191" s="1">
        <v>75954.281916586493</v>
      </c>
      <c r="BU191" s="1">
        <v>89523.490259236802</v>
      </c>
      <c r="BV191" s="1">
        <v>73901.019318603707</v>
      </c>
      <c r="BW191" s="1">
        <v>60271.513396394497</v>
      </c>
      <c r="BX191" s="1">
        <v>59121.2205936112</v>
      </c>
      <c r="BY191" s="1">
        <v>68596.008199536198</v>
      </c>
      <c r="BZ191" s="1">
        <v>68077.060483902605</v>
      </c>
      <c r="CA191" s="1">
        <v>62657.379422905498</v>
      </c>
      <c r="CB191" s="1">
        <v>72218.9063714105</v>
      </c>
    </row>
    <row r="192" spans="1:80" x14ac:dyDescent="0.2">
      <c r="A192" s="1" t="s">
        <v>1825</v>
      </c>
      <c r="B192" s="4" t="s">
        <v>857</v>
      </c>
      <c r="C192" s="4" t="s">
        <v>0</v>
      </c>
      <c r="D192" s="1">
        <v>77162.053577525905</v>
      </c>
      <c r="E192" s="1">
        <v>155574.50389081199</v>
      </c>
      <c r="F192" s="1">
        <v>162209.75709615601</v>
      </c>
      <c r="G192" s="1">
        <v>62206.917860871399</v>
      </c>
      <c r="H192" s="1">
        <v>378795.138485673</v>
      </c>
      <c r="I192" s="1">
        <v>124189.227225215</v>
      </c>
      <c r="J192" s="1">
        <v>232733.46990070699</v>
      </c>
      <c r="K192" s="1">
        <v>95877.823533837596</v>
      </c>
      <c r="L192" s="1">
        <v>99636.935913216003</v>
      </c>
      <c r="M192" s="1">
        <v>124676.58265789101</v>
      </c>
      <c r="N192" s="1">
        <v>237243.507197225</v>
      </c>
      <c r="O192" s="1">
        <v>98056.717965114294</v>
      </c>
      <c r="P192" s="1">
        <v>94977.025359804204</v>
      </c>
      <c r="Q192" s="1">
        <v>73824.873055972406</v>
      </c>
      <c r="R192" s="1">
        <v>196898.81936568301</v>
      </c>
      <c r="S192" s="1">
        <v>89691.970214253495</v>
      </c>
      <c r="T192" s="1">
        <v>79805.432960611302</v>
      </c>
      <c r="U192" s="1">
        <v>199328.435238228</v>
      </c>
      <c r="V192" s="1">
        <v>82606.222247240294</v>
      </c>
      <c r="W192" s="1">
        <v>105993.79890490101</v>
      </c>
      <c r="X192" s="1">
        <v>120241.407397691</v>
      </c>
      <c r="Y192" s="1">
        <v>100656.656482163</v>
      </c>
      <c r="Z192" s="1">
        <v>94622.602005321096</v>
      </c>
      <c r="AA192" s="1">
        <v>95346.012814363305</v>
      </c>
      <c r="AB192" s="1">
        <v>114727.05207641701</v>
      </c>
      <c r="AC192" s="1">
        <v>94976.499644944197</v>
      </c>
      <c r="AD192" s="1">
        <v>165111.233800685</v>
      </c>
      <c r="AE192" s="1">
        <v>235913.06506402401</v>
      </c>
      <c r="AF192" s="1">
        <v>144908.68945723301</v>
      </c>
      <c r="AG192" s="1">
        <v>149697.31952661899</v>
      </c>
      <c r="AH192" s="1">
        <v>163530.41349376601</v>
      </c>
      <c r="AI192" s="1">
        <v>108710.250200676</v>
      </c>
      <c r="AJ192" s="1">
        <v>59289.337970775399</v>
      </c>
      <c r="AK192" s="1">
        <v>100376.36969285599</v>
      </c>
      <c r="AL192" s="1">
        <v>80339.858993447895</v>
      </c>
      <c r="AM192" s="1">
        <v>54744.9298171724</v>
      </c>
      <c r="AN192" s="1">
        <v>55805.481467616599</v>
      </c>
      <c r="AO192" s="1">
        <v>81426.003526086599</v>
      </c>
      <c r="AP192" s="1">
        <v>71969.927534739894</v>
      </c>
      <c r="AQ192" s="1">
        <v>41925.948007542298</v>
      </c>
      <c r="AR192" s="1">
        <v>134715.32668725599</v>
      </c>
      <c r="AS192" s="1">
        <v>76955.554494317897</v>
      </c>
      <c r="AT192" s="1">
        <v>42522.636872269002</v>
      </c>
      <c r="AU192" s="1">
        <v>65936.895703684</v>
      </c>
      <c r="AV192" s="1">
        <v>52122.932428091299</v>
      </c>
      <c r="AW192" s="1">
        <v>54086.448145977804</v>
      </c>
      <c r="AX192" s="1">
        <v>74842.897339895702</v>
      </c>
      <c r="AY192" s="1">
        <v>66155.205066105307</v>
      </c>
      <c r="AZ192" s="1">
        <v>123306.836417185</v>
      </c>
      <c r="BA192" s="1">
        <v>54875.294303920498</v>
      </c>
      <c r="BB192" s="1">
        <v>59350.063324074203</v>
      </c>
      <c r="BC192" s="1">
        <v>89982.146152540896</v>
      </c>
      <c r="BD192" s="1">
        <v>100488.381070926</v>
      </c>
      <c r="BE192" s="1">
        <v>95650.855307666701</v>
      </c>
      <c r="BF192" s="1">
        <v>102197.477901629</v>
      </c>
      <c r="BG192" s="1">
        <v>184829.97015345999</v>
      </c>
      <c r="BH192" s="1">
        <v>161595.02706684099</v>
      </c>
      <c r="BI192" s="1">
        <v>98333.391367390301</v>
      </c>
      <c r="BJ192" s="1">
        <v>171795.917154525</v>
      </c>
      <c r="BK192" s="1">
        <v>96778.570849942203</v>
      </c>
      <c r="BL192" s="1">
        <v>75726.293409117105</v>
      </c>
      <c r="BM192" s="1">
        <v>69839.235314861304</v>
      </c>
      <c r="BN192" s="1">
        <v>136189.62055069499</v>
      </c>
      <c r="BO192" s="1">
        <v>101275.982574387</v>
      </c>
      <c r="BP192" s="1">
        <v>84404.227357960699</v>
      </c>
      <c r="BQ192" s="1">
        <v>65839.773293862294</v>
      </c>
      <c r="BR192" s="1">
        <v>114646.76186139901</v>
      </c>
      <c r="BS192" s="1">
        <v>85931.576331160395</v>
      </c>
      <c r="BT192" s="1">
        <v>62340.440178548597</v>
      </c>
      <c r="BU192" s="1">
        <v>87524.866782612196</v>
      </c>
      <c r="BV192" s="1">
        <v>125445.407606807</v>
      </c>
      <c r="BW192" s="1">
        <v>126086.625744794</v>
      </c>
      <c r="BX192" s="1">
        <v>93498.945655400603</v>
      </c>
      <c r="BY192" s="1">
        <v>113577.372124432</v>
      </c>
      <c r="BZ192" s="1">
        <v>57507.850522336303</v>
      </c>
      <c r="CA192" s="1">
        <v>51866.018837566298</v>
      </c>
      <c r="CB192" s="1">
        <v>107629.324931515</v>
      </c>
    </row>
    <row r="193" spans="1:80" x14ac:dyDescent="0.2">
      <c r="A193" s="1" t="s">
        <v>1826</v>
      </c>
      <c r="B193" s="4" t="s">
        <v>859</v>
      </c>
      <c r="C193" s="4" t="s">
        <v>860</v>
      </c>
      <c r="D193" s="1">
        <v>82406.119403923396</v>
      </c>
      <c r="E193" s="1">
        <v>150637.96233683001</v>
      </c>
      <c r="F193" s="1">
        <v>137417.046652602</v>
      </c>
      <c r="G193" s="1">
        <v>68436.518269484004</v>
      </c>
      <c r="H193" s="1">
        <v>153641.477018643</v>
      </c>
      <c r="I193" s="1">
        <v>138892.01114385601</v>
      </c>
      <c r="J193" s="1">
        <v>116774.042604118</v>
      </c>
      <c r="K193" s="1">
        <v>173242.67165193401</v>
      </c>
      <c r="L193" s="1">
        <v>91695.606846979805</v>
      </c>
      <c r="M193" s="1">
        <v>78209.431301687597</v>
      </c>
      <c r="N193" s="1">
        <v>196173.36283110001</v>
      </c>
      <c r="O193" s="1">
        <v>97090.792508946106</v>
      </c>
      <c r="P193" s="1">
        <v>90198.091775770794</v>
      </c>
      <c r="Q193" s="1">
        <v>101998.930956126</v>
      </c>
      <c r="R193" s="1">
        <v>76238.9845510171</v>
      </c>
      <c r="S193" s="1">
        <v>67353.693933933406</v>
      </c>
      <c r="T193" s="1">
        <v>182573.09613354201</v>
      </c>
      <c r="U193" s="1">
        <v>290181.48286326497</v>
      </c>
      <c r="V193" s="1">
        <v>60776.111212314099</v>
      </c>
      <c r="W193" s="1">
        <v>141110.70958310799</v>
      </c>
      <c r="X193" s="1">
        <v>63268.701388008798</v>
      </c>
      <c r="Y193" s="1">
        <v>95242.501543532693</v>
      </c>
      <c r="Z193" s="1">
        <v>137928.078616349</v>
      </c>
      <c r="AA193" s="1">
        <v>71758.765147385697</v>
      </c>
      <c r="AB193" s="1">
        <v>63793.168636336901</v>
      </c>
      <c r="AC193" s="1">
        <v>68100.116970718693</v>
      </c>
      <c r="AD193" s="1">
        <v>117575.091728288</v>
      </c>
      <c r="AE193" s="1">
        <v>95472.346373891502</v>
      </c>
      <c r="AF193" s="1">
        <v>146202.35555794201</v>
      </c>
      <c r="AG193" s="1">
        <v>56476.236954471096</v>
      </c>
      <c r="AH193" s="1">
        <v>88828.181895497997</v>
      </c>
      <c r="AI193" s="1">
        <v>102617.196592444</v>
      </c>
      <c r="AJ193" s="1">
        <v>80940.604096942407</v>
      </c>
      <c r="AK193" s="1">
        <v>58542.917745924802</v>
      </c>
      <c r="AL193" s="1">
        <v>87737.045762486305</v>
      </c>
      <c r="AM193" s="1">
        <v>66775.450904687896</v>
      </c>
      <c r="AN193" s="1">
        <v>123172.146197136</v>
      </c>
      <c r="AO193" s="1">
        <v>528552.85559778602</v>
      </c>
      <c r="AP193" s="1">
        <v>63275.275980726903</v>
      </c>
      <c r="AQ193" s="1">
        <v>40450.486474677004</v>
      </c>
      <c r="AR193" s="1">
        <v>66041.269505961798</v>
      </c>
      <c r="AS193" s="1">
        <v>71254.428550239507</v>
      </c>
      <c r="AT193" s="1">
        <v>65158.808623474302</v>
      </c>
      <c r="AU193" s="1">
        <v>110018.68077567501</v>
      </c>
      <c r="AV193" s="1">
        <v>174751.05954779001</v>
      </c>
      <c r="AW193" s="1">
        <v>153675.00671528</v>
      </c>
      <c r="AX193" s="1">
        <v>106919.71394648201</v>
      </c>
      <c r="AY193" s="1">
        <v>79665.827770635093</v>
      </c>
      <c r="AZ193" s="1">
        <v>69122.682670417096</v>
      </c>
      <c r="BA193" s="1">
        <v>34294.255299913799</v>
      </c>
      <c r="BB193" s="1">
        <v>89123.124057845096</v>
      </c>
      <c r="BC193" s="1">
        <v>110553.672797434</v>
      </c>
      <c r="BD193" s="1">
        <v>92035.737439738397</v>
      </c>
      <c r="BE193" s="1">
        <v>76515.887169120702</v>
      </c>
      <c r="BF193" s="1">
        <v>67736.598303260893</v>
      </c>
      <c r="BG193" s="1">
        <v>194583.39031124799</v>
      </c>
      <c r="BH193" s="1">
        <v>75575.945819109897</v>
      </c>
      <c r="BI193" s="1">
        <v>53108.5501624358</v>
      </c>
      <c r="BJ193" s="1">
        <v>86081.5702630179</v>
      </c>
      <c r="BK193" s="1">
        <v>96866.4715531072</v>
      </c>
      <c r="BL193" s="1">
        <v>81528.989657058293</v>
      </c>
      <c r="BM193" s="1">
        <v>89490.208472027894</v>
      </c>
      <c r="BN193" s="1">
        <v>104685.993596407</v>
      </c>
      <c r="BO193" s="1">
        <v>128547.77787441001</v>
      </c>
      <c r="BP193" s="1">
        <v>93078.4709246087</v>
      </c>
      <c r="BQ193" s="1">
        <v>73571.762467563502</v>
      </c>
      <c r="BR193" s="1">
        <v>331319.75805549702</v>
      </c>
      <c r="BS193" s="1">
        <v>57850.010608584402</v>
      </c>
      <c r="BT193" s="1">
        <v>74322.388918245793</v>
      </c>
      <c r="BU193" s="1">
        <v>195922.529777388</v>
      </c>
      <c r="BV193" s="1">
        <v>70311.482165417197</v>
      </c>
      <c r="BW193" s="1">
        <v>75381.472808921302</v>
      </c>
      <c r="BX193" s="1">
        <v>190165.45009309999</v>
      </c>
      <c r="BY193" s="1">
        <v>72034.816923952894</v>
      </c>
      <c r="BZ193" s="1">
        <v>75191.5048323152</v>
      </c>
      <c r="CA193" s="1">
        <v>46027.022772684897</v>
      </c>
      <c r="CB193" s="1">
        <v>94340.059385686895</v>
      </c>
    </row>
    <row r="194" spans="1:80" x14ac:dyDescent="0.2">
      <c r="A194" s="1" t="s">
        <v>1827</v>
      </c>
      <c r="B194" s="4" t="s">
        <v>862</v>
      </c>
      <c r="C194" s="4" t="s">
        <v>863</v>
      </c>
      <c r="D194" s="1">
        <v>163497.628680466</v>
      </c>
      <c r="E194" s="1">
        <v>162042.26603271201</v>
      </c>
      <c r="F194" s="1">
        <v>198067.10388823401</v>
      </c>
      <c r="G194" s="1">
        <v>133098.343734517</v>
      </c>
      <c r="H194" s="1">
        <v>142755.26664044801</v>
      </c>
      <c r="I194" s="1">
        <v>159197.53637083701</v>
      </c>
      <c r="J194" s="1">
        <v>133519.666158593</v>
      </c>
      <c r="K194" s="1">
        <v>136169.18643297799</v>
      </c>
      <c r="L194" s="1">
        <v>161607.95653619099</v>
      </c>
      <c r="M194" s="1">
        <v>123737.19735133</v>
      </c>
      <c r="N194" s="1">
        <v>141193.036390811</v>
      </c>
      <c r="O194" s="1">
        <v>163965.619564778</v>
      </c>
      <c r="P194" s="1">
        <v>176054.43776915499</v>
      </c>
      <c r="Q194" s="1">
        <v>148316.82500523201</v>
      </c>
      <c r="R194" s="1">
        <v>158513.94776306601</v>
      </c>
      <c r="S194" s="1">
        <v>170267.75354710501</v>
      </c>
      <c r="T194" s="1">
        <v>150340.40717093201</v>
      </c>
      <c r="U194" s="1">
        <v>171270.62897334099</v>
      </c>
      <c r="V194" s="1">
        <v>156593.70500970399</v>
      </c>
      <c r="W194" s="1">
        <v>166396.648386952</v>
      </c>
      <c r="X194" s="1">
        <v>146090.82100237699</v>
      </c>
      <c r="Y194" s="1">
        <v>164590.40046657799</v>
      </c>
      <c r="Z194" s="1">
        <v>181990.929039151</v>
      </c>
      <c r="AA194" s="1">
        <v>140323.86432472299</v>
      </c>
      <c r="AB194" s="1">
        <v>164801.75789461401</v>
      </c>
      <c r="AC194" s="1">
        <v>141124.11062819901</v>
      </c>
      <c r="AD194" s="1">
        <v>146672.95107911801</v>
      </c>
      <c r="AE194" s="1">
        <v>150463.50403848101</v>
      </c>
      <c r="AF194" s="1">
        <v>186964.78218129801</v>
      </c>
      <c r="AG194" s="1">
        <v>144831.35365623201</v>
      </c>
      <c r="AH194" s="1">
        <v>175650.79630568501</v>
      </c>
      <c r="AI194" s="1">
        <v>135408.26212997499</v>
      </c>
      <c r="AJ194" s="1">
        <v>131753.95005713799</v>
      </c>
      <c r="AK194" s="1">
        <v>140018.92716271101</v>
      </c>
      <c r="AL194" s="1">
        <v>147749.50027383</v>
      </c>
      <c r="AM194" s="1">
        <v>144650.965877815</v>
      </c>
      <c r="AN194" s="1">
        <v>151611.01148546499</v>
      </c>
      <c r="AO194" s="1">
        <v>105792.961692675</v>
      </c>
      <c r="AP194" s="1">
        <v>142440.752539993</v>
      </c>
      <c r="AQ194" s="1">
        <v>131287.85386540499</v>
      </c>
      <c r="AR194" s="1">
        <v>150059.71361777899</v>
      </c>
      <c r="AS194" s="1">
        <v>96992.277042877395</v>
      </c>
      <c r="AT194" s="1">
        <v>140509.437142373</v>
      </c>
      <c r="AU194" s="1">
        <v>116523.022716049</v>
      </c>
      <c r="AV194" s="1">
        <v>136593.40328974801</v>
      </c>
      <c r="AW194" s="1">
        <v>120600.29079731301</v>
      </c>
      <c r="AX194" s="1">
        <v>125248.88153250401</v>
      </c>
      <c r="AY194" s="1">
        <v>152807.642892209</v>
      </c>
      <c r="AZ194" s="1">
        <v>131913.86580485801</v>
      </c>
      <c r="BA194" s="1">
        <v>153811.193844995</v>
      </c>
      <c r="BB194" s="1">
        <v>128039.427920228</v>
      </c>
      <c r="BC194" s="1">
        <v>131654.28195204001</v>
      </c>
      <c r="BD194" s="1">
        <v>118736.23964017299</v>
      </c>
      <c r="BE194" s="1">
        <v>120354.916403668</v>
      </c>
      <c r="BF194" s="1">
        <v>115320.09933665799</v>
      </c>
      <c r="BG194" s="1">
        <v>155208.60382520899</v>
      </c>
      <c r="BH194" s="1">
        <v>121846.727189054</v>
      </c>
      <c r="BI194" s="1">
        <v>127504.746102791</v>
      </c>
      <c r="BJ194" s="1">
        <v>170654.41660457599</v>
      </c>
      <c r="BK194" s="1">
        <v>115200.711974073</v>
      </c>
      <c r="BL194" s="1">
        <v>149911.011430151</v>
      </c>
      <c r="BM194" s="1">
        <v>138184.34147256901</v>
      </c>
      <c r="BN194" s="1">
        <v>127698.5620679</v>
      </c>
      <c r="BO194" s="1">
        <v>139306.75828264299</v>
      </c>
      <c r="BP194" s="1">
        <v>154803.86229473399</v>
      </c>
      <c r="BQ194" s="1">
        <v>137664.411532392</v>
      </c>
      <c r="BR194" s="1">
        <v>157379.80225742201</v>
      </c>
      <c r="BS194" s="1">
        <v>167042.23741889201</v>
      </c>
      <c r="BT194" s="1">
        <v>136516.39473778001</v>
      </c>
      <c r="BU194" s="1">
        <v>135743.25662043699</v>
      </c>
      <c r="BV194" s="1">
        <v>146712.021717739</v>
      </c>
      <c r="BW194" s="1">
        <v>126545.327327284</v>
      </c>
      <c r="BX194" s="1">
        <v>123352.279075288</v>
      </c>
      <c r="BY194" s="1">
        <v>126278.960859051</v>
      </c>
      <c r="BZ194" s="1">
        <v>120987.286264821</v>
      </c>
      <c r="CA194" s="1">
        <v>136197.63572194101</v>
      </c>
      <c r="CB194" s="1">
        <v>141280.73938904001</v>
      </c>
    </row>
    <row r="195" spans="1:80" x14ac:dyDescent="0.2">
      <c r="A195" s="1" t="s">
        <v>1828</v>
      </c>
      <c r="B195" s="4" t="s">
        <v>867</v>
      </c>
      <c r="C195" s="4" t="s">
        <v>868</v>
      </c>
      <c r="D195" s="1">
        <v>68999.139647885502</v>
      </c>
      <c r="E195" s="1">
        <v>70863.552533374503</v>
      </c>
      <c r="F195" s="1">
        <v>128978.72109061301</v>
      </c>
      <c r="G195" s="1">
        <v>58184.380055211499</v>
      </c>
      <c r="H195" s="1">
        <v>57646.290098703699</v>
      </c>
      <c r="I195" s="1">
        <v>49518.625133365102</v>
      </c>
      <c r="J195" s="1">
        <v>63969.4288084484</v>
      </c>
      <c r="K195" s="1">
        <v>64204.202091710802</v>
      </c>
      <c r="L195" s="1">
        <v>92327.020731800803</v>
      </c>
      <c r="M195" s="1">
        <v>62658.339841257701</v>
      </c>
      <c r="N195" s="1">
        <v>293955.21872006799</v>
      </c>
      <c r="O195" s="1">
        <v>57203.997338182802</v>
      </c>
      <c r="P195" s="1">
        <v>78748.034481292896</v>
      </c>
      <c r="Q195" s="1">
        <v>80642.354420990901</v>
      </c>
      <c r="R195" s="1">
        <v>78043.927979052198</v>
      </c>
      <c r="S195" s="1">
        <v>51603.588924739001</v>
      </c>
      <c r="T195" s="1">
        <v>66969.559837225504</v>
      </c>
      <c r="U195" s="1">
        <v>39794.2365365488</v>
      </c>
      <c r="V195" s="1">
        <v>82547.385793029403</v>
      </c>
      <c r="W195" s="1">
        <v>40347.493645861497</v>
      </c>
      <c r="X195" s="1">
        <v>71659.399477041705</v>
      </c>
      <c r="Y195" s="1">
        <v>65523.075577510099</v>
      </c>
      <c r="Z195" s="1">
        <v>64390.169300219597</v>
      </c>
      <c r="AA195" s="1">
        <v>62136.049076892697</v>
      </c>
      <c r="AB195" s="1">
        <v>63838.906518877397</v>
      </c>
      <c r="AC195" s="1">
        <v>59286.600310805698</v>
      </c>
      <c r="AD195" s="1">
        <v>70805.242156475098</v>
      </c>
      <c r="AE195" s="1">
        <v>73772.766628544094</v>
      </c>
      <c r="AF195" s="1">
        <v>225835.93662369699</v>
      </c>
      <c r="AG195" s="1">
        <v>58213.634041720303</v>
      </c>
      <c r="AH195" s="1">
        <v>57188.673362606103</v>
      </c>
      <c r="AI195" s="1">
        <v>69504.446772127805</v>
      </c>
      <c r="AJ195" s="1">
        <v>57488.091381797902</v>
      </c>
      <c r="AK195" s="1">
        <v>69968.4701039801</v>
      </c>
      <c r="AL195" s="1">
        <v>53191.758722065002</v>
      </c>
      <c r="AM195" s="1">
        <v>66164.535570055203</v>
      </c>
      <c r="AN195" s="1">
        <v>66669.142444633806</v>
      </c>
      <c r="AO195" s="1">
        <v>45734.782119659903</v>
      </c>
      <c r="AP195" s="1">
        <v>63852.143858943098</v>
      </c>
      <c r="AQ195" s="1">
        <v>58904.821531453003</v>
      </c>
      <c r="AR195" s="1">
        <v>55910.488650553503</v>
      </c>
      <c r="AS195" s="1">
        <v>62453.004032799698</v>
      </c>
      <c r="AT195" s="1">
        <v>68806.974166528904</v>
      </c>
      <c r="AU195" s="1">
        <v>50655.261584407897</v>
      </c>
      <c r="AV195" s="1">
        <v>43229.671405704401</v>
      </c>
      <c r="AW195" s="1">
        <v>95447.158525336505</v>
      </c>
      <c r="AX195" s="1">
        <v>66231.2783424519</v>
      </c>
      <c r="AY195" s="1">
        <v>64903.527815649999</v>
      </c>
      <c r="AZ195" s="1">
        <v>47183.828004695097</v>
      </c>
      <c r="BA195" s="1">
        <v>52646.144989099303</v>
      </c>
      <c r="BB195" s="1">
        <v>50742.173861023803</v>
      </c>
      <c r="BC195" s="1">
        <v>75764.495159274098</v>
      </c>
      <c r="BD195" s="1">
        <v>52682.108829401703</v>
      </c>
      <c r="BE195" s="1">
        <v>67065.652735221302</v>
      </c>
      <c r="BF195" s="1">
        <v>60149.358995366398</v>
      </c>
      <c r="BG195" s="1">
        <v>59083.245418951599</v>
      </c>
      <c r="BH195" s="1">
        <v>56134.257485769202</v>
      </c>
      <c r="BI195" s="1">
        <v>79112.346883301303</v>
      </c>
      <c r="BJ195" s="1">
        <v>47674.629553350998</v>
      </c>
      <c r="BK195" s="1">
        <v>74041.266736546095</v>
      </c>
      <c r="BL195" s="1">
        <v>50937.020264651102</v>
      </c>
      <c r="BM195" s="1">
        <v>54247.7446564891</v>
      </c>
      <c r="BN195" s="1">
        <v>78532.498033091499</v>
      </c>
      <c r="BO195" s="1">
        <v>71353.080764167695</v>
      </c>
      <c r="BP195" s="1">
        <v>67529.440599861598</v>
      </c>
      <c r="BQ195" s="1">
        <v>72916.977712519394</v>
      </c>
      <c r="BR195" s="1">
        <v>43259.894914952303</v>
      </c>
      <c r="BS195" s="1">
        <v>58412.417220390598</v>
      </c>
      <c r="BT195" s="1">
        <v>85335.503687110395</v>
      </c>
      <c r="BU195" s="1">
        <v>43871.735315285099</v>
      </c>
      <c r="BV195" s="1">
        <v>66783.351185014501</v>
      </c>
      <c r="BW195" s="1">
        <v>52154.253634233697</v>
      </c>
      <c r="BX195" s="1">
        <v>44270.899593469097</v>
      </c>
      <c r="BY195" s="1">
        <v>56074.897828392997</v>
      </c>
      <c r="BZ195" s="1">
        <v>47274.972520452102</v>
      </c>
      <c r="CA195" s="1">
        <v>46850.078687885398</v>
      </c>
      <c r="CB195" s="1">
        <v>52817.172699249801</v>
      </c>
    </row>
    <row r="196" spans="1:80" x14ac:dyDescent="0.2">
      <c r="A196" s="1" t="s">
        <v>1829</v>
      </c>
      <c r="B196" s="4" t="s">
        <v>872</v>
      </c>
      <c r="C196" s="4" t="s">
        <v>873</v>
      </c>
      <c r="D196" s="1" t="s">
        <v>0</v>
      </c>
      <c r="E196" s="1" t="s">
        <v>0</v>
      </c>
      <c r="F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  <c r="L196" s="1" t="s">
        <v>0</v>
      </c>
      <c r="M196" s="1" t="s">
        <v>0</v>
      </c>
      <c r="N196" s="1" t="s">
        <v>0</v>
      </c>
      <c r="O196" s="1" t="s">
        <v>0</v>
      </c>
      <c r="P196" s="1" t="s">
        <v>0</v>
      </c>
      <c r="Q196" s="1" t="s">
        <v>0</v>
      </c>
      <c r="R196" s="1" t="s">
        <v>0</v>
      </c>
      <c r="S196" s="1" t="s">
        <v>0</v>
      </c>
      <c r="T196" s="1" t="s">
        <v>0</v>
      </c>
      <c r="U196" s="1" t="s">
        <v>0</v>
      </c>
      <c r="V196" s="1" t="s">
        <v>0</v>
      </c>
      <c r="W196" s="1" t="s">
        <v>0</v>
      </c>
      <c r="X196" s="1" t="s">
        <v>0</v>
      </c>
      <c r="Y196" s="1" t="s">
        <v>0</v>
      </c>
      <c r="Z196" s="1" t="s">
        <v>0</v>
      </c>
      <c r="AA196" s="1" t="s">
        <v>0</v>
      </c>
      <c r="AB196" s="1" t="s">
        <v>0</v>
      </c>
      <c r="AC196" s="1" t="s">
        <v>0</v>
      </c>
      <c r="AD196" s="1" t="s">
        <v>0</v>
      </c>
      <c r="AE196" s="1" t="s">
        <v>0</v>
      </c>
      <c r="AF196" s="1" t="s">
        <v>0</v>
      </c>
      <c r="AG196" s="1" t="s">
        <v>0</v>
      </c>
      <c r="AH196" s="1" t="s">
        <v>0</v>
      </c>
      <c r="AI196" s="1" t="s">
        <v>0</v>
      </c>
      <c r="AJ196" s="1" t="s">
        <v>0</v>
      </c>
      <c r="AK196" s="1" t="s">
        <v>0</v>
      </c>
      <c r="AL196" s="1" t="s">
        <v>0</v>
      </c>
      <c r="AM196" s="1" t="s">
        <v>0</v>
      </c>
      <c r="AN196" s="1" t="s">
        <v>0</v>
      </c>
      <c r="AO196" s="1" t="s">
        <v>0</v>
      </c>
      <c r="AP196" s="1" t="s">
        <v>0</v>
      </c>
      <c r="AQ196" s="1" t="s">
        <v>0</v>
      </c>
      <c r="AR196" s="1" t="s">
        <v>0</v>
      </c>
      <c r="AS196" s="1" t="s">
        <v>0</v>
      </c>
      <c r="AT196" s="1" t="s">
        <v>0</v>
      </c>
      <c r="AU196" s="1" t="s">
        <v>0</v>
      </c>
      <c r="AV196" s="1" t="s">
        <v>0</v>
      </c>
      <c r="AW196" s="1" t="s">
        <v>0</v>
      </c>
      <c r="AX196" s="1" t="s">
        <v>0</v>
      </c>
      <c r="AY196" s="1" t="s">
        <v>0</v>
      </c>
      <c r="AZ196" s="1" t="s">
        <v>0</v>
      </c>
      <c r="BA196" s="1" t="s">
        <v>0</v>
      </c>
      <c r="BB196" s="1" t="s">
        <v>0</v>
      </c>
      <c r="BC196" s="1" t="s">
        <v>0</v>
      </c>
      <c r="BD196" s="1" t="s">
        <v>0</v>
      </c>
      <c r="BE196" s="1" t="s">
        <v>0</v>
      </c>
      <c r="BF196" s="1" t="s">
        <v>0</v>
      </c>
      <c r="BG196" s="1" t="s">
        <v>0</v>
      </c>
      <c r="BH196" s="1" t="s">
        <v>0</v>
      </c>
      <c r="BI196" s="1" t="s">
        <v>0</v>
      </c>
      <c r="BJ196" s="1" t="s">
        <v>0</v>
      </c>
      <c r="BK196" s="1" t="s">
        <v>0</v>
      </c>
      <c r="BL196" s="1" t="s">
        <v>0</v>
      </c>
      <c r="BM196" s="1" t="s">
        <v>0</v>
      </c>
      <c r="BN196" s="1" t="s">
        <v>0</v>
      </c>
      <c r="BO196" s="1" t="s">
        <v>0</v>
      </c>
      <c r="BP196" s="1" t="s">
        <v>0</v>
      </c>
      <c r="BQ196" s="1" t="s">
        <v>0</v>
      </c>
      <c r="BR196" s="1" t="s">
        <v>0</v>
      </c>
      <c r="BS196" s="1" t="s">
        <v>0</v>
      </c>
      <c r="BT196" s="1" t="s">
        <v>0</v>
      </c>
      <c r="BU196" s="1" t="s">
        <v>0</v>
      </c>
      <c r="BV196" s="1" t="s">
        <v>0</v>
      </c>
      <c r="BW196" s="1" t="s">
        <v>0</v>
      </c>
      <c r="BX196" s="1" t="s">
        <v>0</v>
      </c>
      <c r="BY196" s="1" t="s">
        <v>0</v>
      </c>
      <c r="BZ196" s="1" t="s">
        <v>0</v>
      </c>
      <c r="CA196" s="1" t="s">
        <v>0</v>
      </c>
      <c r="CB196" s="1" t="s">
        <v>0</v>
      </c>
    </row>
    <row r="197" spans="1:80" x14ac:dyDescent="0.2">
      <c r="A197" s="1" t="s">
        <v>1830</v>
      </c>
      <c r="B197" s="4" t="s">
        <v>877</v>
      </c>
      <c r="C197" s="4" t="s">
        <v>878</v>
      </c>
      <c r="D197" s="1">
        <v>4386424.8531261003</v>
      </c>
      <c r="E197" s="1">
        <v>6009322.3041055696</v>
      </c>
      <c r="F197" s="1">
        <v>4211196.78010525</v>
      </c>
      <c r="G197" s="1">
        <v>757230.88822728698</v>
      </c>
      <c r="H197" s="1">
        <v>8460878.6311008204</v>
      </c>
      <c r="I197" s="1">
        <v>34223789.462847702</v>
      </c>
      <c r="J197" s="1">
        <v>1429639.5403229401</v>
      </c>
      <c r="K197" s="1">
        <v>9498244.4472197704</v>
      </c>
      <c r="L197" s="1" t="s">
        <v>0</v>
      </c>
      <c r="M197" s="1">
        <v>2659827.4876652001</v>
      </c>
      <c r="N197" s="1">
        <v>8148988.3590237601</v>
      </c>
      <c r="O197" s="1">
        <v>5323690.0277375598</v>
      </c>
      <c r="P197" s="1">
        <v>8288667.7214682298</v>
      </c>
      <c r="Q197" s="1">
        <v>79983.900272032697</v>
      </c>
      <c r="R197" s="1">
        <v>1580704.7035170801</v>
      </c>
      <c r="S197" s="1" t="s">
        <v>0</v>
      </c>
      <c r="T197" s="1">
        <v>3537797.8784336201</v>
      </c>
      <c r="U197" s="1">
        <v>21793276.265324801</v>
      </c>
      <c r="V197" s="1">
        <v>332047.985176855</v>
      </c>
      <c r="W197" s="1">
        <v>2433200.7267585299</v>
      </c>
      <c r="X197" s="1">
        <v>7040549.5247757901</v>
      </c>
      <c r="Y197" s="1">
        <v>1131501.9632399101</v>
      </c>
      <c r="Z197" s="1" t="s">
        <v>0</v>
      </c>
      <c r="AA197" s="1">
        <v>831349.67639570299</v>
      </c>
      <c r="AB197" s="1">
        <v>1158961.6237120701</v>
      </c>
      <c r="AC197" s="1" t="s">
        <v>0</v>
      </c>
      <c r="AD197" s="1">
        <v>13600123.494456301</v>
      </c>
      <c r="AE197" s="1">
        <v>3304605.3422193401</v>
      </c>
      <c r="AF197" s="1">
        <v>15718405.1074965</v>
      </c>
      <c r="AG197" s="1">
        <v>4491462.2382303197</v>
      </c>
      <c r="AH197" s="1">
        <v>7415481.0796435196</v>
      </c>
      <c r="AI197" s="1">
        <v>3443131.8009126601</v>
      </c>
      <c r="AJ197" s="1">
        <v>4518341.2439545197</v>
      </c>
      <c r="AK197" s="1">
        <v>6713966.11656594</v>
      </c>
      <c r="AL197" s="1">
        <v>20136101.301334798</v>
      </c>
      <c r="AM197" s="1">
        <v>1033238.72665698</v>
      </c>
      <c r="AN197" s="1">
        <v>5885452.9482275499</v>
      </c>
      <c r="AO197" s="1">
        <v>23717149.835861798</v>
      </c>
      <c r="AP197" s="1" t="s">
        <v>0</v>
      </c>
      <c r="AQ197" s="1">
        <v>2997592.31957258</v>
      </c>
      <c r="AR197" s="1">
        <v>880362.86812589504</v>
      </c>
      <c r="AS197" s="1">
        <v>1603331.3458486199</v>
      </c>
      <c r="AT197" s="1">
        <v>2561113.1097981799</v>
      </c>
      <c r="AU197" s="1">
        <v>17451155.463605098</v>
      </c>
      <c r="AV197" s="1">
        <v>21268944.794020299</v>
      </c>
      <c r="AW197" s="1">
        <v>2503638.1657391102</v>
      </c>
      <c r="AX197" s="1">
        <v>8962739.4508964308</v>
      </c>
      <c r="AY197" s="1">
        <v>282707.11411769898</v>
      </c>
      <c r="AZ197" s="1">
        <v>10520648.458225099</v>
      </c>
      <c r="BA197" s="1">
        <v>1086405.4419005299</v>
      </c>
      <c r="BB197" s="1">
        <v>2137295.92866397</v>
      </c>
      <c r="BC197" s="1">
        <v>10683614.622945299</v>
      </c>
      <c r="BD197" s="1">
        <v>6287015.4889384797</v>
      </c>
      <c r="BE197" s="1">
        <v>3135444.2970189699</v>
      </c>
      <c r="BF197" s="1">
        <v>2447184.6301412601</v>
      </c>
      <c r="BG197" s="1">
        <v>15463531.9394214</v>
      </c>
      <c r="BH197" s="1">
        <v>7037343.8215902699</v>
      </c>
      <c r="BI197" s="1">
        <v>1797113.79747686</v>
      </c>
      <c r="BJ197" s="1" t="s">
        <v>0</v>
      </c>
      <c r="BK197" s="1">
        <v>2728008.2513368302</v>
      </c>
      <c r="BL197" s="1">
        <v>20057198.346094798</v>
      </c>
      <c r="BM197" s="1">
        <v>4520174.4336741203</v>
      </c>
      <c r="BN197" s="1" t="s">
        <v>0</v>
      </c>
      <c r="BO197" s="1">
        <v>6483344.6179218497</v>
      </c>
      <c r="BP197" s="1">
        <v>6688460.87982619</v>
      </c>
      <c r="BQ197" s="1">
        <v>5713124.0328163197</v>
      </c>
      <c r="BR197" s="1">
        <v>13845262.1200186</v>
      </c>
      <c r="BS197" s="1">
        <v>5979156.4823666196</v>
      </c>
      <c r="BT197" s="1">
        <v>4706572.3299090499</v>
      </c>
      <c r="BU197" s="1">
        <v>9698087.6264309697</v>
      </c>
      <c r="BV197" s="1">
        <v>9555955.2929562908</v>
      </c>
      <c r="BW197" s="1">
        <v>1788029.0779724801</v>
      </c>
      <c r="BX197" s="1">
        <v>17788917.821392801</v>
      </c>
      <c r="BY197" s="1" t="s">
        <v>0</v>
      </c>
      <c r="BZ197" s="1">
        <v>9815295.4151195493</v>
      </c>
      <c r="CA197" s="1">
        <v>21594433.207353</v>
      </c>
      <c r="CB197" s="1">
        <v>715880.61652693595</v>
      </c>
    </row>
    <row r="198" spans="1:80" x14ac:dyDescent="0.2">
      <c r="A198" s="1" t="s">
        <v>1831</v>
      </c>
      <c r="B198" s="4" t="s">
        <v>880</v>
      </c>
      <c r="C198" s="4" t="s">
        <v>881</v>
      </c>
      <c r="D198" s="1" t="s">
        <v>0</v>
      </c>
      <c r="E198" s="1" t="s">
        <v>0</v>
      </c>
      <c r="F198" s="1" t="s">
        <v>0</v>
      </c>
      <c r="G198" s="1" t="s">
        <v>0</v>
      </c>
      <c r="H198" s="1" t="s">
        <v>0</v>
      </c>
      <c r="I198" s="1" t="s">
        <v>0</v>
      </c>
      <c r="J198" s="1" t="s">
        <v>0</v>
      </c>
      <c r="K198" s="1" t="s">
        <v>0</v>
      </c>
      <c r="L198" s="1" t="s">
        <v>0</v>
      </c>
      <c r="M198" s="1" t="s">
        <v>0</v>
      </c>
      <c r="N198" s="1" t="s">
        <v>0</v>
      </c>
      <c r="O198" s="1" t="s">
        <v>0</v>
      </c>
      <c r="P198" s="1" t="s">
        <v>0</v>
      </c>
      <c r="Q198" s="1" t="s">
        <v>0</v>
      </c>
      <c r="R198" s="1" t="s">
        <v>0</v>
      </c>
      <c r="S198" s="1" t="s">
        <v>0</v>
      </c>
      <c r="T198" s="1" t="s">
        <v>0</v>
      </c>
      <c r="U198" s="1" t="s">
        <v>0</v>
      </c>
      <c r="V198" s="1" t="s">
        <v>0</v>
      </c>
      <c r="W198" s="1" t="s">
        <v>0</v>
      </c>
      <c r="X198" s="1" t="s">
        <v>0</v>
      </c>
      <c r="Y198" s="1" t="s">
        <v>0</v>
      </c>
      <c r="Z198" s="1" t="s">
        <v>0</v>
      </c>
      <c r="AA198" s="1" t="s">
        <v>0</v>
      </c>
      <c r="AB198" s="1" t="s">
        <v>0</v>
      </c>
      <c r="AC198" s="1" t="s">
        <v>0</v>
      </c>
      <c r="AD198" s="1" t="s">
        <v>0</v>
      </c>
      <c r="AE198" s="1" t="s">
        <v>0</v>
      </c>
      <c r="AF198" s="1" t="s">
        <v>0</v>
      </c>
      <c r="AG198" s="1" t="s">
        <v>0</v>
      </c>
      <c r="AH198" s="1" t="s">
        <v>0</v>
      </c>
      <c r="AI198" s="1" t="s">
        <v>0</v>
      </c>
      <c r="AJ198" s="1" t="s">
        <v>0</v>
      </c>
      <c r="AK198" s="1" t="s">
        <v>0</v>
      </c>
      <c r="AL198" s="1" t="s">
        <v>0</v>
      </c>
      <c r="AM198" s="1" t="s">
        <v>0</v>
      </c>
      <c r="AN198" s="1" t="s">
        <v>0</v>
      </c>
      <c r="AO198" s="1" t="s">
        <v>0</v>
      </c>
      <c r="AP198" s="1" t="s">
        <v>0</v>
      </c>
      <c r="AQ198" s="1" t="s">
        <v>0</v>
      </c>
      <c r="AR198" s="1" t="s">
        <v>0</v>
      </c>
      <c r="AS198" s="1" t="s">
        <v>0</v>
      </c>
      <c r="AT198" s="1" t="s">
        <v>0</v>
      </c>
      <c r="AU198" s="1" t="s">
        <v>0</v>
      </c>
      <c r="AV198" s="1" t="s">
        <v>0</v>
      </c>
      <c r="AW198" s="1" t="s">
        <v>0</v>
      </c>
      <c r="AX198" s="1" t="s">
        <v>0</v>
      </c>
      <c r="AY198" s="1" t="s">
        <v>0</v>
      </c>
      <c r="AZ198" s="1" t="s">
        <v>0</v>
      </c>
      <c r="BA198" s="1" t="s">
        <v>0</v>
      </c>
      <c r="BB198" s="1" t="s">
        <v>0</v>
      </c>
      <c r="BC198" s="1" t="s">
        <v>0</v>
      </c>
      <c r="BD198" s="1" t="s">
        <v>0</v>
      </c>
      <c r="BE198" s="1" t="s">
        <v>0</v>
      </c>
      <c r="BF198" s="1" t="s">
        <v>0</v>
      </c>
      <c r="BG198" s="1" t="s">
        <v>0</v>
      </c>
      <c r="BH198" s="1" t="s">
        <v>0</v>
      </c>
      <c r="BI198" s="1" t="s">
        <v>0</v>
      </c>
      <c r="BJ198" s="1" t="s">
        <v>0</v>
      </c>
      <c r="BK198" s="1" t="s">
        <v>0</v>
      </c>
      <c r="BL198" s="1" t="s">
        <v>0</v>
      </c>
      <c r="BM198" s="1" t="s">
        <v>0</v>
      </c>
      <c r="BN198" s="1" t="s">
        <v>0</v>
      </c>
      <c r="BO198" s="1" t="s">
        <v>0</v>
      </c>
      <c r="BP198" s="1" t="s">
        <v>0</v>
      </c>
      <c r="BQ198" s="1" t="s">
        <v>0</v>
      </c>
      <c r="BR198" s="1" t="s">
        <v>0</v>
      </c>
      <c r="BS198" s="1" t="s">
        <v>0</v>
      </c>
      <c r="BT198" s="1" t="s">
        <v>0</v>
      </c>
      <c r="BU198" s="1" t="s">
        <v>0</v>
      </c>
      <c r="BV198" s="1" t="s">
        <v>0</v>
      </c>
      <c r="BW198" s="1" t="s">
        <v>0</v>
      </c>
      <c r="BX198" s="1" t="s">
        <v>0</v>
      </c>
      <c r="BY198" s="1" t="s">
        <v>0</v>
      </c>
      <c r="BZ198" s="1" t="s">
        <v>0</v>
      </c>
      <c r="CA198" s="1" t="s">
        <v>0</v>
      </c>
      <c r="CB198" s="1" t="s">
        <v>0</v>
      </c>
    </row>
    <row r="199" spans="1:80" x14ac:dyDescent="0.2">
      <c r="A199" s="1" t="s">
        <v>1832</v>
      </c>
      <c r="B199" s="4" t="s">
        <v>885</v>
      </c>
      <c r="C199" s="4" t="s">
        <v>886</v>
      </c>
      <c r="D199" s="1" t="s">
        <v>0</v>
      </c>
      <c r="E199" s="1" t="s">
        <v>0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  <c r="L199" s="1" t="s">
        <v>0</v>
      </c>
      <c r="M199" s="1" t="s">
        <v>0</v>
      </c>
      <c r="N199" s="1" t="s">
        <v>0</v>
      </c>
      <c r="O199" s="1" t="s">
        <v>0</v>
      </c>
      <c r="P199" s="1" t="s">
        <v>0</v>
      </c>
      <c r="Q199" s="1" t="s">
        <v>0</v>
      </c>
      <c r="R199" s="1" t="s">
        <v>0</v>
      </c>
      <c r="S199" s="1" t="s">
        <v>0</v>
      </c>
      <c r="T199" s="1" t="s">
        <v>0</v>
      </c>
      <c r="U199" s="1" t="s">
        <v>0</v>
      </c>
      <c r="V199" s="1" t="s">
        <v>0</v>
      </c>
      <c r="W199" s="1" t="s">
        <v>0</v>
      </c>
      <c r="X199" s="1" t="s">
        <v>0</v>
      </c>
      <c r="Y199" s="1" t="s">
        <v>0</v>
      </c>
      <c r="Z199" s="1" t="s">
        <v>0</v>
      </c>
      <c r="AA199" s="1" t="s">
        <v>0</v>
      </c>
      <c r="AB199" s="1" t="s">
        <v>0</v>
      </c>
      <c r="AC199" s="1" t="s">
        <v>0</v>
      </c>
      <c r="AD199" s="1" t="s">
        <v>0</v>
      </c>
      <c r="AE199" s="1" t="s">
        <v>0</v>
      </c>
      <c r="AF199" s="1" t="s">
        <v>0</v>
      </c>
      <c r="AG199" s="1" t="s">
        <v>0</v>
      </c>
      <c r="AH199" s="1" t="s">
        <v>0</v>
      </c>
      <c r="AI199" s="1" t="s">
        <v>0</v>
      </c>
      <c r="AJ199" s="1" t="s">
        <v>0</v>
      </c>
      <c r="AK199" s="1" t="s">
        <v>0</v>
      </c>
      <c r="AL199" s="1" t="s">
        <v>0</v>
      </c>
      <c r="AM199" s="1" t="s">
        <v>0</v>
      </c>
      <c r="AN199" s="1" t="s">
        <v>0</v>
      </c>
      <c r="AO199" s="1" t="s">
        <v>0</v>
      </c>
      <c r="AP199" s="1" t="s">
        <v>0</v>
      </c>
      <c r="AQ199" s="1" t="s">
        <v>0</v>
      </c>
      <c r="AR199" s="1" t="s">
        <v>0</v>
      </c>
      <c r="AS199" s="1" t="s">
        <v>0</v>
      </c>
      <c r="AT199" s="1" t="s">
        <v>0</v>
      </c>
      <c r="AU199" s="1" t="s">
        <v>0</v>
      </c>
      <c r="AV199" s="1" t="s">
        <v>0</v>
      </c>
      <c r="AW199" s="1" t="s">
        <v>0</v>
      </c>
      <c r="AX199" s="1" t="s">
        <v>0</v>
      </c>
      <c r="AY199" s="1" t="s">
        <v>0</v>
      </c>
      <c r="AZ199" s="1" t="s">
        <v>0</v>
      </c>
      <c r="BA199" s="1" t="s">
        <v>0</v>
      </c>
      <c r="BB199" s="1" t="s">
        <v>0</v>
      </c>
      <c r="BC199" s="1" t="s">
        <v>0</v>
      </c>
      <c r="BD199" s="1" t="s">
        <v>0</v>
      </c>
      <c r="BE199" s="1" t="s">
        <v>0</v>
      </c>
      <c r="BF199" s="1" t="s">
        <v>0</v>
      </c>
      <c r="BG199" s="1" t="s">
        <v>0</v>
      </c>
      <c r="BH199" s="1" t="s">
        <v>0</v>
      </c>
      <c r="BI199" s="1" t="s">
        <v>0</v>
      </c>
      <c r="BJ199" s="1" t="s">
        <v>0</v>
      </c>
      <c r="BK199" s="1" t="s">
        <v>0</v>
      </c>
      <c r="BL199" s="1" t="s">
        <v>0</v>
      </c>
      <c r="BM199" s="1" t="s">
        <v>0</v>
      </c>
      <c r="BN199" s="1" t="s">
        <v>0</v>
      </c>
      <c r="BO199" s="1" t="s">
        <v>0</v>
      </c>
      <c r="BP199" s="1" t="s">
        <v>0</v>
      </c>
      <c r="BQ199" s="1" t="s">
        <v>0</v>
      </c>
      <c r="BR199" s="1" t="s">
        <v>0</v>
      </c>
      <c r="BS199" s="1" t="s">
        <v>0</v>
      </c>
      <c r="BT199" s="1" t="s">
        <v>0</v>
      </c>
      <c r="BU199" s="1" t="s">
        <v>0</v>
      </c>
      <c r="BV199" s="1" t="s">
        <v>0</v>
      </c>
      <c r="BW199" s="1" t="s">
        <v>0</v>
      </c>
      <c r="BX199" s="1" t="s">
        <v>0</v>
      </c>
      <c r="BY199" s="1" t="s">
        <v>0</v>
      </c>
      <c r="BZ199" s="1" t="s">
        <v>0</v>
      </c>
      <c r="CA199" s="1" t="s">
        <v>0</v>
      </c>
      <c r="CB199" s="1" t="s">
        <v>0</v>
      </c>
    </row>
    <row r="200" spans="1:80" x14ac:dyDescent="0.2">
      <c r="A200" s="1" t="s">
        <v>1833</v>
      </c>
      <c r="B200" s="4" t="s">
        <v>890</v>
      </c>
      <c r="C200" s="4" t="s">
        <v>891</v>
      </c>
      <c r="D200" s="1">
        <v>38864.789217846701</v>
      </c>
      <c r="E200" s="1">
        <v>63049.430750231302</v>
      </c>
      <c r="F200" s="1">
        <v>188230.26896523099</v>
      </c>
      <c r="G200" s="1">
        <v>30569.710779073099</v>
      </c>
      <c r="H200" s="1">
        <v>31490.108270760698</v>
      </c>
      <c r="I200" s="1">
        <v>18289.073758428101</v>
      </c>
      <c r="J200" s="1">
        <v>14262.007833350601</v>
      </c>
      <c r="K200" s="1">
        <v>42125.649153356702</v>
      </c>
      <c r="L200" s="1">
        <v>80864.539550144007</v>
      </c>
      <c r="M200" s="1">
        <v>35674.010257405098</v>
      </c>
      <c r="N200" s="1">
        <v>25627.902510605501</v>
      </c>
      <c r="O200" s="1">
        <v>41407.224627514799</v>
      </c>
      <c r="P200" s="1">
        <v>25283.069178091198</v>
      </c>
      <c r="Q200" s="1">
        <v>71311.0108959028</v>
      </c>
      <c r="R200" s="1">
        <v>57922.8734532612</v>
      </c>
      <c r="S200" s="1">
        <v>25221.5905312549</v>
      </c>
      <c r="T200" s="1">
        <v>84387.975414802699</v>
      </c>
      <c r="U200" s="1">
        <v>61984.053045465902</v>
      </c>
      <c r="V200" s="1">
        <v>25268.5310275681</v>
      </c>
      <c r="W200" s="1">
        <v>40581.854303748099</v>
      </c>
      <c r="X200" s="1">
        <v>54413.318210043202</v>
      </c>
      <c r="Y200" s="1">
        <v>38195.455799108902</v>
      </c>
      <c r="Z200" s="1">
        <v>107261.339063876</v>
      </c>
      <c r="AA200" s="1">
        <v>99148.935699555295</v>
      </c>
      <c r="AB200" s="1">
        <v>21415.260126976002</v>
      </c>
      <c r="AC200" s="1">
        <v>37458.658332876003</v>
      </c>
      <c r="AD200" s="1">
        <v>13944.4804371436</v>
      </c>
      <c r="AE200" s="1">
        <v>45334.165537464702</v>
      </c>
      <c r="AF200" s="1">
        <v>43757.082790785898</v>
      </c>
      <c r="AG200" s="1">
        <v>41062.503513390897</v>
      </c>
      <c r="AH200" s="1">
        <v>33050.959693869903</v>
      </c>
      <c r="AI200" s="1">
        <v>21754.169338545998</v>
      </c>
      <c r="AJ200" s="1">
        <v>38229.065902712297</v>
      </c>
      <c r="AK200" s="1">
        <v>25349.791132960901</v>
      </c>
      <c r="AL200" s="1">
        <v>83175.549859220002</v>
      </c>
      <c r="AM200" s="1">
        <v>52164.7400180607</v>
      </c>
      <c r="AN200" s="1">
        <v>51403.471427924298</v>
      </c>
      <c r="AO200" s="1">
        <v>28596.726844917401</v>
      </c>
      <c r="AP200" s="1">
        <v>33293.675416196398</v>
      </c>
      <c r="AQ200" s="1">
        <v>72151.477480811707</v>
      </c>
      <c r="AR200" s="1">
        <v>36727.460258678002</v>
      </c>
      <c r="AS200" s="1">
        <v>26091.6861162522</v>
      </c>
      <c r="AT200" s="1">
        <v>32289.802074834701</v>
      </c>
      <c r="AU200" s="1">
        <v>17999.426204531799</v>
      </c>
      <c r="AV200" s="1">
        <v>35752.044158742698</v>
      </c>
      <c r="AW200" s="1">
        <v>20285.010497003299</v>
      </c>
      <c r="AX200" s="1">
        <v>36195.577667294703</v>
      </c>
      <c r="AY200" s="1">
        <v>25200.929818996199</v>
      </c>
      <c r="AZ200" s="1">
        <v>58622.817307889702</v>
      </c>
      <c r="BA200" s="1">
        <v>23411.295060182802</v>
      </c>
      <c r="BB200" s="1">
        <v>77494.434824324198</v>
      </c>
      <c r="BC200" s="1">
        <v>50005.459872806001</v>
      </c>
      <c r="BD200" s="1">
        <v>34523.144704971201</v>
      </c>
      <c r="BE200" s="1">
        <v>45886.568210058198</v>
      </c>
      <c r="BF200" s="1">
        <v>30239.460876748599</v>
      </c>
      <c r="BG200" s="1">
        <v>45159.195477783498</v>
      </c>
      <c r="BH200" s="1">
        <v>84722.123576878206</v>
      </c>
      <c r="BI200" s="1">
        <v>49565.171714481701</v>
      </c>
      <c r="BJ200" s="1">
        <v>45642.961373966798</v>
      </c>
      <c r="BK200" s="1">
        <v>26367.329236793899</v>
      </c>
      <c r="BL200" s="1">
        <v>29361.914180157899</v>
      </c>
      <c r="BM200" s="1">
        <v>38089.131415574797</v>
      </c>
      <c r="BN200" s="1">
        <v>98144.254959261001</v>
      </c>
      <c r="BO200" s="1">
        <v>29121.2694169731</v>
      </c>
      <c r="BP200" s="1">
        <v>36105.195865287598</v>
      </c>
      <c r="BQ200" s="1">
        <v>21447.5160429303</v>
      </c>
      <c r="BR200" s="1">
        <v>33717.594284666397</v>
      </c>
      <c r="BS200" s="1">
        <v>72884.788914817094</v>
      </c>
      <c r="BT200" s="1">
        <v>54457.304136410101</v>
      </c>
      <c r="BU200" s="1">
        <v>32744.6583978325</v>
      </c>
      <c r="BV200" s="1">
        <v>55064.194516007301</v>
      </c>
      <c r="BW200" s="1">
        <v>66075.337987857798</v>
      </c>
      <c r="BX200" s="1">
        <v>75202.541180755201</v>
      </c>
      <c r="BY200" s="1">
        <v>62853.184954595898</v>
      </c>
      <c r="BZ200" s="1">
        <v>24818.8886766863</v>
      </c>
      <c r="CA200" s="1">
        <v>40473.164303866601</v>
      </c>
      <c r="CB200" s="1">
        <v>13458.2347799161</v>
      </c>
    </row>
    <row r="201" spans="1:80" x14ac:dyDescent="0.2">
      <c r="A201" s="1" t="s">
        <v>1834</v>
      </c>
      <c r="B201" s="4" t="s">
        <v>894</v>
      </c>
      <c r="C201" s="4" t="s">
        <v>895</v>
      </c>
      <c r="D201" s="1">
        <v>523329.47251626902</v>
      </c>
      <c r="E201" s="1">
        <v>93452.495323898693</v>
      </c>
      <c r="F201" s="1">
        <v>652525.61225682101</v>
      </c>
      <c r="G201" s="1">
        <v>217257.08066589001</v>
      </c>
      <c r="H201" s="1">
        <v>288826.48323691799</v>
      </c>
      <c r="I201" s="1">
        <v>271992.17293092801</v>
      </c>
      <c r="J201" s="1">
        <v>227350.004586611</v>
      </c>
      <c r="K201" s="1">
        <v>171539.25761284601</v>
      </c>
      <c r="L201" s="1">
        <v>349876.47974641301</v>
      </c>
      <c r="M201" s="1">
        <v>345973.51539212803</v>
      </c>
      <c r="N201" s="1">
        <v>81657.886204225506</v>
      </c>
      <c r="O201" s="1">
        <v>595349.52209735406</v>
      </c>
      <c r="P201" s="1">
        <v>263696.68732163502</v>
      </c>
      <c r="Q201" s="1">
        <v>246423.40248649399</v>
      </c>
      <c r="R201" s="1">
        <v>331111.64986127499</v>
      </c>
      <c r="S201" s="1">
        <v>713142.726146676</v>
      </c>
      <c r="T201" s="1">
        <v>211404.533784342</v>
      </c>
      <c r="U201" s="1">
        <v>417479.05449912098</v>
      </c>
      <c r="V201" s="1">
        <v>438219.16523712402</v>
      </c>
      <c r="W201" s="1">
        <v>280351.62225402199</v>
      </c>
      <c r="X201" s="1">
        <v>251036.303001375</v>
      </c>
      <c r="Y201" s="1">
        <v>47066.232949557198</v>
      </c>
      <c r="Z201" s="1">
        <v>233036.69928350701</v>
      </c>
      <c r="AA201" s="1">
        <v>1058899.3325050201</v>
      </c>
      <c r="AB201" s="1">
        <v>91616.205635443606</v>
      </c>
      <c r="AC201" s="1">
        <v>484472.61237958202</v>
      </c>
      <c r="AD201" s="1">
        <v>170604.891046365</v>
      </c>
      <c r="AE201" s="1">
        <v>166305.482662522</v>
      </c>
      <c r="AF201" s="1">
        <v>1428157.1518242699</v>
      </c>
      <c r="AG201" s="1">
        <v>855370.12023829599</v>
      </c>
      <c r="AH201" s="1">
        <v>788303.06019614195</v>
      </c>
      <c r="AI201" s="1">
        <v>298236.932998089</v>
      </c>
      <c r="AJ201" s="1">
        <v>146969.212952845</v>
      </c>
      <c r="AK201" s="1">
        <v>153521.20978292299</v>
      </c>
      <c r="AL201" s="1">
        <v>431744.65516726498</v>
      </c>
      <c r="AM201" s="1">
        <v>783649.87815312098</v>
      </c>
      <c r="AN201" s="1">
        <v>114236.60160381399</v>
      </c>
      <c r="AO201" s="1">
        <v>120460.708344427</v>
      </c>
      <c r="AP201" s="1">
        <v>100240.41726825701</v>
      </c>
      <c r="AQ201" s="1">
        <v>183872.93552124899</v>
      </c>
      <c r="AR201" s="1">
        <v>170659.54806958899</v>
      </c>
      <c r="AS201" s="1">
        <v>153895.750289544</v>
      </c>
      <c r="AT201" s="1">
        <v>2078145.9171933101</v>
      </c>
      <c r="AU201" s="1">
        <v>211326.05687946</v>
      </c>
      <c r="AV201" s="1">
        <v>164886.475526244</v>
      </c>
      <c r="AW201" s="1">
        <v>734079.52532788203</v>
      </c>
      <c r="AX201" s="1">
        <v>950106.66357200197</v>
      </c>
      <c r="AY201" s="1">
        <v>365856.75850074302</v>
      </c>
      <c r="AZ201" s="1">
        <v>414425.61111151899</v>
      </c>
      <c r="BA201" s="1">
        <v>486481.391502171</v>
      </c>
      <c r="BB201" s="1">
        <v>183315.62732624999</v>
      </c>
      <c r="BC201" s="1">
        <v>166043.70620807799</v>
      </c>
      <c r="BD201" s="1">
        <v>408437.25909606001</v>
      </c>
      <c r="BE201" s="1">
        <v>574785.55413195502</v>
      </c>
      <c r="BF201" s="1">
        <v>200155.78475123399</v>
      </c>
      <c r="BG201" s="1">
        <v>202899.152109749</v>
      </c>
      <c r="BH201" s="1">
        <v>1225341.19116342</v>
      </c>
      <c r="BI201" s="1">
        <v>304564.76392677001</v>
      </c>
      <c r="BJ201" s="1">
        <v>192918.679343064</v>
      </c>
      <c r="BK201" s="1">
        <v>392207.63770426699</v>
      </c>
      <c r="BL201" s="1">
        <v>329490.89492737403</v>
      </c>
      <c r="BM201" s="1">
        <v>547024.25355648797</v>
      </c>
      <c r="BN201" s="1">
        <v>165280.98069010701</v>
      </c>
      <c r="BO201" s="1">
        <v>103381.127322118</v>
      </c>
      <c r="BP201" s="1">
        <v>811597.65554366296</v>
      </c>
      <c r="BQ201" s="1">
        <v>128977.826067381</v>
      </c>
      <c r="BR201" s="1">
        <v>4068293.2890910399</v>
      </c>
      <c r="BS201" s="1">
        <v>645903.306634721</v>
      </c>
      <c r="BT201" s="1">
        <v>239940.23627664201</v>
      </c>
      <c r="BU201" s="1">
        <v>330014.13858451397</v>
      </c>
      <c r="BV201" s="1">
        <v>88252.255652036794</v>
      </c>
      <c r="BW201" s="1">
        <v>113154.30759362799</v>
      </c>
      <c r="BX201" s="1">
        <v>158610.88027890801</v>
      </c>
      <c r="BY201" s="1">
        <v>117038.46523801101</v>
      </c>
      <c r="BZ201" s="1">
        <v>254447.11140601299</v>
      </c>
      <c r="CA201" s="1">
        <v>256202.752547963</v>
      </c>
      <c r="CB201" s="1">
        <v>102859.58972728701</v>
      </c>
    </row>
    <row r="202" spans="1:80" x14ac:dyDescent="0.2">
      <c r="A202" s="1" t="s">
        <v>1835</v>
      </c>
      <c r="B202" s="4" t="s">
        <v>899</v>
      </c>
      <c r="C202" s="4" t="s">
        <v>900</v>
      </c>
      <c r="D202" s="1" t="s">
        <v>0</v>
      </c>
      <c r="E202" s="1" t="s">
        <v>0</v>
      </c>
      <c r="F202" s="1" t="s">
        <v>0</v>
      </c>
      <c r="G202" s="1" t="s">
        <v>0</v>
      </c>
      <c r="H202" s="1" t="s">
        <v>0</v>
      </c>
      <c r="I202" s="1" t="s">
        <v>0</v>
      </c>
      <c r="J202" s="1" t="s">
        <v>0</v>
      </c>
      <c r="K202" s="1" t="s">
        <v>0</v>
      </c>
      <c r="L202" s="1" t="s">
        <v>0</v>
      </c>
      <c r="M202" s="1" t="s">
        <v>0</v>
      </c>
      <c r="N202" s="1" t="s">
        <v>0</v>
      </c>
      <c r="O202" s="1" t="s">
        <v>0</v>
      </c>
      <c r="P202" s="1" t="s">
        <v>0</v>
      </c>
      <c r="Q202" s="1" t="s">
        <v>0</v>
      </c>
      <c r="R202" s="1" t="s">
        <v>0</v>
      </c>
      <c r="S202" s="1" t="s">
        <v>0</v>
      </c>
      <c r="T202" s="1" t="s">
        <v>0</v>
      </c>
      <c r="U202" s="1" t="s">
        <v>0</v>
      </c>
      <c r="V202" s="1" t="s">
        <v>0</v>
      </c>
      <c r="W202" s="1" t="s">
        <v>0</v>
      </c>
      <c r="X202" s="1" t="s">
        <v>0</v>
      </c>
      <c r="Y202" s="1" t="s">
        <v>0</v>
      </c>
      <c r="Z202" s="1" t="s">
        <v>0</v>
      </c>
      <c r="AA202" s="1" t="s">
        <v>0</v>
      </c>
      <c r="AB202" s="1" t="s">
        <v>0</v>
      </c>
      <c r="AC202" s="1" t="s">
        <v>0</v>
      </c>
      <c r="AD202" s="1" t="s">
        <v>0</v>
      </c>
      <c r="AE202" s="1" t="s">
        <v>0</v>
      </c>
      <c r="AF202" s="1" t="s">
        <v>0</v>
      </c>
      <c r="AG202" s="1" t="s">
        <v>0</v>
      </c>
      <c r="AH202" s="1" t="s">
        <v>0</v>
      </c>
      <c r="AI202" s="1" t="s">
        <v>0</v>
      </c>
      <c r="AJ202" s="1" t="s">
        <v>0</v>
      </c>
      <c r="AK202" s="1" t="s">
        <v>0</v>
      </c>
      <c r="AL202" s="1" t="s">
        <v>0</v>
      </c>
      <c r="AM202" s="1" t="s">
        <v>0</v>
      </c>
      <c r="AN202" s="1" t="s">
        <v>0</v>
      </c>
      <c r="AO202" s="1" t="s">
        <v>0</v>
      </c>
      <c r="AP202" s="1" t="s">
        <v>0</v>
      </c>
      <c r="AQ202" s="1" t="s">
        <v>0</v>
      </c>
      <c r="AR202" s="1" t="s">
        <v>0</v>
      </c>
      <c r="AS202" s="1" t="s">
        <v>0</v>
      </c>
      <c r="AT202" s="1" t="s">
        <v>0</v>
      </c>
      <c r="AU202" s="1" t="s">
        <v>0</v>
      </c>
      <c r="AV202" s="1" t="s">
        <v>0</v>
      </c>
      <c r="AW202" s="1" t="s">
        <v>0</v>
      </c>
      <c r="AX202" s="1" t="s">
        <v>0</v>
      </c>
      <c r="AY202" s="1" t="s">
        <v>0</v>
      </c>
      <c r="AZ202" s="1" t="s">
        <v>0</v>
      </c>
      <c r="BA202" s="1" t="s">
        <v>0</v>
      </c>
      <c r="BB202" s="1" t="s">
        <v>0</v>
      </c>
      <c r="BC202" s="1" t="s">
        <v>0</v>
      </c>
      <c r="BD202" s="1" t="s">
        <v>0</v>
      </c>
      <c r="BE202" s="1" t="s">
        <v>0</v>
      </c>
      <c r="BF202" s="1" t="s">
        <v>0</v>
      </c>
      <c r="BG202" s="1" t="s">
        <v>0</v>
      </c>
      <c r="BH202" s="1" t="s">
        <v>0</v>
      </c>
      <c r="BI202" s="1" t="s">
        <v>0</v>
      </c>
      <c r="BJ202" s="1" t="s">
        <v>0</v>
      </c>
      <c r="BK202" s="1" t="s">
        <v>0</v>
      </c>
      <c r="BL202" s="1" t="s">
        <v>0</v>
      </c>
      <c r="BM202" s="1" t="s">
        <v>0</v>
      </c>
      <c r="BN202" s="1" t="s">
        <v>0</v>
      </c>
      <c r="BO202" s="1" t="s">
        <v>0</v>
      </c>
      <c r="BP202" s="1" t="s">
        <v>0</v>
      </c>
      <c r="BQ202" s="1" t="s">
        <v>0</v>
      </c>
      <c r="BR202" s="1" t="s">
        <v>0</v>
      </c>
      <c r="BS202" s="1" t="s">
        <v>0</v>
      </c>
      <c r="BT202" s="1" t="s">
        <v>0</v>
      </c>
      <c r="BU202" s="1" t="s">
        <v>0</v>
      </c>
      <c r="BV202" s="1" t="s">
        <v>0</v>
      </c>
      <c r="BW202" s="1" t="s">
        <v>0</v>
      </c>
      <c r="BX202" s="1" t="s">
        <v>0</v>
      </c>
      <c r="BY202" s="1" t="s">
        <v>0</v>
      </c>
      <c r="BZ202" s="1" t="s">
        <v>0</v>
      </c>
      <c r="CA202" s="1" t="s">
        <v>0</v>
      </c>
      <c r="CB202" s="1" t="s">
        <v>0</v>
      </c>
    </row>
    <row r="203" spans="1:80" x14ac:dyDescent="0.2">
      <c r="A203" s="1" t="s">
        <v>1836</v>
      </c>
      <c r="B203" s="4" t="s">
        <v>904</v>
      </c>
      <c r="C203" s="4" t="s">
        <v>905</v>
      </c>
      <c r="D203" s="1" t="s">
        <v>0</v>
      </c>
      <c r="E203" s="1" t="s">
        <v>0</v>
      </c>
      <c r="F203" s="1" t="s">
        <v>0</v>
      </c>
      <c r="G203" s="1" t="s">
        <v>0</v>
      </c>
      <c r="H203" s="1" t="s">
        <v>0</v>
      </c>
      <c r="I203" s="1" t="s">
        <v>0</v>
      </c>
      <c r="J203" s="1" t="s">
        <v>0</v>
      </c>
      <c r="K203" s="1" t="s">
        <v>0</v>
      </c>
      <c r="L203" s="1" t="s">
        <v>0</v>
      </c>
      <c r="M203" s="1" t="s">
        <v>0</v>
      </c>
      <c r="N203" s="1" t="s">
        <v>0</v>
      </c>
      <c r="O203" s="1" t="s">
        <v>0</v>
      </c>
      <c r="P203" s="1" t="s">
        <v>0</v>
      </c>
      <c r="Q203" s="1" t="s">
        <v>0</v>
      </c>
      <c r="R203" s="1" t="s">
        <v>0</v>
      </c>
      <c r="S203" s="1" t="s">
        <v>0</v>
      </c>
      <c r="T203" s="1" t="s">
        <v>0</v>
      </c>
      <c r="U203" s="1" t="s">
        <v>0</v>
      </c>
      <c r="V203" s="1" t="s">
        <v>0</v>
      </c>
      <c r="W203" s="1" t="s">
        <v>0</v>
      </c>
      <c r="X203" s="1" t="s">
        <v>0</v>
      </c>
      <c r="Y203" s="1" t="s">
        <v>0</v>
      </c>
      <c r="Z203" s="1" t="s">
        <v>0</v>
      </c>
      <c r="AA203" s="1" t="s">
        <v>0</v>
      </c>
      <c r="AB203" s="1" t="s">
        <v>0</v>
      </c>
      <c r="AC203" s="1" t="s">
        <v>0</v>
      </c>
      <c r="AD203" s="1" t="s">
        <v>0</v>
      </c>
      <c r="AE203" s="1" t="s">
        <v>0</v>
      </c>
      <c r="AF203" s="1" t="s">
        <v>0</v>
      </c>
      <c r="AG203" s="1" t="s">
        <v>0</v>
      </c>
      <c r="AH203" s="1" t="s">
        <v>0</v>
      </c>
      <c r="AI203" s="1" t="s">
        <v>0</v>
      </c>
      <c r="AJ203" s="1" t="s">
        <v>0</v>
      </c>
      <c r="AK203" s="1" t="s">
        <v>0</v>
      </c>
      <c r="AL203" s="1" t="s">
        <v>0</v>
      </c>
      <c r="AM203" s="1" t="s">
        <v>0</v>
      </c>
      <c r="AN203" s="1" t="s">
        <v>0</v>
      </c>
      <c r="AO203" s="1" t="s">
        <v>0</v>
      </c>
      <c r="AP203" s="1" t="s">
        <v>0</v>
      </c>
      <c r="AQ203" s="1" t="s">
        <v>0</v>
      </c>
      <c r="AR203" s="1" t="s">
        <v>0</v>
      </c>
      <c r="AS203" s="1" t="s">
        <v>0</v>
      </c>
      <c r="AT203" s="1" t="s">
        <v>0</v>
      </c>
      <c r="AU203" s="1" t="s">
        <v>0</v>
      </c>
      <c r="AV203" s="1" t="s">
        <v>0</v>
      </c>
      <c r="AW203" s="1" t="s">
        <v>0</v>
      </c>
      <c r="AX203" s="1" t="s">
        <v>0</v>
      </c>
      <c r="AY203" s="1" t="s">
        <v>0</v>
      </c>
      <c r="AZ203" s="1" t="s">
        <v>0</v>
      </c>
      <c r="BA203" s="1" t="s">
        <v>0</v>
      </c>
      <c r="BB203" s="1" t="s">
        <v>0</v>
      </c>
      <c r="BC203" s="1" t="s">
        <v>0</v>
      </c>
      <c r="BD203" s="1" t="s">
        <v>0</v>
      </c>
      <c r="BE203" s="1" t="s">
        <v>0</v>
      </c>
      <c r="BF203" s="1" t="s">
        <v>0</v>
      </c>
      <c r="BG203" s="1" t="s">
        <v>0</v>
      </c>
      <c r="BH203" s="1" t="s">
        <v>0</v>
      </c>
      <c r="BI203" s="1" t="s">
        <v>0</v>
      </c>
      <c r="BJ203" s="1" t="s">
        <v>0</v>
      </c>
      <c r="BK203" s="1" t="s">
        <v>0</v>
      </c>
      <c r="BL203" s="1" t="s">
        <v>0</v>
      </c>
      <c r="BM203" s="1" t="s">
        <v>0</v>
      </c>
      <c r="BN203" s="1" t="s">
        <v>0</v>
      </c>
      <c r="BO203" s="1" t="s">
        <v>0</v>
      </c>
      <c r="BP203" s="1" t="s">
        <v>0</v>
      </c>
      <c r="BQ203" s="1" t="s">
        <v>0</v>
      </c>
      <c r="BR203" s="1" t="s">
        <v>0</v>
      </c>
      <c r="BS203" s="1" t="s">
        <v>0</v>
      </c>
      <c r="BT203" s="1" t="s">
        <v>0</v>
      </c>
      <c r="BU203" s="1" t="s">
        <v>0</v>
      </c>
      <c r="BV203" s="1" t="s">
        <v>0</v>
      </c>
      <c r="BW203" s="1" t="s">
        <v>0</v>
      </c>
      <c r="BX203" s="1" t="s">
        <v>0</v>
      </c>
      <c r="BY203" s="1" t="s">
        <v>0</v>
      </c>
      <c r="BZ203" s="1" t="s">
        <v>0</v>
      </c>
      <c r="CA203" s="1" t="s">
        <v>0</v>
      </c>
      <c r="CB203" s="1" t="s">
        <v>0</v>
      </c>
    </row>
    <row r="204" spans="1:80" x14ac:dyDescent="0.2">
      <c r="A204" s="1" t="s">
        <v>1837</v>
      </c>
      <c r="B204" s="4" t="s">
        <v>909</v>
      </c>
      <c r="C204" s="4" t="s">
        <v>0</v>
      </c>
      <c r="D204" s="1" t="s">
        <v>0</v>
      </c>
      <c r="E204" s="1" t="s">
        <v>0</v>
      </c>
      <c r="F204" s="1" t="s">
        <v>0</v>
      </c>
      <c r="G204" s="1" t="s">
        <v>0</v>
      </c>
      <c r="H204" s="1" t="s">
        <v>0</v>
      </c>
      <c r="I204" s="1" t="s">
        <v>0</v>
      </c>
      <c r="J204" s="1" t="s">
        <v>0</v>
      </c>
      <c r="K204" s="1" t="s">
        <v>0</v>
      </c>
      <c r="L204" s="1" t="s">
        <v>0</v>
      </c>
      <c r="M204" s="1" t="s">
        <v>0</v>
      </c>
      <c r="N204" s="1" t="s">
        <v>0</v>
      </c>
      <c r="O204" s="1" t="s">
        <v>0</v>
      </c>
      <c r="P204" s="1" t="s">
        <v>0</v>
      </c>
      <c r="Q204" s="1" t="s">
        <v>0</v>
      </c>
      <c r="R204" s="1" t="s">
        <v>0</v>
      </c>
      <c r="S204" s="1" t="s">
        <v>0</v>
      </c>
      <c r="T204" s="1" t="s">
        <v>0</v>
      </c>
      <c r="U204" s="1" t="s">
        <v>0</v>
      </c>
      <c r="V204" s="1" t="s">
        <v>0</v>
      </c>
      <c r="W204" s="1" t="s">
        <v>0</v>
      </c>
      <c r="X204" s="1" t="s">
        <v>0</v>
      </c>
      <c r="Y204" s="1" t="s">
        <v>0</v>
      </c>
      <c r="Z204" s="1" t="s">
        <v>0</v>
      </c>
      <c r="AA204" s="1" t="s">
        <v>0</v>
      </c>
      <c r="AB204" s="1" t="s">
        <v>0</v>
      </c>
      <c r="AC204" s="1" t="s">
        <v>0</v>
      </c>
      <c r="AD204" s="1" t="s">
        <v>0</v>
      </c>
      <c r="AE204" s="1" t="s">
        <v>0</v>
      </c>
      <c r="AF204" s="1" t="s">
        <v>0</v>
      </c>
      <c r="AG204" s="1" t="s">
        <v>0</v>
      </c>
      <c r="AH204" s="1" t="s">
        <v>0</v>
      </c>
      <c r="AI204" s="1" t="s">
        <v>0</v>
      </c>
      <c r="AJ204" s="1" t="s">
        <v>0</v>
      </c>
      <c r="AK204" s="1" t="s">
        <v>0</v>
      </c>
      <c r="AL204" s="1" t="s">
        <v>0</v>
      </c>
      <c r="AM204" s="1" t="s">
        <v>0</v>
      </c>
      <c r="AN204" s="1" t="s">
        <v>0</v>
      </c>
      <c r="AO204" s="1" t="s">
        <v>0</v>
      </c>
      <c r="AP204" s="1" t="s">
        <v>0</v>
      </c>
      <c r="AQ204" s="1" t="s">
        <v>0</v>
      </c>
      <c r="AR204" s="1" t="s">
        <v>0</v>
      </c>
      <c r="AS204" s="1" t="s">
        <v>0</v>
      </c>
      <c r="AT204" s="1" t="s">
        <v>0</v>
      </c>
      <c r="AU204" s="1" t="s">
        <v>0</v>
      </c>
      <c r="AV204" s="1" t="s">
        <v>0</v>
      </c>
      <c r="AW204" s="1" t="s">
        <v>0</v>
      </c>
      <c r="AX204" s="1" t="s">
        <v>0</v>
      </c>
      <c r="AY204" s="1" t="s">
        <v>0</v>
      </c>
      <c r="AZ204" s="1" t="s">
        <v>0</v>
      </c>
      <c r="BA204" s="1" t="s">
        <v>0</v>
      </c>
      <c r="BB204" s="1" t="s">
        <v>0</v>
      </c>
      <c r="BC204" s="1" t="s">
        <v>0</v>
      </c>
      <c r="BD204" s="1" t="s">
        <v>0</v>
      </c>
      <c r="BE204" s="1" t="s">
        <v>0</v>
      </c>
      <c r="BF204" s="1" t="s">
        <v>0</v>
      </c>
      <c r="BG204" s="1" t="s">
        <v>0</v>
      </c>
      <c r="BH204" s="1" t="s">
        <v>0</v>
      </c>
      <c r="BI204" s="1" t="s">
        <v>0</v>
      </c>
      <c r="BJ204" s="1" t="s">
        <v>0</v>
      </c>
      <c r="BK204" s="1" t="s">
        <v>0</v>
      </c>
      <c r="BL204" s="1" t="s">
        <v>0</v>
      </c>
      <c r="BM204" s="1" t="s">
        <v>0</v>
      </c>
      <c r="BN204" s="1" t="s">
        <v>0</v>
      </c>
      <c r="BO204" s="1" t="s">
        <v>0</v>
      </c>
      <c r="BP204" s="1" t="s">
        <v>0</v>
      </c>
      <c r="BQ204" s="1" t="s">
        <v>0</v>
      </c>
      <c r="BR204" s="1" t="s">
        <v>0</v>
      </c>
      <c r="BS204" s="1" t="s">
        <v>0</v>
      </c>
      <c r="BT204" s="1" t="s">
        <v>0</v>
      </c>
      <c r="BU204" s="1" t="s">
        <v>0</v>
      </c>
      <c r="BV204" s="1" t="s">
        <v>0</v>
      </c>
      <c r="BW204" s="1" t="s">
        <v>0</v>
      </c>
      <c r="BX204" s="1" t="s">
        <v>0</v>
      </c>
      <c r="BY204" s="1" t="s">
        <v>0</v>
      </c>
      <c r="BZ204" s="1" t="s">
        <v>0</v>
      </c>
      <c r="CA204" s="1" t="s">
        <v>0</v>
      </c>
      <c r="CB204" s="1" t="s">
        <v>0</v>
      </c>
    </row>
    <row r="205" spans="1:80" x14ac:dyDescent="0.2">
      <c r="A205" s="1" t="s">
        <v>1838</v>
      </c>
      <c r="B205" s="4" t="s">
        <v>913</v>
      </c>
      <c r="C205" s="4" t="s">
        <v>914</v>
      </c>
      <c r="D205" s="1" t="s">
        <v>0</v>
      </c>
      <c r="E205" s="1" t="s">
        <v>0</v>
      </c>
      <c r="F205" s="1" t="s">
        <v>0</v>
      </c>
      <c r="G205" s="1" t="s">
        <v>0</v>
      </c>
      <c r="H205" s="1" t="s">
        <v>0</v>
      </c>
      <c r="I205" s="1" t="s">
        <v>0</v>
      </c>
      <c r="J205" s="1" t="s">
        <v>0</v>
      </c>
      <c r="K205" s="1" t="s">
        <v>0</v>
      </c>
      <c r="L205" s="1" t="s">
        <v>0</v>
      </c>
      <c r="M205" s="1" t="s">
        <v>0</v>
      </c>
      <c r="N205" s="1" t="s">
        <v>0</v>
      </c>
      <c r="O205" s="1" t="s">
        <v>0</v>
      </c>
      <c r="P205" s="1" t="s">
        <v>0</v>
      </c>
      <c r="Q205" s="1" t="s">
        <v>0</v>
      </c>
      <c r="R205" s="1" t="s">
        <v>0</v>
      </c>
      <c r="S205" s="1" t="s">
        <v>0</v>
      </c>
      <c r="T205" s="1" t="s">
        <v>0</v>
      </c>
      <c r="U205" s="1" t="s">
        <v>0</v>
      </c>
      <c r="V205" s="1" t="s">
        <v>0</v>
      </c>
      <c r="W205" s="1" t="s">
        <v>0</v>
      </c>
      <c r="X205" s="1" t="s">
        <v>0</v>
      </c>
      <c r="Y205" s="1" t="s">
        <v>0</v>
      </c>
      <c r="Z205" s="1" t="s">
        <v>0</v>
      </c>
      <c r="AA205" s="1" t="s">
        <v>0</v>
      </c>
      <c r="AB205" s="1" t="s">
        <v>0</v>
      </c>
      <c r="AC205" s="1" t="s">
        <v>0</v>
      </c>
      <c r="AD205" s="1" t="s">
        <v>0</v>
      </c>
      <c r="AE205" s="1" t="s">
        <v>0</v>
      </c>
      <c r="AF205" s="1" t="s">
        <v>0</v>
      </c>
      <c r="AG205" s="1" t="s">
        <v>0</v>
      </c>
      <c r="AH205" s="1" t="s">
        <v>0</v>
      </c>
      <c r="AI205" s="1" t="s">
        <v>0</v>
      </c>
      <c r="AJ205" s="1" t="s">
        <v>0</v>
      </c>
      <c r="AK205" s="1" t="s">
        <v>0</v>
      </c>
      <c r="AL205" s="1" t="s">
        <v>0</v>
      </c>
      <c r="AM205" s="1" t="s">
        <v>0</v>
      </c>
      <c r="AN205" s="1" t="s">
        <v>0</v>
      </c>
      <c r="AO205" s="1" t="s">
        <v>0</v>
      </c>
      <c r="AP205" s="1" t="s">
        <v>0</v>
      </c>
      <c r="AQ205" s="1" t="s">
        <v>0</v>
      </c>
      <c r="AR205" s="1" t="s">
        <v>0</v>
      </c>
      <c r="AS205" s="1" t="s">
        <v>0</v>
      </c>
      <c r="AT205" s="1" t="s">
        <v>0</v>
      </c>
      <c r="AU205" s="1" t="s">
        <v>0</v>
      </c>
      <c r="AV205" s="1" t="s">
        <v>0</v>
      </c>
      <c r="AW205" s="1" t="s">
        <v>0</v>
      </c>
      <c r="AX205" s="1" t="s">
        <v>0</v>
      </c>
      <c r="AY205" s="1" t="s">
        <v>0</v>
      </c>
      <c r="AZ205" s="1" t="s">
        <v>0</v>
      </c>
      <c r="BA205" s="1" t="s">
        <v>0</v>
      </c>
      <c r="BB205" s="1" t="s">
        <v>0</v>
      </c>
      <c r="BC205" s="1" t="s">
        <v>0</v>
      </c>
      <c r="BD205" s="1" t="s">
        <v>0</v>
      </c>
      <c r="BE205" s="1" t="s">
        <v>0</v>
      </c>
      <c r="BF205" s="1" t="s">
        <v>0</v>
      </c>
      <c r="BG205" s="1" t="s">
        <v>0</v>
      </c>
      <c r="BH205" s="1" t="s">
        <v>0</v>
      </c>
      <c r="BI205" s="1" t="s">
        <v>0</v>
      </c>
      <c r="BJ205" s="1" t="s">
        <v>0</v>
      </c>
      <c r="BK205" s="1" t="s">
        <v>0</v>
      </c>
      <c r="BL205" s="1" t="s">
        <v>0</v>
      </c>
      <c r="BM205" s="1" t="s">
        <v>0</v>
      </c>
      <c r="BN205" s="1" t="s">
        <v>0</v>
      </c>
      <c r="BO205" s="1" t="s">
        <v>0</v>
      </c>
      <c r="BP205" s="1" t="s">
        <v>0</v>
      </c>
      <c r="BQ205" s="1" t="s">
        <v>0</v>
      </c>
      <c r="BR205" s="1" t="s">
        <v>0</v>
      </c>
      <c r="BS205" s="1" t="s">
        <v>0</v>
      </c>
      <c r="BT205" s="1" t="s">
        <v>0</v>
      </c>
      <c r="BU205" s="1" t="s">
        <v>0</v>
      </c>
      <c r="BV205" s="1" t="s">
        <v>0</v>
      </c>
      <c r="BW205" s="1" t="s">
        <v>0</v>
      </c>
      <c r="BX205" s="1" t="s">
        <v>0</v>
      </c>
      <c r="BY205" s="1" t="s">
        <v>0</v>
      </c>
      <c r="BZ205" s="1" t="s">
        <v>0</v>
      </c>
      <c r="CA205" s="1" t="s">
        <v>0</v>
      </c>
      <c r="CB205" s="1" t="s">
        <v>0</v>
      </c>
    </row>
    <row r="206" spans="1:80" x14ac:dyDescent="0.2">
      <c r="A206" s="1" t="s">
        <v>1839</v>
      </c>
      <c r="B206" s="4" t="s">
        <v>918</v>
      </c>
      <c r="C206" s="4" t="s">
        <v>919</v>
      </c>
      <c r="D206" s="1">
        <v>983858.98327748396</v>
      </c>
      <c r="E206" s="1">
        <v>1944174.89730151</v>
      </c>
      <c r="F206" s="1">
        <v>2784855.3215675899</v>
      </c>
      <c r="G206" s="1">
        <v>938671.42355919501</v>
      </c>
      <c r="H206" s="1">
        <v>832782.79888639995</v>
      </c>
      <c r="I206" s="1">
        <v>1817787.05435113</v>
      </c>
      <c r="J206" s="1">
        <v>1755623.6629634299</v>
      </c>
      <c r="K206" s="1">
        <v>1173244.0979214101</v>
      </c>
      <c r="L206" s="1">
        <v>1556593.03211015</v>
      </c>
      <c r="M206" s="1">
        <v>1497672.59842168</v>
      </c>
      <c r="N206" s="1">
        <v>2010196.9777492101</v>
      </c>
      <c r="O206" s="1">
        <v>984835.59504985902</v>
      </c>
      <c r="P206" s="1">
        <v>1311489.9168603499</v>
      </c>
      <c r="Q206" s="1">
        <v>1435087.9476737001</v>
      </c>
      <c r="R206" s="1">
        <v>911112.220676978</v>
      </c>
      <c r="S206" s="1">
        <v>958001.51317066897</v>
      </c>
      <c r="T206" s="1">
        <v>1446377.9731534601</v>
      </c>
      <c r="U206" s="1">
        <v>3882456.9935075399</v>
      </c>
      <c r="V206" s="1">
        <v>541768.50981669698</v>
      </c>
      <c r="W206" s="1">
        <v>1348790.7956985401</v>
      </c>
      <c r="X206" s="1">
        <v>1189563.53218172</v>
      </c>
      <c r="Y206" s="1">
        <v>1185972.1824432099</v>
      </c>
      <c r="Z206" s="1">
        <v>1232959.2649168801</v>
      </c>
      <c r="AA206" s="1">
        <v>665865.13895255094</v>
      </c>
      <c r="AB206" s="1">
        <v>1202047.65371877</v>
      </c>
      <c r="AC206" s="1">
        <v>1679845.02643765</v>
      </c>
      <c r="AD206" s="1">
        <v>526789.52131942695</v>
      </c>
      <c r="AE206" s="1">
        <v>2402331.1835651901</v>
      </c>
      <c r="AF206" s="1">
        <v>1572003.22407855</v>
      </c>
      <c r="AG206" s="1">
        <v>1588205.08819053</v>
      </c>
      <c r="AH206" s="1">
        <v>1174052.7739766999</v>
      </c>
      <c r="AI206" s="1">
        <v>1684497.63642565</v>
      </c>
      <c r="AJ206" s="1">
        <v>1235751.6327027399</v>
      </c>
      <c r="AK206" s="1">
        <v>600154.43830073299</v>
      </c>
      <c r="AL206" s="1">
        <v>2425800.59746751</v>
      </c>
      <c r="AM206" s="1">
        <v>1585939.9753429</v>
      </c>
      <c r="AN206" s="1">
        <v>967016.76677646895</v>
      </c>
      <c r="AO206" s="1">
        <v>3090600.5343029299</v>
      </c>
      <c r="AP206" s="1">
        <v>1089413.7679154901</v>
      </c>
      <c r="AQ206" s="1">
        <v>920992.55536508001</v>
      </c>
      <c r="AR206" s="1">
        <v>668648.46581645799</v>
      </c>
      <c r="AS206" s="1">
        <v>783858.49375074601</v>
      </c>
      <c r="AT206" s="1">
        <v>1319337.8731241301</v>
      </c>
      <c r="AU206" s="1">
        <v>1276078.2556260601</v>
      </c>
      <c r="AV206" s="1">
        <v>730882.65208794095</v>
      </c>
      <c r="AW206" s="1">
        <v>1021218.44901084</v>
      </c>
      <c r="AX206" s="1">
        <v>982002.87226318999</v>
      </c>
      <c r="AY206" s="1">
        <v>1705254.47807722</v>
      </c>
      <c r="AZ206" s="1">
        <v>1189057.59751935</v>
      </c>
      <c r="BA206" s="1">
        <v>1704252.4647466801</v>
      </c>
      <c r="BB206" s="1">
        <v>1580934.8612445099</v>
      </c>
      <c r="BC206" s="1">
        <v>1949461.10148961</v>
      </c>
      <c r="BD206" s="1">
        <v>1655169.0705401001</v>
      </c>
      <c r="BE206" s="1">
        <v>1115899.2641367801</v>
      </c>
      <c r="BF206" s="1">
        <v>1119866.8361624</v>
      </c>
      <c r="BG206" s="1">
        <v>1717165.49677528</v>
      </c>
      <c r="BH206" s="1">
        <v>1562662.2897211199</v>
      </c>
      <c r="BI206" s="1">
        <v>1279588.9194517699</v>
      </c>
      <c r="BJ206" s="1">
        <v>1014223.3987269</v>
      </c>
      <c r="BK206" s="1">
        <v>555579.16898875497</v>
      </c>
      <c r="BL206" s="1">
        <v>1383310.0726648199</v>
      </c>
      <c r="BM206" s="1">
        <v>712189.13441511104</v>
      </c>
      <c r="BN206" s="1">
        <v>1570045.9428066199</v>
      </c>
      <c r="BO206" s="1">
        <v>1850813.1255604399</v>
      </c>
      <c r="BP206" s="1">
        <v>1786494.7693546801</v>
      </c>
      <c r="BQ206" s="1">
        <v>1916826.6200281901</v>
      </c>
      <c r="BR206" s="1">
        <v>1368690.92632493</v>
      </c>
      <c r="BS206" s="1">
        <v>584359.74820304802</v>
      </c>
      <c r="BT206" s="1">
        <v>678974.67119858705</v>
      </c>
      <c r="BU206" s="1">
        <v>847147.16651590704</v>
      </c>
      <c r="BV206" s="1">
        <v>1980776.03745601</v>
      </c>
      <c r="BW206" s="1">
        <v>543765.35936771799</v>
      </c>
      <c r="BX206" s="1">
        <v>808822.27004641702</v>
      </c>
      <c r="BY206" s="1">
        <v>1264766.81295306</v>
      </c>
      <c r="BZ206" s="1">
        <v>750550.52406238206</v>
      </c>
      <c r="CA206" s="1">
        <v>465375.89248031302</v>
      </c>
      <c r="CB206" s="1">
        <v>2009723.4104241901</v>
      </c>
    </row>
    <row r="207" spans="1:80" x14ac:dyDescent="0.2">
      <c r="A207" s="1" t="s">
        <v>1840</v>
      </c>
      <c r="B207" s="4" t="s">
        <v>923</v>
      </c>
      <c r="C207" s="4" t="s">
        <v>0</v>
      </c>
      <c r="D207" s="1" t="s">
        <v>0</v>
      </c>
      <c r="E207" s="1" t="s">
        <v>0</v>
      </c>
      <c r="F207" s="1" t="s">
        <v>0</v>
      </c>
      <c r="G207" s="1" t="s">
        <v>0</v>
      </c>
      <c r="H207" s="1" t="s">
        <v>0</v>
      </c>
      <c r="I207" s="1" t="s">
        <v>0</v>
      </c>
      <c r="J207" s="1" t="s">
        <v>0</v>
      </c>
      <c r="K207" s="1" t="s">
        <v>0</v>
      </c>
      <c r="L207" s="1" t="s">
        <v>0</v>
      </c>
      <c r="M207" s="1" t="s">
        <v>0</v>
      </c>
      <c r="N207" s="1" t="s">
        <v>0</v>
      </c>
      <c r="O207" s="1" t="s">
        <v>0</v>
      </c>
      <c r="P207" s="1" t="s">
        <v>0</v>
      </c>
      <c r="Q207" s="1" t="s">
        <v>0</v>
      </c>
      <c r="R207" s="1" t="s">
        <v>0</v>
      </c>
      <c r="S207" s="1" t="s">
        <v>0</v>
      </c>
      <c r="T207" s="1" t="s">
        <v>0</v>
      </c>
      <c r="U207" s="1" t="s">
        <v>0</v>
      </c>
      <c r="V207" s="1" t="s">
        <v>0</v>
      </c>
      <c r="W207" s="1" t="s">
        <v>0</v>
      </c>
      <c r="X207" s="1" t="s">
        <v>0</v>
      </c>
      <c r="Y207" s="1" t="s">
        <v>0</v>
      </c>
      <c r="Z207" s="1" t="s">
        <v>0</v>
      </c>
      <c r="AA207" s="1" t="s">
        <v>0</v>
      </c>
      <c r="AB207" s="1" t="s">
        <v>0</v>
      </c>
      <c r="AC207" s="1" t="s">
        <v>0</v>
      </c>
      <c r="AD207" s="1" t="s">
        <v>0</v>
      </c>
      <c r="AE207" s="1" t="s">
        <v>0</v>
      </c>
      <c r="AF207" s="1" t="s">
        <v>0</v>
      </c>
      <c r="AG207" s="1" t="s">
        <v>0</v>
      </c>
      <c r="AH207" s="1" t="s">
        <v>0</v>
      </c>
      <c r="AI207" s="1" t="s">
        <v>0</v>
      </c>
      <c r="AJ207" s="1" t="s">
        <v>0</v>
      </c>
      <c r="AK207" s="1" t="s">
        <v>0</v>
      </c>
      <c r="AL207" s="1" t="s">
        <v>0</v>
      </c>
      <c r="AM207" s="1" t="s">
        <v>0</v>
      </c>
      <c r="AN207" s="1" t="s">
        <v>0</v>
      </c>
      <c r="AO207" s="1" t="s">
        <v>0</v>
      </c>
      <c r="AP207" s="1" t="s">
        <v>0</v>
      </c>
      <c r="AQ207" s="1" t="s">
        <v>0</v>
      </c>
      <c r="AR207" s="1" t="s">
        <v>0</v>
      </c>
      <c r="AS207" s="1" t="s">
        <v>0</v>
      </c>
      <c r="AT207" s="1" t="s">
        <v>0</v>
      </c>
      <c r="AU207" s="1" t="s">
        <v>0</v>
      </c>
      <c r="AV207" s="1" t="s">
        <v>0</v>
      </c>
      <c r="AW207" s="1" t="s">
        <v>0</v>
      </c>
      <c r="AX207" s="1" t="s">
        <v>0</v>
      </c>
      <c r="AY207" s="1" t="s">
        <v>0</v>
      </c>
      <c r="AZ207" s="1" t="s">
        <v>0</v>
      </c>
      <c r="BA207" s="1" t="s">
        <v>0</v>
      </c>
      <c r="BB207" s="1" t="s">
        <v>0</v>
      </c>
      <c r="BC207" s="1" t="s">
        <v>0</v>
      </c>
      <c r="BD207" s="1" t="s">
        <v>0</v>
      </c>
      <c r="BE207" s="1" t="s">
        <v>0</v>
      </c>
      <c r="BF207" s="1" t="s">
        <v>0</v>
      </c>
      <c r="BG207" s="1" t="s">
        <v>0</v>
      </c>
      <c r="BH207" s="1" t="s">
        <v>0</v>
      </c>
      <c r="BI207" s="1" t="s">
        <v>0</v>
      </c>
      <c r="BJ207" s="1" t="s">
        <v>0</v>
      </c>
      <c r="BK207" s="1" t="s">
        <v>0</v>
      </c>
      <c r="BL207" s="1" t="s">
        <v>0</v>
      </c>
      <c r="BM207" s="1" t="s">
        <v>0</v>
      </c>
      <c r="BN207" s="1" t="s">
        <v>0</v>
      </c>
      <c r="BO207" s="1" t="s">
        <v>0</v>
      </c>
      <c r="BP207" s="1" t="s">
        <v>0</v>
      </c>
      <c r="BQ207" s="1" t="s">
        <v>0</v>
      </c>
      <c r="BR207" s="1" t="s">
        <v>0</v>
      </c>
      <c r="BS207" s="1" t="s">
        <v>0</v>
      </c>
      <c r="BT207" s="1" t="s">
        <v>0</v>
      </c>
      <c r="BU207" s="1" t="s">
        <v>0</v>
      </c>
      <c r="BV207" s="1" t="s">
        <v>0</v>
      </c>
      <c r="BW207" s="1" t="s">
        <v>0</v>
      </c>
      <c r="BX207" s="1" t="s">
        <v>0</v>
      </c>
      <c r="BY207" s="1" t="s">
        <v>0</v>
      </c>
      <c r="BZ207" s="1" t="s">
        <v>0</v>
      </c>
      <c r="CA207" s="1" t="s">
        <v>0</v>
      </c>
      <c r="CB207" s="1" t="s">
        <v>0</v>
      </c>
    </row>
    <row r="208" spans="1:80" x14ac:dyDescent="0.2">
      <c r="A208" s="1" t="s">
        <v>1841</v>
      </c>
      <c r="B208" s="4" t="s">
        <v>925</v>
      </c>
      <c r="C208" s="4" t="s">
        <v>926</v>
      </c>
      <c r="D208" s="1" t="s">
        <v>0</v>
      </c>
      <c r="E208" s="1" t="s">
        <v>0</v>
      </c>
      <c r="F208" s="1" t="s">
        <v>0</v>
      </c>
      <c r="G208" s="1" t="s">
        <v>0</v>
      </c>
      <c r="H208" s="1" t="s">
        <v>0</v>
      </c>
      <c r="I208" s="1" t="s">
        <v>0</v>
      </c>
      <c r="J208" s="1" t="s">
        <v>0</v>
      </c>
      <c r="K208" s="1" t="s">
        <v>0</v>
      </c>
      <c r="L208" s="1" t="s">
        <v>0</v>
      </c>
      <c r="M208" s="1" t="s">
        <v>0</v>
      </c>
      <c r="N208" s="1" t="s">
        <v>0</v>
      </c>
      <c r="O208" s="1" t="s">
        <v>0</v>
      </c>
      <c r="P208" s="1" t="s">
        <v>0</v>
      </c>
      <c r="Q208" s="1" t="s">
        <v>0</v>
      </c>
      <c r="R208" s="1" t="s">
        <v>0</v>
      </c>
      <c r="S208" s="1" t="s">
        <v>0</v>
      </c>
      <c r="T208" s="1" t="s">
        <v>0</v>
      </c>
      <c r="U208" s="1" t="s">
        <v>0</v>
      </c>
      <c r="V208" s="1" t="s">
        <v>0</v>
      </c>
      <c r="W208" s="1" t="s">
        <v>0</v>
      </c>
      <c r="X208" s="1" t="s">
        <v>0</v>
      </c>
      <c r="Y208" s="1" t="s">
        <v>0</v>
      </c>
      <c r="Z208" s="1" t="s">
        <v>0</v>
      </c>
      <c r="AA208" s="1" t="s">
        <v>0</v>
      </c>
      <c r="AB208" s="1" t="s">
        <v>0</v>
      </c>
      <c r="AC208" s="1" t="s">
        <v>0</v>
      </c>
      <c r="AD208" s="1" t="s">
        <v>0</v>
      </c>
      <c r="AE208" s="1" t="s">
        <v>0</v>
      </c>
      <c r="AF208" s="1" t="s">
        <v>0</v>
      </c>
      <c r="AG208" s="1" t="s">
        <v>0</v>
      </c>
      <c r="AH208" s="1" t="s">
        <v>0</v>
      </c>
      <c r="AI208" s="1" t="s">
        <v>0</v>
      </c>
      <c r="AJ208" s="1" t="s">
        <v>0</v>
      </c>
      <c r="AK208" s="1" t="s">
        <v>0</v>
      </c>
      <c r="AL208" s="1" t="s">
        <v>0</v>
      </c>
      <c r="AM208" s="1" t="s">
        <v>0</v>
      </c>
      <c r="AN208" s="1" t="s">
        <v>0</v>
      </c>
      <c r="AO208" s="1" t="s">
        <v>0</v>
      </c>
      <c r="AP208" s="1" t="s">
        <v>0</v>
      </c>
      <c r="AQ208" s="1" t="s">
        <v>0</v>
      </c>
      <c r="AR208" s="1" t="s">
        <v>0</v>
      </c>
      <c r="AS208" s="1" t="s">
        <v>0</v>
      </c>
      <c r="AT208" s="1" t="s">
        <v>0</v>
      </c>
      <c r="AU208" s="1" t="s">
        <v>0</v>
      </c>
      <c r="AV208" s="1" t="s">
        <v>0</v>
      </c>
      <c r="AW208" s="1" t="s">
        <v>0</v>
      </c>
      <c r="AX208" s="1" t="s">
        <v>0</v>
      </c>
      <c r="AY208" s="1" t="s">
        <v>0</v>
      </c>
      <c r="AZ208" s="1" t="s">
        <v>0</v>
      </c>
      <c r="BA208" s="1" t="s">
        <v>0</v>
      </c>
      <c r="BB208" s="1" t="s">
        <v>0</v>
      </c>
      <c r="BC208" s="1" t="s">
        <v>0</v>
      </c>
      <c r="BD208" s="1" t="s">
        <v>0</v>
      </c>
      <c r="BE208" s="1" t="s">
        <v>0</v>
      </c>
      <c r="BF208" s="1" t="s">
        <v>0</v>
      </c>
      <c r="BG208" s="1" t="s">
        <v>0</v>
      </c>
      <c r="BH208" s="1" t="s">
        <v>0</v>
      </c>
      <c r="BI208" s="1" t="s">
        <v>0</v>
      </c>
      <c r="BJ208" s="1" t="s">
        <v>0</v>
      </c>
      <c r="BK208" s="1" t="s">
        <v>0</v>
      </c>
      <c r="BL208" s="1" t="s">
        <v>0</v>
      </c>
      <c r="BM208" s="1" t="s">
        <v>0</v>
      </c>
      <c r="BN208" s="1" t="s">
        <v>0</v>
      </c>
      <c r="BO208" s="1" t="s">
        <v>0</v>
      </c>
      <c r="BP208" s="1" t="s">
        <v>0</v>
      </c>
      <c r="BQ208" s="1" t="s">
        <v>0</v>
      </c>
      <c r="BR208" s="1" t="s">
        <v>0</v>
      </c>
      <c r="BS208" s="1" t="s">
        <v>0</v>
      </c>
      <c r="BT208" s="1" t="s">
        <v>0</v>
      </c>
      <c r="BU208" s="1" t="s">
        <v>0</v>
      </c>
      <c r="BV208" s="1" t="s">
        <v>0</v>
      </c>
      <c r="BW208" s="1" t="s">
        <v>0</v>
      </c>
      <c r="BX208" s="1" t="s">
        <v>0</v>
      </c>
      <c r="BY208" s="1" t="s">
        <v>0</v>
      </c>
      <c r="BZ208" s="1" t="s">
        <v>0</v>
      </c>
      <c r="CA208" s="1" t="s">
        <v>0</v>
      </c>
      <c r="CB208" s="1" t="s">
        <v>0</v>
      </c>
    </row>
    <row r="209" spans="1:80" x14ac:dyDescent="0.2">
      <c r="A209" s="1" t="s">
        <v>1842</v>
      </c>
      <c r="B209" s="4" t="s">
        <v>930</v>
      </c>
      <c r="C209" s="4" t="s">
        <v>931</v>
      </c>
      <c r="D209" s="1">
        <v>660376.20218735805</v>
      </c>
      <c r="E209" s="1">
        <v>627855.53550146695</v>
      </c>
      <c r="F209" s="1">
        <v>960450.10010434897</v>
      </c>
      <c r="G209" s="1">
        <v>356835.72622268897</v>
      </c>
      <c r="H209" s="1">
        <v>475536.69745312398</v>
      </c>
      <c r="I209" s="1">
        <v>607969.36959190597</v>
      </c>
      <c r="J209" s="1">
        <v>607643.79364895297</v>
      </c>
      <c r="K209" s="1">
        <v>637516.20480971399</v>
      </c>
      <c r="L209" s="1">
        <v>615060.64644846704</v>
      </c>
      <c r="M209" s="1">
        <v>545267.78112626297</v>
      </c>
      <c r="N209" s="1">
        <v>532705.81216758699</v>
      </c>
      <c r="O209" s="1">
        <v>598370.22697067505</v>
      </c>
      <c r="P209" s="1">
        <v>560792.93963811698</v>
      </c>
      <c r="Q209" s="1">
        <v>592828.85964368295</v>
      </c>
      <c r="R209" s="1">
        <v>669309.04407947895</v>
      </c>
      <c r="S209" s="1">
        <v>516977.81028832297</v>
      </c>
      <c r="T209" s="1">
        <v>692341.01252207905</v>
      </c>
      <c r="U209" s="1">
        <v>528181.03881370695</v>
      </c>
      <c r="V209" s="1">
        <v>488854.63176724297</v>
      </c>
      <c r="W209" s="1">
        <v>570417.28361113905</v>
      </c>
      <c r="X209" s="1">
        <v>504848.16566935898</v>
      </c>
      <c r="Y209" s="1">
        <v>644898.94119770406</v>
      </c>
      <c r="Z209" s="1">
        <v>665071.09978919395</v>
      </c>
      <c r="AA209" s="1">
        <v>485043.68257396203</v>
      </c>
      <c r="AB209" s="1">
        <v>542480.49298443703</v>
      </c>
      <c r="AC209" s="1">
        <v>564573.01248529705</v>
      </c>
      <c r="AD209" s="1">
        <v>467828.94351286697</v>
      </c>
      <c r="AE209" s="1">
        <v>704756.44811143703</v>
      </c>
      <c r="AF209" s="1">
        <v>528728.16223926004</v>
      </c>
      <c r="AG209" s="1">
        <v>452993.52537623799</v>
      </c>
      <c r="AH209" s="1">
        <v>639585.292028178</v>
      </c>
      <c r="AI209" s="1">
        <v>429928.70201493998</v>
      </c>
      <c r="AJ209" s="1">
        <v>471854.30250693002</v>
      </c>
      <c r="AK209" s="1">
        <v>697774.51266396197</v>
      </c>
      <c r="AL209" s="1">
        <v>539022.43721931102</v>
      </c>
      <c r="AM209" s="1">
        <v>592747.908382528</v>
      </c>
      <c r="AN209" s="1">
        <v>598438.77362645697</v>
      </c>
      <c r="AO209" s="1">
        <v>319751.15187746403</v>
      </c>
      <c r="AP209" s="1">
        <v>442795.425737702</v>
      </c>
      <c r="AQ209" s="1">
        <v>496211.142781695</v>
      </c>
      <c r="AR209" s="1">
        <v>490122.42599610699</v>
      </c>
      <c r="AS209" s="1">
        <v>389761.24333025102</v>
      </c>
      <c r="AT209" s="1">
        <v>522378.19865600998</v>
      </c>
      <c r="AU209" s="1">
        <v>360755.20863079902</v>
      </c>
      <c r="AV209" s="1">
        <v>445285.26830394397</v>
      </c>
      <c r="AW209" s="1">
        <v>522814.694093314</v>
      </c>
      <c r="AX209" s="1">
        <v>525940.36427429295</v>
      </c>
      <c r="AY209" s="1">
        <v>505202.189597541</v>
      </c>
      <c r="AZ209" s="1">
        <v>711101.89488630299</v>
      </c>
      <c r="BA209" s="1">
        <v>521694.79606659902</v>
      </c>
      <c r="BB209" s="1">
        <v>467000.831167917</v>
      </c>
      <c r="BC209" s="1">
        <v>543645.94944777095</v>
      </c>
      <c r="BD209" s="1">
        <v>524823.22253131401</v>
      </c>
      <c r="BE209" s="1">
        <v>377638.60381251498</v>
      </c>
      <c r="BF209" s="1">
        <v>380792.03441807203</v>
      </c>
      <c r="BG209" s="1">
        <v>682923.86238725099</v>
      </c>
      <c r="BH209" s="1">
        <v>369233.45818292099</v>
      </c>
      <c r="BI209" s="1">
        <v>653618.27650309703</v>
      </c>
      <c r="BJ209" s="1">
        <v>518058.89402927499</v>
      </c>
      <c r="BK209" s="1">
        <v>501883.17637968902</v>
      </c>
      <c r="BL209" s="1">
        <v>623736.78862038394</v>
      </c>
      <c r="BM209" s="1">
        <v>392851.571865406</v>
      </c>
      <c r="BN209" s="1">
        <v>424676.84600187797</v>
      </c>
      <c r="BO209" s="1">
        <v>575901.92540015501</v>
      </c>
      <c r="BP209" s="1">
        <v>568747.53705065302</v>
      </c>
      <c r="BQ209" s="1">
        <v>523617.33546067699</v>
      </c>
      <c r="BR209" s="1">
        <v>582924.71294064098</v>
      </c>
      <c r="BS209" s="1">
        <v>511608.92053692898</v>
      </c>
      <c r="BT209" s="1">
        <v>642117.05367579695</v>
      </c>
      <c r="BU209" s="1">
        <v>472691.61601387698</v>
      </c>
      <c r="BV209" s="1">
        <v>505383.576849562</v>
      </c>
      <c r="BW209" s="1">
        <v>585963.31806270604</v>
      </c>
      <c r="BX209" s="1">
        <v>408924.64492469397</v>
      </c>
      <c r="BY209" s="1">
        <v>443761.60270088102</v>
      </c>
      <c r="BZ209" s="1">
        <v>402134.18714348401</v>
      </c>
      <c r="CA209" s="1">
        <v>396078.20546937699</v>
      </c>
      <c r="CB209" s="1">
        <v>531384.23744049098</v>
      </c>
    </row>
    <row r="210" spans="1:80" x14ac:dyDescent="0.2">
      <c r="A210" s="1" t="s">
        <v>1843</v>
      </c>
      <c r="B210" s="4" t="s">
        <v>935</v>
      </c>
      <c r="C210" s="4" t="s">
        <v>936</v>
      </c>
      <c r="D210" s="1" t="s">
        <v>0</v>
      </c>
      <c r="E210" s="1" t="s">
        <v>0</v>
      </c>
      <c r="F210" s="1" t="s">
        <v>0</v>
      </c>
      <c r="G210" s="1" t="s">
        <v>0</v>
      </c>
      <c r="H210" s="1" t="s">
        <v>0</v>
      </c>
      <c r="I210" s="1" t="s">
        <v>0</v>
      </c>
      <c r="J210" s="1" t="s">
        <v>0</v>
      </c>
      <c r="K210" s="1" t="s">
        <v>0</v>
      </c>
      <c r="L210" s="1" t="s">
        <v>0</v>
      </c>
      <c r="M210" s="1" t="s">
        <v>0</v>
      </c>
      <c r="N210" s="1" t="s">
        <v>0</v>
      </c>
      <c r="O210" s="1" t="s">
        <v>0</v>
      </c>
      <c r="P210" s="1" t="s">
        <v>0</v>
      </c>
      <c r="Q210" s="1" t="s">
        <v>0</v>
      </c>
      <c r="R210" s="1" t="s">
        <v>0</v>
      </c>
      <c r="S210" s="1" t="s">
        <v>0</v>
      </c>
      <c r="T210" s="1" t="s">
        <v>0</v>
      </c>
      <c r="U210" s="1" t="s">
        <v>0</v>
      </c>
      <c r="V210" s="1" t="s">
        <v>0</v>
      </c>
      <c r="W210" s="1" t="s">
        <v>0</v>
      </c>
      <c r="X210" s="1" t="s">
        <v>0</v>
      </c>
      <c r="Y210" s="1" t="s">
        <v>0</v>
      </c>
      <c r="Z210" s="1" t="s">
        <v>0</v>
      </c>
      <c r="AA210" s="1" t="s">
        <v>0</v>
      </c>
      <c r="AB210" s="1" t="s">
        <v>0</v>
      </c>
      <c r="AC210" s="1" t="s">
        <v>0</v>
      </c>
      <c r="AD210" s="1" t="s">
        <v>0</v>
      </c>
      <c r="AE210" s="1" t="s">
        <v>0</v>
      </c>
      <c r="AF210" s="1" t="s">
        <v>0</v>
      </c>
      <c r="AG210" s="1" t="s">
        <v>0</v>
      </c>
      <c r="AH210" s="1" t="s">
        <v>0</v>
      </c>
      <c r="AI210" s="1" t="s">
        <v>0</v>
      </c>
      <c r="AJ210" s="1" t="s">
        <v>0</v>
      </c>
      <c r="AK210" s="1" t="s">
        <v>0</v>
      </c>
      <c r="AL210" s="1" t="s">
        <v>0</v>
      </c>
      <c r="AM210" s="1" t="s">
        <v>0</v>
      </c>
      <c r="AN210" s="1" t="s">
        <v>0</v>
      </c>
      <c r="AO210" s="1" t="s">
        <v>0</v>
      </c>
      <c r="AP210" s="1" t="s">
        <v>0</v>
      </c>
      <c r="AQ210" s="1" t="s">
        <v>0</v>
      </c>
      <c r="AR210" s="1" t="s">
        <v>0</v>
      </c>
      <c r="AS210" s="1" t="s">
        <v>0</v>
      </c>
      <c r="AT210" s="1" t="s">
        <v>0</v>
      </c>
      <c r="AU210" s="1" t="s">
        <v>0</v>
      </c>
      <c r="AV210" s="1" t="s">
        <v>0</v>
      </c>
      <c r="AW210" s="1" t="s">
        <v>0</v>
      </c>
      <c r="AX210" s="1" t="s">
        <v>0</v>
      </c>
      <c r="AY210" s="1" t="s">
        <v>0</v>
      </c>
      <c r="AZ210" s="1" t="s">
        <v>0</v>
      </c>
      <c r="BA210" s="1" t="s">
        <v>0</v>
      </c>
      <c r="BB210" s="1" t="s">
        <v>0</v>
      </c>
      <c r="BC210" s="1" t="s">
        <v>0</v>
      </c>
      <c r="BD210" s="1" t="s">
        <v>0</v>
      </c>
      <c r="BE210" s="1" t="s">
        <v>0</v>
      </c>
      <c r="BF210" s="1" t="s">
        <v>0</v>
      </c>
      <c r="BG210" s="1" t="s">
        <v>0</v>
      </c>
      <c r="BH210" s="1" t="s">
        <v>0</v>
      </c>
      <c r="BI210" s="1" t="s">
        <v>0</v>
      </c>
      <c r="BJ210" s="1" t="s">
        <v>0</v>
      </c>
      <c r="BK210" s="1" t="s">
        <v>0</v>
      </c>
      <c r="BL210" s="1" t="s">
        <v>0</v>
      </c>
      <c r="BM210" s="1" t="s">
        <v>0</v>
      </c>
      <c r="BN210" s="1" t="s">
        <v>0</v>
      </c>
      <c r="BO210" s="1" t="s">
        <v>0</v>
      </c>
      <c r="BP210" s="1" t="s">
        <v>0</v>
      </c>
      <c r="BQ210" s="1" t="s">
        <v>0</v>
      </c>
      <c r="BR210" s="1" t="s">
        <v>0</v>
      </c>
      <c r="BS210" s="1" t="s">
        <v>0</v>
      </c>
      <c r="BT210" s="1" t="s">
        <v>0</v>
      </c>
      <c r="BU210" s="1" t="s">
        <v>0</v>
      </c>
      <c r="BV210" s="1" t="s">
        <v>0</v>
      </c>
      <c r="BW210" s="1" t="s">
        <v>0</v>
      </c>
      <c r="BX210" s="1" t="s">
        <v>0</v>
      </c>
      <c r="BY210" s="1" t="s">
        <v>0</v>
      </c>
      <c r="BZ210" s="1" t="s">
        <v>0</v>
      </c>
      <c r="CA210" s="1" t="s">
        <v>0</v>
      </c>
      <c r="CB210" s="1" t="s">
        <v>0</v>
      </c>
    </row>
    <row r="211" spans="1:80" x14ac:dyDescent="0.2">
      <c r="A211" s="1" t="s">
        <v>1844</v>
      </c>
      <c r="B211" s="4" t="s">
        <v>938</v>
      </c>
      <c r="C211" s="4" t="s">
        <v>939</v>
      </c>
      <c r="D211" s="1" t="s">
        <v>0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  <c r="N211" s="1" t="s">
        <v>0</v>
      </c>
      <c r="O211" s="1" t="s">
        <v>0</v>
      </c>
      <c r="P211" s="1" t="s">
        <v>0</v>
      </c>
      <c r="Q211" s="1" t="s">
        <v>0</v>
      </c>
      <c r="R211" s="1" t="s">
        <v>0</v>
      </c>
      <c r="S211" s="1" t="s">
        <v>0</v>
      </c>
      <c r="T211" s="1" t="s">
        <v>0</v>
      </c>
      <c r="U211" s="1" t="s">
        <v>0</v>
      </c>
      <c r="V211" s="1" t="s">
        <v>0</v>
      </c>
      <c r="W211" s="1" t="s">
        <v>0</v>
      </c>
      <c r="X211" s="1" t="s">
        <v>0</v>
      </c>
      <c r="Y211" s="1" t="s">
        <v>0</v>
      </c>
      <c r="Z211" s="1" t="s">
        <v>0</v>
      </c>
      <c r="AA211" s="1" t="s">
        <v>0</v>
      </c>
      <c r="AB211" s="1" t="s">
        <v>0</v>
      </c>
      <c r="AC211" s="1" t="s">
        <v>0</v>
      </c>
      <c r="AD211" s="1" t="s">
        <v>0</v>
      </c>
      <c r="AE211" s="1" t="s">
        <v>0</v>
      </c>
      <c r="AF211" s="1" t="s">
        <v>0</v>
      </c>
      <c r="AG211" s="1" t="s">
        <v>0</v>
      </c>
      <c r="AH211" s="1" t="s">
        <v>0</v>
      </c>
      <c r="AI211" s="1" t="s">
        <v>0</v>
      </c>
      <c r="AJ211" s="1" t="s">
        <v>0</v>
      </c>
      <c r="AK211" s="1" t="s">
        <v>0</v>
      </c>
      <c r="AL211" s="1" t="s">
        <v>0</v>
      </c>
      <c r="AM211" s="1" t="s">
        <v>0</v>
      </c>
      <c r="AN211" s="1" t="s">
        <v>0</v>
      </c>
      <c r="AO211" s="1" t="s">
        <v>0</v>
      </c>
      <c r="AP211" s="1" t="s">
        <v>0</v>
      </c>
      <c r="AQ211" s="1" t="s">
        <v>0</v>
      </c>
      <c r="AR211" s="1" t="s">
        <v>0</v>
      </c>
      <c r="AS211" s="1" t="s">
        <v>0</v>
      </c>
      <c r="AT211" s="1" t="s">
        <v>0</v>
      </c>
      <c r="AU211" s="1" t="s">
        <v>0</v>
      </c>
      <c r="AV211" s="1" t="s">
        <v>0</v>
      </c>
      <c r="AW211" s="1" t="s">
        <v>0</v>
      </c>
      <c r="AX211" s="1" t="s">
        <v>0</v>
      </c>
      <c r="AY211" s="1" t="s">
        <v>0</v>
      </c>
      <c r="AZ211" s="1" t="s">
        <v>0</v>
      </c>
      <c r="BA211" s="1" t="s">
        <v>0</v>
      </c>
      <c r="BB211" s="1" t="s">
        <v>0</v>
      </c>
      <c r="BC211" s="1" t="s">
        <v>0</v>
      </c>
      <c r="BD211" s="1" t="s">
        <v>0</v>
      </c>
      <c r="BE211" s="1" t="s">
        <v>0</v>
      </c>
      <c r="BF211" s="1" t="s">
        <v>0</v>
      </c>
      <c r="BG211" s="1" t="s">
        <v>0</v>
      </c>
      <c r="BH211" s="1" t="s">
        <v>0</v>
      </c>
      <c r="BI211" s="1" t="s">
        <v>0</v>
      </c>
      <c r="BJ211" s="1" t="s">
        <v>0</v>
      </c>
      <c r="BK211" s="1" t="s">
        <v>0</v>
      </c>
      <c r="BL211" s="1" t="s">
        <v>0</v>
      </c>
      <c r="BM211" s="1" t="s">
        <v>0</v>
      </c>
      <c r="BN211" s="1" t="s">
        <v>0</v>
      </c>
      <c r="BO211" s="1" t="s">
        <v>0</v>
      </c>
      <c r="BP211" s="1" t="s">
        <v>0</v>
      </c>
      <c r="BQ211" s="1" t="s">
        <v>0</v>
      </c>
      <c r="BR211" s="1" t="s">
        <v>0</v>
      </c>
      <c r="BS211" s="1" t="s">
        <v>0</v>
      </c>
      <c r="BT211" s="1" t="s">
        <v>0</v>
      </c>
      <c r="BU211" s="1" t="s">
        <v>0</v>
      </c>
      <c r="BV211" s="1" t="s">
        <v>0</v>
      </c>
      <c r="BW211" s="1" t="s">
        <v>0</v>
      </c>
      <c r="BX211" s="1" t="s">
        <v>0</v>
      </c>
      <c r="BY211" s="1" t="s">
        <v>0</v>
      </c>
      <c r="BZ211" s="1" t="s">
        <v>0</v>
      </c>
      <c r="CA211" s="1" t="s">
        <v>0</v>
      </c>
      <c r="CB211" s="1" t="s">
        <v>0</v>
      </c>
    </row>
    <row r="212" spans="1:80" x14ac:dyDescent="0.2">
      <c r="A212" s="1" t="s">
        <v>1845</v>
      </c>
      <c r="B212" s="4" t="s">
        <v>943</v>
      </c>
      <c r="C212" s="4" t="s">
        <v>944</v>
      </c>
      <c r="D212" s="1" t="s">
        <v>0</v>
      </c>
      <c r="E212" s="1" t="s">
        <v>0</v>
      </c>
      <c r="F212" s="1" t="s">
        <v>0</v>
      </c>
      <c r="G212" s="1" t="s">
        <v>0</v>
      </c>
      <c r="H212" s="1" t="s">
        <v>0</v>
      </c>
      <c r="I212" s="1" t="s">
        <v>0</v>
      </c>
      <c r="J212" s="1" t="s">
        <v>0</v>
      </c>
      <c r="K212" s="1" t="s">
        <v>0</v>
      </c>
      <c r="L212" s="1" t="s">
        <v>0</v>
      </c>
      <c r="M212" s="1" t="s">
        <v>0</v>
      </c>
      <c r="N212" s="1" t="s">
        <v>0</v>
      </c>
      <c r="O212" s="1" t="s">
        <v>0</v>
      </c>
      <c r="P212" s="1" t="s">
        <v>0</v>
      </c>
      <c r="Q212" s="1" t="s">
        <v>0</v>
      </c>
      <c r="R212" s="1" t="s">
        <v>0</v>
      </c>
      <c r="S212" s="1" t="s">
        <v>0</v>
      </c>
      <c r="T212" s="1" t="s">
        <v>0</v>
      </c>
      <c r="U212" s="1" t="s">
        <v>0</v>
      </c>
      <c r="V212" s="1" t="s">
        <v>0</v>
      </c>
      <c r="W212" s="1" t="s">
        <v>0</v>
      </c>
      <c r="X212" s="1" t="s">
        <v>0</v>
      </c>
      <c r="Y212" s="1" t="s">
        <v>0</v>
      </c>
      <c r="Z212" s="1" t="s">
        <v>0</v>
      </c>
      <c r="AA212" s="1" t="s">
        <v>0</v>
      </c>
      <c r="AB212" s="1" t="s">
        <v>0</v>
      </c>
      <c r="AC212" s="1" t="s">
        <v>0</v>
      </c>
      <c r="AD212" s="1" t="s">
        <v>0</v>
      </c>
      <c r="AE212" s="1" t="s">
        <v>0</v>
      </c>
      <c r="AF212" s="1" t="s">
        <v>0</v>
      </c>
      <c r="AG212" s="1" t="s">
        <v>0</v>
      </c>
      <c r="AH212" s="1" t="s">
        <v>0</v>
      </c>
      <c r="AI212" s="1" t="s">
        <v>0</v>
      </c>
      <c r="AJ212" s="1" t="s">
        <v>0</v>
      </c>
      <c r="AK212" s="1" t="s">
        <v>0</v>
      </c>
      <c r="AL212" s="1" t="s">
        <v>0</v>
      </c>
      <c r="AM212" s="1" t="s">
        <v>0</v>
      </c>
      <c r="AN212" s="1" t="s">
        <v>0</v>
      </c>
      <c r="AO212" s="1" t="s">
        <v>0</v>
      </c>
      <c r="AP212" s="1" t="s">
        <v>0</v>
      </c>
      <c r="AQ212" s="1" t="s">
        <v>0</v>
      </c>
      <c r="AR212" s="1" t="s">
        <v>0</v>
      </c>
      <c r="AS212" s="1" t="s">
        <v>0</v>
      </c>
      <c r="AT212" s="1" t="s">
        <v>0</v>
      </c>
      <c r="AU212" s="1" t="s">
        <v>0</v>
      </c>
      <c r="AV212" s="1" t="s">
        <v>0</v>
      </c>
      <c r="AW212" s="1" t="s">
        <v>0</v>
      </c>
      <c r="AX212" s="1" t="s">
        <v>0</v>
      </c>
      <c r="AY212" s="1" t="s">
        <v>0</v>
      </c>
      <c r="AZ212" s="1" t="s">
        <v>0</v>
      </c>
      <c r="BA212" s="1" t="s">
        <v>0</v>
      </c>
      <c r="BB212" s="1" t="s">
        <v>0</v>
      </c>
      <c r="BC212" s="1" t="s">
        <v>0</v>
      </c>
      <c r="BD212" s="1" t="s">
        <v>0</v>
      </c>
      <c r="BE212" s="1" t="s">
        <v>0</v>
      </c>
      <c r="BF212" s="1" t="s">
        <v>0</v>
      </c>
      <c r="BG212" s="1" t="s">
        <v>0</v>
      </c>
      <c r="BH212" s="1" t="s">
        <v>0</v>
      </c>
      <c r="BI212" s="1" t="s">
        <v>0</v>
      </c>
      <c r="BJ212" s="1" t="s">
        <v>0</v>
      </c>
      <c r="BK212" s="1" t="s">
        <v>0</v>
      </c>
      <c r="BL212" s="1" t="s">
        <v>0</v>
      </c>
      <c r="BM212" s="1" t="s">
        <v>0</v>
      </c>
      <c r="BN212" s="1" t="s">
        <v>0</v>
      </c>
      <c r="BO212" s="1" t="s">
        <v>0</v>
      </c>
      <c r="BP212" s="1" t="s">
        <v>0</v>
      </c>
      <c r="BQ212" s="1" t="s">
        <v>0</v>
      </c>
      <c r="BR212" s="1" t="s">
        <v>0</v>
      </c>
      <c r="BS212" s="1" t="s">
        <v>0</v>
      </c>
      <c r="BT212" s="1" t="s">
        <v>0</v>
      </c>
      <c r="BU212" s="1" t="s">
        <v>0</v>
      </c>
      <c r="BV212" s="1" t="s">
        <v>0</v>
      </c>
      <c r="BW212" s="1" t="s">
        <v>0</v>
      </c>
      <c r="BX212" s="1" t="s">
        <v>0</v>
      </c>
      <c r="BY212" s="1" t="s">
        <v>0</v>
      </c>
      <c r="BZ212" s="1" t="s">
        <v>0</v>
      </c>
      <c r="CA212" s="1" t="s">
        <v>0</v>
      </c>
      <c r="CB212" s="1" t="s">
        <v>0</v>
      </c>
    </row>
    <row r="213" spans="1:80" x14ac:dyDescent="0.2">
      <c r="A213" s="1" t="s">
        <v>1846</v>
      </c>
      <c r="B213" s="4" t="s">
        <v>948</v>
      </c>
      <c r="C213" s="4" t="s">
        <v>949</v>
      </c>
      <c r="D213" s="1" t="s">
        <v>0</v>
      </c>
      <c r="E213" s="1" t="s">
        <v>0</v>
      </c>
      <c r="F213" s="1" t="s">
        <v>0</v>
      </c>
      <c r="G213" s="1" t="s">
        <v>0</v>
      </c>
      <c r="H213" s="1" t="s">
        <v>0</v>
      </c>
      <c r="I213" s="1" t="s">
        <v>0</v>
      </c>
      <c r="J213" s="1" t="s">
        <v>0</v>
      </c>
      <c r="K213" s="1" t="s">
        <v>0</v>
      </c>
      <c r="L213" s="1" t="s">
        <v>0</v>
      </c>
      <c r="M213" s="1" t="s">
        <v>0</v>
      </c>
      <c r="N213" s="1" t="s">
        <v>0</v>
      </c>
      <c r="O213" s="1" t="s">
        <v>0</v>
      </c>
      <c r="P213" s="1" t="s">
        <v>0</v>
      </c>
      <c r="Q213" s="1" t="s">
        <v>0</v>
      </c>
      <c r="R213" s="1" t="s">
        <v>0</v>
      </c>
      <c r="S213" s="1" t="s">
        <v>0</v>
      </c>
      <c r="T213" s="1" t="s">
        <v>0</v>
      </c>
      <c r="U213" s="1" t="s">
        <v>0</v>
      </c>
      <c r="V213" s="1" t="s">
        <v>0</v>
      </c>
      <c r="W213" s="1" t="s">
        <v>0</v>
      </c>
      <c r="X213" s="1" t="s">
        <v>0</v>
      </c>
      <c r="Y213" s="1" t="s">
        <v>0</v>
      </c>
      <c r="Z213" s="1" t="s">
        <v>0</v>
      </c>
      <c r="AA213" s="1" t="s">
        <v>0</v>
      </c>
      <c r="AB213" s="1" t="s">
        <v>0</v>
      </c>
      <c r="AC213" s="1" t="s">
        <v>0</v>
      </c>
      <c r="AD213" s="1" t="s">
        <v>0</v>
      </c>
      <c r="AE213" s="1" t="s">
        <v>0</v>
      </c>
      <c r="AF213" s="1" t="s">
        <v>0</v>
      </c>
      <c r="AG213" s="1" t="s">
        <v>0</v>
      </c>
      <c r="AH213" s="1" t="s">
        <v>0</v>
      </c>
      <c r="AI213" s="1" t="s">
        <v>0</v>
      </c>
      <c r="AJ213" s="1" t="s">
        <v>0</v>
      </c>
      <c r="AK213" s="1" t="s">
        <v>0</v>
      </c>
      <c r="AL213" s="1" t="s">
        <v>0</v>
      </c>
      <c r="AM213" s="1" t="s">
        <v>0</v>
      </c>
      <c r="AN213" s="1" t="s">
        <v>0</v>
      </c>
      <c r="AO213" s="1" t="s">
        <v>0</v>
      </c>
      <c r="AP213" s="1" t="s">
        <v>0</v>
      </c>
      <c r="AQ213" s="1" t="s">
        <v>0</v>
      </c>
      <c r="AR213" s="1" t="s">
        <v>0</v>
      </c>
      <c r="AS213" s="1" t="s">
        <v>0</v>
      </c>
      <c r="AT213" s="1" t="s">
        <v>0</v>
      </c>
      <c r="AU213" s="1" t="s">
        <v>0</v>
      </c>
      <c r="AV213" s="1" t="s">
        <v>0</v>
      </c>
      <c r="AW213" s="1" t="s">
        <v>0</v>
      </c>
      <c r="AX213" s="1" t="s">
        <v>0</v>
      </c>
      <c r="AY213" s="1" t="s">
        <v>0</v>
      </c>
      <c r="AZ213" s="1" t="s">
        <v>0</v>
      </c>
      <c r="BA213" s="1" t="s">
        <v>0</v>
      </c>
      <c r="BB213" s="1" t="s">
        <v>0</v>
      </c>
      <c r="BC213" s="1" t="s">
        <v>0</v>
      </c>
      <c r="BD213" s="1" t="s">
        <v>0</v>
      </c>
      <c r="BE213" s="1" t="s">
        <v>0</v>
      </c>
      <c r="BF213" s="1" t="s">
        <v>0</v>
      </c>
      <c r="BG213" s="1" t="s">
        <v>0</v>
      </c>
      <c r="BH213" s="1" t="s">
        <v>0</v>
      </c>
      <c r="BI213" s="1" t="s">
        <v>0</v>
      </c>
      <c r="BJ213" s="1" t="s">
        <v>0</v>
      </c>
      <c r="BK213" s="1" t="s">
        <v>0</v>
      </c>
      <c r="BL213" s="1" t="s">
        <v>0</v>
      </c>
      <c r="BM213" s="1" t="s">
        <v>0</v>
      </c>
      <c r="BN213" s="1" t="s">
        <v>0</v>
      </c>
      <c r="BO213" s="1" t="s">
        <v>0</v>
      </c>
      <c r="BP213" s="1" t="s">
        <v>0</v>
      </c>
      <c r="BQ213" s="1" t="s">
        <v>0</v>
      </c>
      <c r="BR213" s="1" t="s">
        <v>0</v>
      </c>
      <c r="BS213" s="1" t="s">
        <v>0</v>
      </c>
      <c r="BT213" s="1" t="s">
        <v>0</v>
      </c>
      <c r="BU213" s="1" t="s">
        <v>0</v>
      </c>
      <c r="BV213" s="1" t="s">
        <v>0</v>
      </c>
      <c r="BW213" s="1" t="s">
        <v>0</v>
      </c>
      <c r="BX213" s="1" t="s">
        <v>0</v>
      </c>
      <c r="BY213" s="1" t="s">
        <v>0</v>
      </c>
      <c r="BZ213" s="1" t="s">
        <v>0</v>
      </c>
      <c r="CA213" s="1" t="s">
        <v>0</v>
      </c>
      <c r="CB213" s="1" t="s">
        <v>0</v>
      </c>
    </row>
    <row r="214" spans="1:80" x14ac:dyDescent="0.2">
      <c r="A214" s="1" t="s">
        <v>1847</v>
      </c>
      <c r="B214" s="4" t="s">
        <v>953</v>
      </c>
      <c r="C214" s="4" t="s">
        <v>954</v>
      </c>
      <c r="D214" s="1" t="s">
        <v>0</v>
      </c>
      <c r="E214" s="1" t="s">
        <v>0</v>
      </c>
      <c r="F214" s="1" t="s">
        <v>0</v>
      </c>
      <c r="G214" s="1" t="s">
        <v>0</v>
      </c>
      <c r="H214" s="1" t="s">
        <v>0</v>
      </c>
      <c r="I214" s="1" t="s">
        <v>0</v>
      </c>
      <c r="J214" s="1" t="s">
        <v>0</v>
      </c>
      <c r="K214" s="1" t="s">
        <v>0</v>
      </c>
      <c r="L214" s="1" t="s">
        <v>0</v>
      </c>
      <c r="M214" s="1" t="s">
        <v>0</v>
      </c>
      <c r="N214" s="1" t="s">
        <v>0</v>
      </c>
      <c r="O214" s="1" t="s">
        <v>0</v>
      </c>
      <c r="P214" s="1" t="s">
        <v>0</v>
      </c>
      <c r="Q214" s="1" t="s">
        <v>0</v>
      </c>
      <c r="R214" s="1" t="s">
        <v>0</v>
      </c>
      <c r="S214" s="1" t="s">
        <v>0</v>
      </c>
      <c r="T214" s="1" t="s">
        <v>0</v>
      </c>
      <c r="U214" s="1" t="s">
        <v>0</v>
      </c>
      <c r="V214" s="1" t="s">
        <v>0</v>
      </c>
      <c r="W214" s="1" t="s">
        <v>0</v>
      </c>
      <c r="X214" s="1" t="s">
        <v>0</v>
      </c>
      <c r="Y214" s="1" t="s">
        <v>0</v>
      </c>
      <c r="Z214" s="1" t="s">
        <v>0</v>
      </c>
      <c r="AA214" s="1" t="s">
        <v>0</v>
      </c>
      <c r="AB214" s="1" t="s">
        <v>0</v>
      </c>
      <c r="AC214" s="1" t="s">
        <v>0</v>
      </c>
      <c r="AD214" s="1" t="s">
        <v>0</v>
      </c>
      <c r="AE214" s="1" t="s">
        <v>0</v>
      </c>
      <c r="AF214" s="1" t="s">
        <v>0</v>
      </c>
      <c r="AG214" s="1" t="s">
        <v>0</v>
      </c>
      <c r="AH214" s="1" t="s">
        <v>0</v>
      </c>
      <c r="AI214" s="1" t="s">
        <v>0</v>
      </c>
      <c r="AJ214" s="1" t="s">
        <v>0</v>
      </c>
      <c r="AK214" s="1" t="s">
        <v>0</v>
      </c>
      <c r="AL214" s="1" t="s">
        <v>0</v>
      </c>
      <c r="AM214" s="1" t="s">
        <v>0</v>
      </c>
      <c r="AN214" s="1" t="s">
        <v>0</v>
      </c>
      <c r="AO214" s="1" t="s">
        <v>0</v>
      </c>
      <c r="AP214" s="1" t="s">
        <v>0</v>
      </c>
      <c r="AQ214" s="1" t="s">
        <v>0</v>
      </c>
      <c r="AR214" s="1" t="s">
        <v>0</v>
      </c>
      <c r="AS214" s="1" t="s">
        <v>0</v>
      </c>
      <c r="AT214" s="1" t="s">
        <v>0</v>
      </c>
      <c r="AU214" s="1" t="s">
        <v>0</v>
      </c>
      <c r="AV214" s="1" t="s">
        <v>0</v>
      </c>
      <c r="AW214" s="1" t="s">
        <v>0</v>
      </c>
      <c r="AX214" s="1" t="s">
        <v>0</v>
      </c>
      <c r="AY214" s="1" t="s">
        <v>0</v>
      </c>
      <c r="AZ214" s="1" t="s">
        <v>0</v>
      </c>
      <c r="BA214" s="1" t="s">
        <v>0</v>
      </c>
      <c r="BB214" s="1" t="s">
        <v>0</v>
      </c>
      <c r="BC214" s="1" t="s">
        <v>0</v>
      </c>
      <c r="BD214" s="1" t="s">
        <v>0</v>
      </c>
      <c r="BE214" s="1" t="s">
        <v>0</v>
      </c>
      <c r="BF214" s="1" t="s">
        <v>0</v>
      </c>
      <c r="BG214" s="1" t="s">
        <v>0</v>
      </c>
      <c r="BH214" s="1" t="s">
        <v>0</v>
      </c>
      <c r="BI214" s="1" t="s">
        <v>0</v>
      </c>
      <c r="BJ214" s="1" t="s">
        <v>0</v>
      </c>
      <c r="BK214" s="1" t="s">
        <v>0</v>
      </c>
      <c r="BL214" s="1" t="s">
        <v>0</v>
      </c>
      <c r="BM214" s="1" t="s">
        <v>0</v>
      </c>
      <c r="BN214" s="1" t="s">
        <v>0</v>
      </c>
      <c r="BO214" s="1" t="s">
        <v>0</v>
      </c>
      <c r="BP214" s="1" t="s">
        <v>0</v>
      </c>
      <c r="BQ214" s="1" t="s">
        <v>0</v>
      </c>
      <c r="BR214" s="1" t="s">
        <v>0</v>
      </c>
      <c r="BS214" s="1" t="s">
        <v>0</v>
      </c>
      <c r="BT214" s="1" t="s">
        <v>0</v>
      </c>
      <c r="BU214" s="1" t="s">
        <v>0</v>
      </c>
      <c r="BV214" s="1" t="s">
        <v>0</v>
      </c>
      <c r="BW214" s="1" t="s">
        <v>0</v>
      </c>
      <c r="BX214" s="1" t="s">
        <v>0</v>
      </c>
      <c r="BY214" s="1" t="s">
        <v>0</v>
      </c>
      <c r="BZ214" s="1" t="s">
        <v>0</v>
      </c>
      <c r="CA214" s="1" t="s">
        <v>0</v>
      </c>
      <c r="CB214" s="1" t="s">
        <v>0</v>
      </c>
    </row>
    <row r="215" spans="1:80" x14ac:dyDescent="0.2">
      <c r="A215" s="1" t="s">
        <v>1848</v>
      </c>
      <c r="B215" s="4" t="s">
        <v>958</v>
      </c>
      <c r="C215" s="4" t="s">
        <v>959</v>
      </c>
      <c r="D215" s="1" t="s">
        <v>0</v>
      </c>
      <c r="E215" s="1" t="s">
        <v>0</v>
      </c>
      <c r="F215" s="1" t="s">
        <v>0</v>
      </c>
      <c r="G215" s="1" t="s">
        <v>0</v>
      </c>
      <c r="H215" s="1" t="s">
        <v>0</v>
      </c>
      <c r="I215" s="1" t="s">
        <v>0</v>
      </c>
      <c r="J215" s="1" t="s">
        <v>0</v>
      </c>
      <c r="K215" s="1" t="s">
        <v>0</v>
      </c>
      <c r="L215" s="1" t="s">
        <v>0</v>
      </c>
      <c r="M215" s="1" t="s">
        <v>0</v>
      </c>
      <c r="N215" s="1" t="s">
        <v>0</v>
      </c>
      <c r="O215" s="1" t="s">
        <v>0</v>
      </c>
      <c r="P215" s="1" t="s">
        <v>0</v>
      </c>
      <c r="Q215" s="1" t="s">
        <v>0</v>
      </c>
      <c r="R215" s="1" t="s">
        <v>0</v>
      </c>
      <c r="S215" s="1" t="s">
        <v>0</v>
      </c>
      <c r="T215" s="1" t="s">
        <v>0</v>
      </c>
      <c r="U215" s="1" t="s">
        <v>0</v>
      </c>
      <c r="V215" s="1" t="s">
        <v>0</v>
      </c>
      <c r="W215" s="1" t="s">
        <v>0</v>
      </c>
      <c r="X215" s="1" t="s">
        <v>0</v>
      </c>
      <c r="Y215" s="1" t="s">
        <v>0</v>
      </c>
      <c r="Z215" s="1" t="s">
        <v>0</v>
      </c>
      <c r="AA215" s="1" t="s">
        <v>0</v>
      </c>
      <c r="AB215" s="1" t="s">
        <v>0</v>
      </c>
      <c r="AC215" s="1" t="s">
        <v>0</v>
      </c>
      <c r="AD215" s="1" t="s">
        <v>0</v>
      </c>
      <c r="AE215" s="1" t="s">
        <v>0</v>
      </c>
      <c r="AF215" s="1" t="s">
        <v>0</v>
      </c>
      <c r="AG215" s="1" t="s">
        <v>0</v>
      </c>
      <c r="AH215" s="1" t="s">
        <v>0</v>
      </c>
      <c r="AI215" s="1" t="s">
        <v>0</v>
      </c>
      <c r="AJ215" s="1" t="s">
        <v>0</v>
      </c>
      <c r="AK215" s="1" t="s">
        <v>0</v>
      </c>
      <c r="AL215" s="1" t="s">
        <v>0</v>
      </c>
      <c r="AM215" s="1" t="s">
        <v>0</v>
      </c>
      <c r="AN215" s="1" t="s">
        <v>0</v>
      </c>
      <c r="AO215" s="1" t="s">
        <v>0</v>
      </c>
      <c r="AP215" s="1" t="s">
        <v>0</v>
      </c>
      <c r="AQ215" s="1" t="s">
        <v>0</v>
      </c>
      <c r="AR215" s="1" t="s">
        <v>0</v>
      </c>
      <c r="AS215" s="1" t="s">
        <v>0</v>
      </c>
      <c r="AT215" s="1" t="s">
        <v>0</v>
      </c>
      <c r="AU215" s="1" t="s">
        <v>0</v>
      </c>
      <c r="AV215" s="1" t="s">
        <v>0</v>
      </c>
      <c r="AW215" s="1" t="s">
        <v>0</v>
      </c>
      <c r="AX215" s="1" t="s">
        <v>0</v>
      </c>
      <c r="AY215" s="1" t="s">
        <v>0</v>
      </c>
      <c r="AZ215" s="1" t="s">
        <v>0</v>
      </c>
      <c r="BA215" s="1" t="s">
        <v>0</v>
      </c>
      <c r="BB215" s="1" t="s">
        <v>0</v>
      </c>
      <c r="BC215" s="1" t="s">
        <v>0</v>
      </c>
      <c r="BD215" s="1" t="s">
        <v>0</v>
      </c>
      <c r="BE215" s="1" t="s">
        <v>0</v>
      </c>
      <c r="BF215" s="1" t="s">
        <v>0</v>
      </c>
      <c r="BG215" s="1" t="s">
        <v>0</v>
      </c>
      <c r="BH215" s="1" t="s">
        <v>0</v>
      </c>
      <c r="BI215" s="1" t="s">
        <v>0</v>
      </c>
      <c r="BJ215" s="1" t="s">
        <v>0</v>
      </c>
      <c r="BK215" s="1" t="s">
        <v>0</v>
      </c>
      <c r="BL215" s="1" t="s">
        <v>0</v>
      </c>
      <c r="BM215" s="1" t="s">
        <v>0</v>
      </c>
      <c r="BN215" s="1" t="s">
        <v>0</v>
      </c>
      <c r="BO215" s="1" t="s">
        <v>0</v>
      </c>
      <c r="BP215" s="1" t="s">
        <v>0</v>
      </c>
      <c r="BQ215" s="1" t="s">
        <v>0</v>
      </c>
      <c r="BR215" s="1" t="s">
        <v>0</v>
      </c>
      <c r="BS215" s="1" t="s">
        <v>0</v>
      </c>
      <c r="BT215" s="1" t="s">
        <v>0</v>
      </c>
      <c r="BU215" s="1" t="s">
        <v>0</v>
      </c>
      <c r="BV215" s="1" t="s">
        <v>0</v>
      </c>
      <c r="BW215" s="1" t="s">
        <v>0</v>
      </c>
      <c r="BX215" s="1" t="s">
        <v>0</v>
      </c>
      <c r="BY215" s="1" t="s">
        <v>0</v>
      </c>
      <c r="BZ215" s="1" t="s">
        <v>0</v>
      </c>
      <c r="CA215" s="1" t="s">
        <v>0</v>
      </c>
      <c r="CB215" s="1" t="s">
        <v>0</v>
      </c>
    </row>
    <row r="216" spans="1:80" x14ac:dyDescent="0.2">
      <c r="A216" s="1" t="s">
        <v>1849</v>
      </c>
      <c r="B216" s="4" t="s">
        <v>962</v>
      </c>
      <c r="C216" s="4" t="s">
        <v>963</v>
      </c>
      <c r="D216" s="1">
        <v>4294495.3015345801</v>
      </c>
      <c r="E216" s="1">
        <v>4793924.64221517</v>
      </c>
      <c r="F216" s="1">
        <v>4924112.68347432</v>
      </c>
      <c r="G216" s="1">
        <v>1327422.5482787299</v>
      </c>
      <c r="H216" s="1">
        <v>4456046.8127579596</v>
      </c>
      <c r="I216" s="1">
        <v>10107733.292498499</v>
      </c>
      <c r="J216" s="1">
        <v>3713631.3909625998</v>
      </c>
      <c r="K216" s="1">
        <v>3617838.5812801602</v>
      </c>
      <c r="L216" s="1">
        <v>83409.686382280197</v>
      </c>
      <c r="M216" s="1">
        <v>2326107.8325249301</v>
      </c>
      <c r="N216" s="1">
        <v>7708168.2000728101</v>
      </c>
      <c r="O216" s="1">
        <v>3767426.9222746501</v>
      </c>
      <c r="P216" s="1">
        <v>6751823.73978585</v>
      </c>
      <c r="Q216" s="1">
        <v>480950.039279602</v>
      </c>
      <c r="R216" s="1">
        <v>1863609.01045915</v>
      </c>
      <c r="S216" s="1">
        <v>112419.168608804</v>
      </c>
      <c r="T216" s="1">
        <v>3320310.5480745998</v>
      </c>
      <c r="U216" s="1">
        <v>12570401.7756107</v>
      </c>
      <c r="V216" s="1">
        <v>1476669.4669625501</v>
      </c>
      <c r="W216" s="1">
        <v>4993135.67755605</v>
      </c>
      <c r="X216" s="1">
        <v>2799152.6541886101</v>
      </c>
      <c r="Y216" s="1">
        <v>1903151.2322503901</v>
      </c>
      <c r="Z216" s="1">
        <v>269512.62173327297</v>
      </c>
      <c r="AA216" s="1">
        <v>2128206.1958766999</v>
      </c>
      <c r="AB216" s="1">
        <v>1249988.9156303101</v>
      </c>
      <c r="AC216" s="1">
        <v>50551.981466709098</v>
      </c>
      <c r="AD216" s="1">
        <v>9876213.1777786594</v>
      </c>
      <c r="AE216" s="1">
        <v>5880905.1317113396</v>
      </c>
      <c r="AF216" s="1">
        <v>8038223.6195313502</v>
      </c>
      <c r="AG216" s="1">
        <v>2442068.9236336201</v>
      </c>
      <c r="AH216" s="1">
        <v>4713238.0202955697</v>
      </c>
      <c r="AI216" s="1">
        <v>4926902.58425886</v>
      </c>
      <c r="AJ216" s="1">
        <v>2466744.0904252599</v>
      </c>
      <c r="AK216" s="1">
        <v>3491277.3360561999</v>
      </c>
      <c r="AL216" s="1">
        <v>11277363.204976499</v>
      </c>
      <c r="AM216" s="1">
        <v>1843188.7951332801</v>
      </c>
      <c r="AN216" s="1">
        <v>4689636.1934168497</v>
      </c>
      <c r="AO216" s="1">
        <v>13067858.503248701</v>
      </c>
      <c r="AP216" s="1">
        <v>441155.30448659399</v>
      </c>
      <c r="AQ216" s="1">
        <v>3412253.2204205198</v>
      </c>
      <c r="AR216" s="1">
        <v>3069693.96070243</v>
      </c>
      <c r="AS216" s="1">
        <v>2293662.5708597102</v>
      </c>
      <c r="AT216" s="1">
        <v>1987261.6485514201</v>
      </c>
      <c r="AU216" s="1">
        <v>6901288.8332258696</v>
      </c>
      <c r="AV216" s="1">
        <v>12247818.688265599</v>
      </c>
      <c r="AW216" s="1">
        <v>1680232.0906042</v>
      </c>
      <c r="AX216" s="1">
        <v>3332529.2679732</v>
      </c>
      <c r="AY216" s="1">
        <v>1006762.20534278</v>
      </c>
      <c r="AZ216" s="1">
        <v>5154120.1293814303</v>
      </c>
      <c r="BA216" s="1">
        <v>1296877.63756881</v>
      </c>
      <c r="BB216" s="1">
        <v>2837523.9357811799</v>
      </c>
      <c r="BC216" s="1">
        <v>4267618.7723387303</v>
      </c>
      <c r="BD216" s="1">
        <v>3326672.1404996002</v>
      </c>
      <c r="BE216" s="1">
        <v>3854705.61742181</v>
      </c>
      <c r="BF216" s="1">
        <v>2801293.2711446998</v>
      </c>
      <c r="BG216" s="1">
        <v>6778079.2926880596</v>
      </c>
      <c r="BH216" s="1">
        <v>5112944.7265930697</v>
      </c>
      <c r="BI216" s="1">
        <v>2382589.10702876</v>
      </c>
      <c r="BJ216" s="1">
        <v>223218.07184802199</v>
      </c>
      <c r="BK216" s="1">
        <v>3087577.1549323201</v>
      </c>
      <c r="BL216" s="1">
        <v>5213240.10506952</v>
      </c>
      <c r="BM216" s="1">
        <v>4688390.1920293197</v>
      </c>
      <c r="BN216" s="1">
        <v>242929.486452212</v>
      </c>
      <c r="BO216" s="1">
        <v>4205602.42453379</v>
      </c>
      <c r="BP216" s="1">
        <v>3992497.8078928902</v>
      </c>
      <c r="BQ216" s="1">
        <v>4019524.73575659</v>
      </c>
      <c r="BR216" s="1">
        <v>8975075.2732151691</v>
      </c>
      <c r="BS216" s="1">
        <v>2650191.7246741601</v>
      </c>
      <c r="BT216" s="1">
        <v>3022490.9675044301</v>
      </c>
      <c r="BU216" s="1">
        <v>5397156.8170828298</v>
      </c>
      <c r="BV216" s="1">
        <v>5168854.5301886797</v>
      </c>
      <c r="BW216" s="1">
        <v>1987933.1662862201</v>
      </c>
      <c r="BX216" s="1">
        <v>7131945.33075302</v>
      </c>
      <c r="BY216" s="1">
        <v>67320.462877632803</v>
      </c>
      <c r="BZ216" s="1">
        <v>6038590.7003211798</v>
      </c>
      <c r="CA216" s="1">
        <v>4359013.4724435303</v>
      </c>
      <c r="CB216" s="1">
        <v>1282360.3158581699</v>
      </c>
    </row>
    <row r="217" spans="1:80" x14ac:dyDescent="0.2">
      <c r="A217" s="1" t="s">
        <v>1850</v>
      </c>
      <c r="B217" s="4" t="s">
        <v>966</v>
      </c>
      <c r="C217" s="4" t="s">
        <v>967</v>
      </c>
      <c r="D217" s="1">
        <v>105621.05245445701</v>
      </c>
      <c r="E217" s="1">
        <v>58596.988206743299</v>
      </c>
      <c r="F217" s="1">
        <v>96518.591485770798</v>
      </c>
      <c r="G217" s="1">
        <v>86588.374473254895</v>
      </c>
      <c r="H217" s="1">
        <v>203179.40073008201</v>
      </c>
      <c r="I217" s="1">
        <v>84295.767731960106</v>
      </c>
      <c r="J217" s="1">
        <v>20359.021465800699</v>
      </c>
      <c r="K217" s="1">
        <v>57012.769504828997</v>
      </c>
      <c r="L217" s="1">
        <v>66176.670211078395</v>
      </c>
      <c r="M217" s="1">
        <v>122672.31831610401</v>
      </c>
      <c r="N217" s="1">
        <v>51656.415133361799</v>
      </c>
      <c r="O217" s="1">
        <v>112959.487014827</v>
      </c>
      <c r="P217" s="1">
        <v>67606.373893629105</v>
      </c>
      <c r="Q217" s="1">
        <v>71545.028318531404</v>
      </c>
      <c r="R217" s="1">
        <v>172601.76532046299</v>
      </c>
      <c r="S217" s="1">
        <v>98661.213501844497</v>
      </c>
      <c r="T217" s="1">
        <v>133390.71034798399</v>
      </c>
      <c r="U217" s="1">
        <v>66366.657634285701</v>
      </c>
      <c r="V217" s="1">
        <v>91615.304202309606</v>
      </c>
      <c r="W217" s="1">
        <v>110485.980958638</v>
      </c>
      <c r="X217" s="1">
        <v>87154.643243454106</v>
      </c>
      <c r="Y217" s="1">
        <v>326930.37987402797</v>
      </c>
      <c r="Z217" s="1">
        <v>48975.227932398797</v>
      </c>
      <c r="AA217" s="1">
        <v>75363.494082900797</v>
      </c>
      <c r="AB217" s="1">
        <v>53872.753389727201</v>
      </c>
      <c r="AC217" s="1">
        <v>61845.379566075899</v>
      </c>
      <c r="AD217" s="1">
        <v>118317.07301194</v>
      </c>
      <c r="AE217" s="1">
        <v>46497.859721839603</v>
      </c>
      <c r="AF217" s="1">
        <v>62241.964079005003</v>
      </c>
      <c r="AG217" s="1">
        <v>111905.001811829</v>
      </c>
      <c r="AH217" s="1">
        <v>88018.212359597805</v>
      </c>
      <c r="AI217" s="1">
        <v>62409.582295032502</v>
      </c>
      <c r="AJ217" s="1">
        <v>118045.024766081</v>
      </c>
      <c r="AK217" s="1">
        <v>58706.414863575403</v>
      </c>
      <c r="AL217" s="1">
        <v>86749.087696868097</v>
      </c>
      <c r="AM217" s="1">
        <v>76651.465242443694</v>
      </c>
      <c r="AN217" s="1">
        <v>41950.260906627002</v>
      </c>
      <c r="AO217" s="1">
        <v>19912.206410493</v>
      </c>
      <c r="AP217" s="1">
        <v>57224.789892882203</v>
      </c>
      <c r="AQ217" s="1">
        <v>79952.542582059206</v>
      </c>
      <c r="AR217" s="1">
        <v>69800.351677061801</v>
      </c>
      <c r="AS217" s="1">
        <v>78464.877130156805</v>
      </c>
      <c r="AT217" s="1">
        <v>151785.663086532</v>
      </c>
      <c r="AU217" s="1">
        <v>97280.402181624493</v>
      </c>
      <c r="AV217" s="1">
        <v>70065.725999044793</v>
      </c>
      <c r="AW217" s="1">
        <v>73197.637635577601</v>
      </c>
      <c r="AX217" s="1">
        <v>54643.622898176</v>
      </c>
      <c r="AY217" s="1">
        <v>76977.549809537697</v>
      </c>
      <c r="AZ217" s="1">
        <v>58356.406782812701</v>
      </c>
      <c r="BA217" s="1">
        <v>80558.929145449103</v>
      </c>
      <c r="BB217" s="1">
        <v>33472.075143446302</v>
      </c>
      <c r="BC217" s="1">
        <v>126831.78311627101</v>
      </c>
      <c r="BD217" s="1">
        <v>54865.221770281503</v>
      </c>
      <c r="BE217" s="1">
        <v>157778.430404585</v>
      </c>
      <c r="BF217" s="1">
        <v>68992.789178547595</v>
      </c>
      <c r="BG217" s="1">
        <v>148200.40474789901</v>
      </c>
      <c r="BH217" s="1">
        <v>139420.67630224701</v>
      </c>
      <c r="BI217" s="1">
        <v>80478.0358125645</v>
      </c>
      <c r="BJ217" s="1">
        <v>79128.578386295005</v>
      </c>
      <c r="BK217" s="1">
        <v>79653.484424875802</v>
      </c>
      <c r="BL217" s="1">
        <v>123183.624931703</v>
      </c>
      <c r="BM217" s="1">
        <v>70664.175519992103</v>
      </c>
      <c r="BN217" s="1">
        <v>86497.128535142998</v>
      </c>
      <c r="BO217" s="1">
        <v>57557.802993478799</v>
      </c>
      <c r="BP217" s="1">
        <v>123270.35133935401</v>
      </c>
      <c r="BQ217" s="1">
        <v>27389.448973625498</v>
      </c>
      <c r="BR217" s="1">
        <v>61974.590830651498</v>
      </c>
      <c r="BS217" s="1">
        <v>145897.752752639</v>
      </c>
      <c r="BT217" s="1">
        <v>75419.6270197657</v>
      </c>
      <c r="BU217" s="1">
        <v>69421.8164384798</v>
      </c>
      <c r="BV217" s="1">
        <v>38760.310823762498</v>
      </c>
      <c r="BW217" s="1">
        <v>67300.444843966805</v>
      </c>
      <c r="BX217" s="1">
        <v>106369.15584039599</v>
      </c>
      <c r="BY217" s="1">
        <v>91499.775478858399</v>
      </c>
      <c r="BZ217" s="1">
        <v>87055.775911985402</v>
      </c>
      <c r="CA217" s="1">
        <v>87325.820683591897</v>
      </c>
      <c r="CB217" s="1">
        <v>23908.098074670499</v>
      </c>
    </row>
    <row r="218" spans="1:80" x14ac:dyDescent="0.2">
      <c r="A218" s="1" t="s">
        <v>1851</v>
      </c>
      <c r="B218" s="4" t="s">
        <v>971</v>
      </c>
      <c r="C218" s="4" t="s">
        <v>972</v>
      </c>
      <c r="D218" s="1" t="s">
        <v>0</v>
      </c>
      <c r="E218" s="1" t="s">
        <v>0</v>
      </c>
      <c r="F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K218" s="1" t="s">
        <v>0</v>
      </c>
      <c r="L218" s="1" t="s">
        <v>0</v>
      </c>
      <c r="M218" s="1" t="s">
        <v>0</v>
      </c>
      <c r="N218" s="1" t="s">
        <v>0</v>
      </c>
      <c r="O218" s="1" t="s">
        <v>0</v>
      </c>
      <c r="P218" s="1" t="s">
        <v>0</v>
      </c>
      <c r="Q218" s="1" t="s">
        <v>0</v>
      </c>
      <c r="R218" s="1" t="s">
        <v>0</v>
      </c>
      <c r="S218" s="1" t="s">
        <v>0</v>
      </c>
      <c r="T218" s="1" t="s">
        <v>0</v>
      </c>
      <c r="U218" s="1" t="s">
        <v>0</v>
      </c>
      <c r="V218" s="1" t="s">
        <v>0</v>
      </c>
      <c r="W218" s="1" t="s">
        <v>0</v>
      </c>
      <c r="X218" s="1" t="s">
        <v>0</v>
      </c>
      <c r="Y218" s="1" t="s">
        <v>0</v>
      </c>
      <c r="Z218" s="1" t="s">
        <v>0</v>
      </c>
      <c r="AA218" s="1" t="s">
        <v>0</v>
      </c>
      <c r="AB218" s="1" t="s">
        <v>0</v>
      </c>
      <c r="AC218" s="1" t="s">
        <v>0</v>
      </c>
      <c r="AD218" s="1" t="s">
        <v>0</v>
      </c>
      <c r="AE218" s="1" t="s">
        <v>0</v>
      </c>
      <c r="AF218" s="1" t="s">
        <v>0</v>
      </c>
      <c r="AG218" s="1" t="s">
        <v>0</v>
      </c>
      <c r="AH218" s="1" t="s">
        <v>0</v>
      </c>
      <c r="AI218" s="1" t="s">
        <v>0</v>
      </c>
      <c r="AJ218" s="1" t="s">
        <v>0</v>
      </c>
      <c r="AK218" s="1" t="s">
        <v>0</v>
      </c>
      <c r="AL218" s="1" t="s">
        <v>0</v>
      </c>
      <c r="AM218" s="1" t="s">
        <v>0</v>
      </c>
      <c r="AN218" s="1" t="s">
        <v>0</v>
      </c>
      <c r="AO218" s="1" t="s">
        <v>0</v>
      </c>
      <c r="AP218" s="1" t="s">
        <v>0</v>
      </c>
      <c r="AQ218" s="1" t="s">
        <v>0</v>
      </c>
      <c r="AR218" s="1" t="s">
        <v>0</v>
      </c>
      <c r="AS218" s="1" t="s">
        <v>0</v>
      </c>
      <c r="AT218" s="1" t="s">
        <v>0</v>
      </c>
      <c r="AU218" s="1" t="s">
        <v>0</v>
      </c>
      <c r="AV218" s="1" t="s">
        <v>0</v>
      </c>
      <c r="AW218" s="1" t="s">
        <v>0</v>
      </c>
      <c r="AX218" s="1" t="s">
        <v>0</v>
      </c>
      <c r="AY218" s="1" t="s">
        <v>0</v>
      </c>
      <c r="AZ218" s="1" t="s">
        <v>0</v>
      </c>
      <c r="BA218" s="1" t="s">
        <v>0</v>
      </c>
      <c r="BB218" s="1" t="s">
        <v>0</v>
      </c>
      <c r="BC218" s="1" t="s">
        <v>0</v>
      </c>
      <c r="BD218" s="1" t="s">
        <v>0</v>
      </c>
      <c r="BE218" s="1" t="s">
        <v>0</v>
      </c>
      <c r="BF218" s="1" t="s">
        <v>0</v>
      </c>
      <c r="BG218" s="1" t="s">
        <v>0</v>
      </c>
      <c r="BH218" s="1" t="s">
        <v>0</v>
      </c>
      <c r="BI218" s="1" t="s">
        <v>0</v>
      </c>
      <c r="BJ218" s="1" t="s">
        <v>0</v>
      </c>
      <c r="BK218" s="1" t="s">
        <v>0</v>
      </c>
      <c r="BL218" s="1" t="s">
        <v>0</v>
      </c>
      <c r="BM218" s="1" t="s">
        <v>0</v>
      </c>
      <c r="BN218" s="1" t="s">
        <v>0</v>
      </c>
      <c r="BO218" s="1" t="s">
        <v>0</v>
      </c>
      <c r="BP218" s="1" t="s">
        <v>0</v>
      </c>
      <c r="BQ218" s="1" t="s">
        <v>0</v>
      </c>
      <c r="BR218" s="1" t="s">
        <v>0</v>
      </c>
      <c r="BS218" s="1" t="s">
        <v>0</v>
      </c>
      <c r="BT218" s="1" t="s">
        <v>0</v>
      </c>
      <c r="BU218" s="1" t="s">
        <v>0</v>
      </c>
      <c r="BV218" s="1" t="s">
        <v>0</v>
      </c>
      <c r="BW218" s="1" t="s">
        <v>0</v>
      </c>
      <c r="BX218" s="1" t="s">
        <v>0</v>
      </c>
      <c r="BY218" s="1" t="s">
        <v>0</v>
      </c>
      <c r="BZ218" s="1" t="s">
        <v>0</v>
      </c>
      <c r="CA218" s="1" t="s">
        <v>0</v>
      </c>
      <c r="CB218" s="1" t="s">
        <v>0</v>
      </c>
    </row>
    <row r="219" spans="1:80" x14ac:dyDescent="0.2">
      <c r="A219" s="1" t="s">
        <v>1852</v>
      </c>
      <c r="B219" s="4" t="s">
        <v>974</v>
      </c>
      <c r="C219" s="4" t="s">
        <v>975</v>
      </c>
      <c r="D219" s="1">
        <v>139116.11867433201</v>
      </c>
      <c r="E219" s="1">
        <v>141217.400450271</v>
      </c>
      <c r="F219" s="1">
        <v>483920.739890659</v>
      </c>
      <c r="G219" s="1">
        <v>99853.372087245196</v>
      </c>
      <c r="H219" s="1">
        <v>254111.86119901799</v>
      </c>
      <c r="I219" s="1">
        <v>106255.778301976</v>
      </c>
      <c r="J219" s="1">
        <v>117573.693842965</v>
      </c>
      <c r="K219" s="1">
        <v>122967.57006916701</v>
      </c>
      <c r="L219" s="1">
        <v>123189.766495188</v>
      </c>
      <c r="M219" s="1">
        <v>108147.174780731</v>
      </c>
      <c r="N219" s="1">
        <v>187810.026097697</v>
      </c>
      <c r="O219" s="1">
        <v>135790.74100544699</v>
      </c>
      <c r="P219" s="1">
        <v>105378.623649651</v>
      </c>
      <c r="Q219" s="1">
        <v>121279.447243844</v>
      </c>
      <c r="R219" s="1">
        <v>169418.03540028099</v>
      </c>
      <c r="S219" s="1">
        <v>200719.75562030901</v>
      </c>
      <c r="T219" s="1">
        <v>161800.650707591</v>
      </c>
      <c r="U219" s="1">
        <v>169258.72977062099</v>
      </c>
      <c r="V219" s="1">
        <v>131493.75531542901</v>
      </c>
      <c r="W219" s="1">
        <v>207870.59886841901</v>
      </c>
      <c r="X219" s="1">
        <v>173520.539088202</v>
      </c>
      <c r="Y219" s="1">
        <v>112645.74434187901</v>
      </c>
      <c r="Z219" s="1">
        <v>131749.128174346</v>
      </c>
      <c r="AA219" s="1">
        <v>127282.340968013</v>
      </c>
      <c r="AB219" s="1">
        <v>70697.868792361798</v>
      </c>
      <c r="AC219" s="1">
        <v>128954.35484538</v>
      </c>
      <c r="AD219" s="1">
        <v>138156.00374182101</v>
      </c>
      <c r="AE219" s="1">
        <v>130000.976426087</v>
      </c>
      <c r="AF219" s="1">
        <v>160420.25407328</v>
      </c>
      <c r="AG219" s="1">
        <v>140039.568678298</v>
      </c>
      <c r="AH219" s="1">
        <v>272303.68468443502</v>
      </c>
      <c r="AI219" s="1">
        <v>101312.633614363</v>
      </c>
      <c r="AJ219" s="1">
        <v>102578.85734294901</v>
      </c>
      <c r="AK219" s="1">
        <v>178179.40114713099</v>
      </c>
      <c r="AL219" s="1">
        <v>113178.056016452</v>
      </c>
      <c r="AM219" s="1">
        <v>160494.95489308401</v>
      </c>
      <c r="AN219" s="1">
        <v>139234.615643672</v>
      </c>
      <c r="AO219" s="1">
        <v>144680.00519309999</v>
      </c>
      <c r="AP219" s="1">
        <v>70045.613111364801</v>
      </c>
      <c r="AQ219" s="1">
        <v>101862.062027215</v>
      </c>
      <c r="AR219" s="1">
        <v>76295.260040621404</v>
      </c>
      <c r="AS219" s="1">
        <v>89561.522671099199</v>
      </c>
      <c r="AT219" s="1">
        <v>166771.616326155</v>
      </c>
      <c r="AU219" s="1">
        <v>132264.18667953301</v>
      </c>
      <c r="AV219" s="1">
        <v>161729.31796740199</v>
      </c>
      <c r="AW219" s="1">
        <v>110399.087000585</v>
      </c>
      <c r="AX219" s="1">
        <v>151170.720418682</v>
      </c>
      <c r="AY219" s="1">
        <v>137704.98331336299</v>
      </c>
      <c r="AZ219" s="1">
        <v>165936.84266915501</v>
      </c>
      <c r="BA219" s="1">
        <v>88908.3679280746</v>
      </c>
      <c r="BB219" s="1">
        <v>94949.508376927406</v>
      </c>
      <c r="BC219" s="1">
        <v>145741.45561569501</v>
      </c>
      <c r="BD219" s="1">
        <v>122178.04494160099</v>
      </c>
      <c r="BE219" s="1">
        <v>169847.826191548</v>
      </c>
      <c r="BF219" s="1">
        <v>115394.519926179</v>
      </c>
      <c r="BG219" s="1">
        <v>276237.20467450301</v>
      </c>
      <c r="BH219" s="1">
        <v>104438.971796212</v>
      </c>
      <c r="BI219" s="1">
        <v>138235.179284674</v>
      </c>
      <c r="BJ219" s="1">
        <v>119722.843202594</v>
      </c>
      <c r="BK219" s="1">
        <v>103068.44606425099</v>
      </c>
      <c r="BL219" s="1">
        <v>138341.91766776799</v>
      </c>
      <c r="BM219" s="1">
        <v>101363.60013212801</v>
      </c>
      <c r="BN219" s="1">
        <v>113027.156504657</v>
      </c>
      <c r="BO219" s="1">
        <v>165313.29317560501</v>
      </c>
      <c r="BP219" s="1">
        <v>107835.972645973</v>
      </c>
      <c r="BQ219" s="1">
        <v>107041.97339462501</v>
      </c>
      <c r="BR219" s="1">
        <v>161854.10855136899</v>
      </c>
      <c r="BS219" s="1">
        <v>88654.476660482003</v>
      </c>
      <c r="BT219" s="1">
        <v>91811.957507430605</v>
      </c>
      <c r="BU219" s="1">
        <v>119338.230810337</v>
      </c>
      <c r="BV219" s="1">
        <v>108106.26040643299</v>
      </c>
      <c r="BW219" s="1">
        <v>110590.27594480501</v>
      </c>
      <c r="BX219" s="1">
        <v>116615.377750172</v>
      </c>
      <c r="BY219" s="1">
        <v>137290.80960711799</v>
      </c>
      <c r="BZ219" s="1">
        <v>166330.50679253601</v>
      </c>
      <c r="CA219" s="1">
        <v>97659.795500119901</v>
      </c>
      <c r="CB219" s="1">
        <v>156102.06390410801</v>
      </c>
    </row>
    <row r="220" spans="1:80" x14ac:dyDescent="0.2">
      <c r="A220" s="1" t="s">
        <v>1853</v>
      </c>
      <c r="B220" s="4" t="s">
        <v>979</v>
      </c>
      <c r="C220" s="4" t="s">
        <v>980</v>
      </c>
      <c r="D220" s="1" t="s">
        <v>0</v>
      </c>
      <c r="E220" s="1" t="s">
        <v>0</v>
      </c>
      <c r="F220" s="1" t="s">
        <v>0</v>
      </c>
      <c r="G220" s="1" t="s">
        <v>0</v>
      </c>
      <c r="H220" s="1" t="s">
        <v>0</v>
      </c>
      <c r="I220" s="1" t="s">
        <v>0</v>
      </c>
      <c r="J220" s="1" t="s">
        <v>0</v>
      </c>
      <c r="K220" s="1" t="s">
        <v>0</v>
      </c>
      <c r="L220" s="1" t="s">
        <v>0</v>
      </c>
      <c r="M220" s="1" t="s">
        <v>0</v>
      </c>
      <c r="N220" s="1" t="s">
        <v>0</v>
      </c>
      <c r="O220" s="1" t="s">
        <v>0</v>
      </c>
      <c r="P220" s="1" t="s">
        <v>0</v>
      </c>
      <c r="Q220" s="1" t="s">
        <v>0</v>
      </c>
      <c r="R220" s="1" t="s">
        <v>0</v>
      </c>
      <c r="S220" s="1" t="s">
        <v>0</v>
      </c>
      <c r="T220" s="1" t="s">
        <v>0</v>
      </c>
      <c r="U220" s="1" t="s">
        <v>0</v>
      </c>
      <c r="V220" s="1" t="s">
        <v>0</v>
      </c>
      <c r="W220" s="1" t="s">
        <v>0</v>
      </c>
      <c r="X220" s="1" t="s">
        <v>0</v>
      </c>
      <c r="Y220" s="1" t="s">
        <v>0</v>
      </c>
      <c r="Z220" s="1" t="s">
        <v>0</v>
      </c>
      <c r="AA220" s="1" t="s">
        <v>0</v>
      </c>
      <c r="AB220" s="1" t="s">
        <v>0</v>
      </c>
      <c r="AC220" s="1" t="s">
        <v>0</v>
      </c>
      <c r="AD220" s="1" t="s">
        <v>0</v>
      </c>
      <c r="AE220" s="1" t="s">
        <v>0</v>
      </c>
      <c r="AF220" s="1" t="s">
        <v>0</v>
      </c>
      <c r="AG220" s="1" t="s">
        <v>0</v>
      </c>
      <c r="AH220" s="1" t="s">
        <v>0</v>
      </c>
      <c r="AI220" s="1" t="s">
        <v>0</v>
      </c>
      <c r="AJ220" s="1" t="s">
        <v>0</v>
      </c>
      <c r="AK220" s="1" t="s">
        <v>0</v>
      </c>
      <c r="AL220" s="1" t="s">
        <v>0</v>
      </c>
      <c r="AM220" s="1" t="s">
        <v>0</v>
      </c>
      <c r="AN220" s="1" t="s">
        <v>0</v>
      </c>
      <c r="AO220" s="1" t="s">
        <v>0</v>
      </c>
      <c r="AP220" s="1" t="s">
        <v>0</v>
      </c>
      <c r="AQ220" s="1" t="s">
        <v>0</v>
      </c>
      <c r="AR220" s="1" t="s">
        <v>0</v>
      </c>
      <c r="AS220" s="1" t="s">
        <v>0</v>
      </c>
      <c r="AT220" s="1" t="s">
        <v>0</v>
      </c>
      <c r="AU220" s="1" t="s">
        <v>0</v>
      </c>
      <c r="AV220" s="1" t="s">
        <v>0</v>
      </c>
      <c r="AW220" s="1" t="s">
        <v>0</v>
      </c>
      <c r="AX220" s="1" t="s">
        <v>0</v>
      </c>
      <c r="AY220" s="1" t="s">
        <v>0</v>
      </c>
      <c r="AZ220" s="1" t="s">
        <v>0</v>
      </c>
      <c r="BA220" s="1" t="s">
        <v>0</v>
      </c>
      <c r="BB220" s="1" t="s">
        <v>0</v>
      </c>
      <c r="BC220" s="1" t="s">
        <v>0</v>
      </c>
      <c r="BD220" s="1" t="s">
        <v>0</v>
      </c>
      <c r="BE220" s="1" t="s">
        <v>0</v>
      </c>
      <c r="BF220" s="1" t="s">
        <v>0</v>
      </c>
      <c r="BG220" s="1" t="s">
        <v>0</v>
      </c>
      <c r="BH220" s="1" t="s">
        <v>0</v>
      </c>
      <c r="BI220" s="1" t="s">
        <v>0</v>
      </c>
      <c r="BJ220" s="1" t="s">
        <v>0</v>
      </c>
      <c r="BK220" s="1" t="s">
        <v>0</v>
      </c>
      <c r="BL220" s="1" t="s">
        <v>0</v>
      </c>
      <c r="BM220" s="1" t="s">
        <v>0</v>
      </c>
      <c r="BN220" s="1" t="s">
        <v>0</v>
      </c>
      <c r="BO220" s="1" t="s">
        <v>0</v>
      </c>
      <c r="BP220" s="1" t="s">
        <v>0</v>
      </c>
      <c r="BQ220" s="1" t="s">
        <v>0</v>
      </c>
      <c r="BR220" s="1" t="s">
        <v>0</v>
      </c>
      <c r="BS220" s="1" t="s">
        <v>0</v>
      </c>
      <c r="BT220" s="1" t="s">
        <v>0</v>
      </c>
      <c r="BU220" s="1" t="s">
        <v>0</v>
      </c>
      <c r="BV220" s="1" t="s">
        <v>0</v>
      </c>
      <c r="BW220" s="1" t="s">
        <v>0</v>
      </c>
      <c r="BX220" s="1" t="s">
        <v>0</v>
      </c>
      <c r="BY220" s="1" t="s">
        <v>0</v>
      </c>
      <c r="BZ220" s="1" t="s">
        <v>0</v>
      </c>
      <c r="CA220" s="1" t="s">
        <v>0</v>
      </c>
      <c r="CB220" s="1" t="s">
        <v>0</v>
      </c>
    </row>
    <row r="221" spans="1:80" x14ac:dyDescent="0.2">
      <c r="A221" s="1" t="s">
        <v>1854</v>
      </c>
      <c r="B221" s="4" t="s">
        <v>983</v>
      </c>
      <c r="C221" s="4" t="s">
        <v>984</v>
      </c>
      <c r="D221" s="1" t="s">
        <v>0</v>
      </c>
      <c r="E221" s="1" t="s">
        <v>0</v>
      </c>
      <c r="F221" s="1" t="s">
        <v>0</v>
      </c>
      <c r="G221" s="1" t="s">
        <v>0</v>
      </c>
      <c r="H221" s="1" t="s">
        <v>0</v>
      </c>
      <c r="I221" s="1" t="s">
        <v>0</v>
      </c>
      <c r="J221" s="1" t="s">
        <v>0</v>
      </c>
      <c r="K221" s="1" t="s">
        <v>0</v>
      </c>
      <c r="L221" s="1" t="s">
        <v>0</v>
      </c>
      <c r="M221" s="1" t="s">
        <v>0</v>
      </c>
      <c r="N221" s="1" t="s">
        <v>0</v>
      </c>
      <c r="O221" s="1" t="s">
        <v>0</v>
      </c>
      <c r="P221" s="1" t="s">
        <v>0</v>
      </c>
      <c r="Q221" s="1" t="s">
        <v>0</v>
      </c>
      <c r="R221" s="1" t="s">
        <v>0</v>
      </c>
      <c r="S221" s="1" t="s">
        <v>0</v>
      </c>
      <c r="T221" s="1" t="s">
        <v>0</v>
      </c>
      <c r="U221" s="1" t="s">
        <v>0</v>
      </c>
      <c r="V221" s="1" t="s">
        <v>0</v>
      </c>
      <c r="W221" s="1" t="s">
        <v>0</v>
      </c>
      <c r="X221" s="1" t="s">
        <v>0</v>
      </c>
      <c r="Y221" s="1" t="s">
        <v>0</v>
      </c>
      <c r="Z221" s="1" t="s">
        <v>0</v>
      </c>
      <c r="AA221" s="1" t="s">
        <v>0</v>
      </c>
      <c r="AB221" s="1" t="s">
        <v>0</v>
      </c>
      <c r="AC221" s="1" t="s">
        <v>0</v>
      </c>
      <c r="AD221" s="1" t="s">
        <v>0</v>
      </c>
      <c r="AE221" s="1" t="s">
        <v>0</v>
      </c>
      <c r="AF221" s="1" t="s">
        <v>0</v>
      </c>
      <c r="AG221" s="1" t="s">
        <v>0</v>
      </c>
      <c r="AH221" s="1" t="s">
        <v>0</v>
      </c>
      <c r="AI221" s="1" t="s">
        <v>0</v>
      </c>
      <c r="AJ221" s="1" t="s">
        <v>0</v>
      </c>
      <c r="AK221" s="1" t="s">
        <v>0</v>
      </c>
      <c r="AL221" s="1" t="s">
        <v>0</v>
      </c>
      <c r="AM221" s="1" t="s">
        <v>0</v>
      </c>
      <c r="AN221" s="1" t="s">
        <v>0</v>
      </c>
      <c r="AO221" s="1" t="s">
        <v>0</v>
      </c>
      <c r="AP221" s="1" t="s">
        <v>0</v>
      </c>
      <c r="AQ221" s="1" t="s">
        <v>0</v>
      </c>
      <c r="AR221" s="1" t="s">
        <v>0</v>
      </c>
      <c r="AS221" s="1" t="s">
        <v>0</v>
      </c>
      <c r="AT221" s="1" t="s">
        <v>0</v>
      </c>
      <c r="AU221" s="1" t="s">
        <v>0</v>
      </c>
      <c r="AV221" s="1" t="s">
        <v>0</v>
      </c>
      <c r="AW221" s="1" t="s">
        <v>0</v>
      </c>
      <c r="AX221" s="1" t="s">
        <v>0</v>
      </c>
      <c r="AY221" s="1" t="s">
        <v>0</v>
      </c>
      <c r="AZ221" s="1" t="s">
        <v>0</v>
      </c>
      <c r="BA221" s="1" t="s">
        <v>0</v>
      </c>
      <c r="BB221" s="1" t="s">
        <v>0</v>
      </c>
      <c r="BC221" s="1" t="s">
        <v>0</v>
      </c>
      <c r="BD221" s="1" t="s">
        <v>0</v>
      </c>
      <c r="BE221" s="1" t="s">
        <v>0</v>
      </c>
      <c r="BF221" s="1" t="s">
        <v>0</v>
      </c>
      <c r="BG221" s="1" t="s">
        <v>0</v>
      </c>
      <c r="BH221" s="1" t="s">
        <v>0</v>
      </c>
      <c r="BI221" s="1" t="s">
        <v>0</v>
      </c>
      <c r="BJ221" s="1" t="s">
        <v>0</v>
      </c>
      <c r="BK221" s="1" t="s">
        <v>0</v>
      </c>
      <c r="BL221" s="1" t="s">
        <v>0</v>
      </c>
      <c r="BM221" s="1" t="s">
        <v>0</v>
      </c>
      <c r="BN221" s="1" t="s">
        <v>0</v>
      </c>
      <c r="BO221" s="1" t="s">
        <v>0</v>
      </c>
      <c r="BP221" s="1" t="s">
        <v>0</v>
      </c>
      <c r="BQ221" s="1" t="s">
        <v>0</v>
      </c>
      <c r="BR221" s="1" t="s">
        <v>0</v>
      </c>
      <c r="BS221" s="1" t="s">
        <v>0</v>
      </c>
      <c r="BT221" s="1" t="s">
        <v>0</v>
      </c>
      <c r="BU221" s="1" t="s">
        <v>0</v>
      </c>
      <c r="BV221" s="1" t="s">
        <v>0</v>
      </c>
      <c r="BW221" s="1" t="s">
        <v>0</v>
      </c>
      <c r="BX221" s="1" t="s">
        <v>0</v>
      </c>
      <c r="BY221" s="1" t="s">
        <v>0</v>
      </c>
      <c r="BZ221" s="1" t="s">
        <v>0</v>
      </c>
      <c r="CA221" s="1" t="s">
        <v>0</v>
      </c>
      <c r="CB221" s="1" t="s">
        <v>0</v>
      </c>
    </row>
    <row r="222" spans="1:80" x14ac:dyDescent="0.2">
      <c r="A222" s="1" t="s">
        <v>1855</v>
      </c>
      <c r="B222" s="4" t="s">
        <v>988</v>
      </c>
      <c r="C222" s="4" t="s">
        <v>989</v>
      </c>
      <c r="D222" s="1" t="s">
        <v>0</v>
      </c>
      <c r="E222" s="1" t="s">
        <v>0</v>
      </c>
      <c r="F222" s="1" t="s">
        <v>0</v>
      </c>
      <c r="G222" s="1" t="s">
        <v>0</v>
      </c>
      <c r="H222" s="1" t="s">
        <v>0</v>
      </c>
      <c r="I222" s="1" t="s">
        <v>0</v>
      </c>
      <c r="J222" s="1" t="s">
        <v>0</v>
      </c>
      <c r="K222" s="1" t="s">
        <v>0</v>
      </c>
      <c r="L222" s="1" t="s">
        <v>0</v>
      </c>
      <c r="M222" s="1" t="s">
        <v>0</v>
      </c>
      <c r="N222" s="1" t="s">
        <v>0</v>
      </c>
      <c r="O222" s="1" t="s">
        <v>0</v>
      </c>
      <c r="P222" s="1" t="s">
        <v>0</v>
      </c>
      <c r="Q222" s="1" t="s">
        <v>0</v>
      </c>
      <c r="R222" s="1" t="s">
        <v>0</v>
      </c>
      <c r="S222" s="1" t="s">
        <v>0</v>
      </c>
      <c r="T222" s="1" t="s">
        <v>0</v>
      </c>
      <c r="U222" s="1" t="s">
        <v>0</v>
      </c>
      <c r="V222" s="1" t="s">
        <v>0</v>
      </c>
      <c r="W222" s="1" t="s">
        <v>0</v>
      </c>
      <c r="X222" s="1" t="s">
        <v>0</v>
      </c>
      <c r="Y222" s="1" t="s">
        <v>0</v>
      </c>
      <c r="Z222" s="1" t="s">
        <v>0</v>
      </c>
      <c r="AA222" s="1" t="s">
        <v>0</v>
      </c>
      <c r="AB222" s="1" t="s">
        <v>0</v>
      </c>
      <c r="AC222" s="1" t="s">
        <v>0</v>
      </c>
      <c r="AD222" s="1" t="s">
        <v>0</v>
      </c>
      <c r="AE222" s="1" t="s">
        <v>0</v>
      </c>
      <c r="AF222" s="1" t="s">
        <v>0</v>
      </c>
      <c r="AG222" s="1" t="s">
        <v>0</v>
      </c>
      <c r="AH222" s="1" t="s">
        <v>0</v>
      </c>
      <c r="AI222" s="1" t="s">
        <v>0</v>
      </c>
      <c r="AJ222" s="1" t="s">
        <v>0</v>
      </c>
      <c r="AK222" s="1" t="s">
        <v>0</v>
      </c>
      <c r="AL222" s="1" t="s">
        <v>0</v>
      </c>
      <c r="AM222" s="1" t="s">
        <v>0</v>
      </c>
      <c r="AN222" s="1" t="s">
        <v>0</v>
      </c>
      <c r="AO222" s="1" t="s">
        <v>0</v>
      </c>
      <c r="AP222" s="1" t="s">
        <v>0</v>
      </c>
      <c r="AQ222" s="1" t="s">
        <v>0</v>
      </c>
      <c r="AR222" s="1" t="s">
        <v>0</v>
      </c>
      <c r="AS222" s="1" t="s">
        <v>0</v>
      </c>
      <c r="AT222" s="1" t="s">
        <v>0</v>
      </c>
      <c r="AU222" s="1" t="s">
        <v>0</v>
      </c>
      <c r="AV222" s="1" t="s">
        <v>0</v>
      </c>
      <c r="AW222" s="1" t="s">
        <v>0</v>
      </c>
      <c r="AX222" s="1" t="s">
        <v>0</v>
      </c>
      <c r="AY222" s="1" t="s">
        <v>0</v>
      </c>
      <c r="AZ222" s="1" t="s">
        <v>0</v>
      </c>
      <c r="BA222" s="1" t="s">
        <v>0</v>
      </c>
      <c r="BB222" s="1" t="s">
        <v>0</v>
      </c>
      <c r="BC222" s="1" t="s">
        <v>0</v>
      </c>
      <c r="BD222" s="1" t="s">
        <v>0</v>
      </c>
      <c r="BE222" s="1" t="s">
        <v>0</v>
      </c>
      <c r="BF222" s="1" t="s">
        <v>0</v>
      </c>
      <c r="BG222" s="1" t="s">
        <v>0</v>
      </c>
      <c r="BH222" s="1" t="s">
        <v>0</v>
      </c>
      <c r="BI222" s="1" t="s">
        <v>0</v>
      </c>
      <c r="BJ222" s="1" t="s">
        <v>0</v>
      </c>
      <c r="BK222" s="1" t="s">
        <v>0</v>
      </c>
      <c r="BL222" s="1" t="s">
        <v>0</v>
      </c>
      <c r="BM222" s="1" t="s">
        <v>0</v>
      </c>
      <c r="BN222" s="1" t="s">
        <v>0</v>
      </c>
      <c r="BO222" s="1" t="s">
        <v>0</v>
      </c>
      <c r="BP222" s="1" t="s">
        <v>0</v>
      </c>
      <c r="BQ222" s="1" t="s">
        <v>0</v>
      </c>
      <c r="BR222" s="1" t="s">
        <v>0</v>
      </c>
      <c r="BS222" s="1" t="s">
        <v>0</v>
      </c>
      <c r="BT222" s="1" t="s">
        <v>0</v>
      </c>
      <c r="BU222" s="1" t="s">
        <v>0</v>
      </c>
      <c r="BV222" s="1" t="s">
        <v>0</v>
      </c>
      <c r="BW222" s="1" t="s">
        <v>0</v>
      </c>
      <c r="BX222" s="1" t="s">
        <v>0</v>
      </c>
      <c r="BY222" s="1" t="s">
        <v>0</v>
      </c>
      <c r="BZ222" s="1" t="s">
        <v>0</v>
      </c>
      <c r="CA222" s="1" t="s">
        <v>0</v>
      </c>
      <c r="CB222" s="1" t="s">
        <v>0</v>
      </c>
    </row>
    <row r="223" spans="1:80" x14ac:dyDescent="0.2">
      <c r="A223" s="1" t="s">
        <v>1857</v>
      </c>
      <c r="B223" s="4" t="s">
        <v>992</v>
      </c>
      <c r="C223" s="4" t="s">
        <v>993</v>
      </c>
      <c r="D223" s="1" t="s">
        <v>0</v>
      </c>
      <c r="E223" s="1" t="s">
        <v>0</v>
      </c>
      <c r="F223" s="1" t="s">
        <v>0</v>
      </c>
      <c r="G223" s="1" t="s">
        <v>0</v>
      </c>
      <c r="H223" s="1" t="s">
        <v>0</v>
      </c>
      <c r="I223" s="1" t="s">
        <v>0</v>
      </c>
      <c r="J223" s="1" t="s">
        <v>0</v>
      </c>
      <c r="K223" s="1" t="s">
        <v>0</v>
      </c>
      <c r="L223" s="1" t="s">
        <v>0</v>
      </c>
      <c r="M223" s="1" t="s">
        <v>0</v>
      </c>
      <c r="N223" s="1" t="s">
        <v>0</v>
      </c>
      <c r="O223" s="1" t="s">
        <v>0</v>
      </c>
      <c r="P223" s="1" t="s">
        <v>0</v>
      </c>
      <c r="Q223" s="1" t="s">
        <v>0</v>
      </c>
      <c r="R223" s="1" t="s">
        <v>0</v>
      </c>
      <c r="S223" s="1" t="s">
        <v>0</v>
      </c>
      <c r="T223" s="1" t="s">
        <v>0</v>
      </c>
      <c r="U223" s="1" t="s">
        <v>0</v>
      </c>
      <c r="V223" s="1" t="s">
        <v>0</v>
      </c>
      <c r="W223" s="1" t="s">
        <v>0</v>
      </c>
      <c r="X223" s="1" t="s">
        <v>0</v>
      </c>
      <c r="Y223" s="1" t="s">
        <v>0</v>
      </c>
      <c r="Z223" s="1" t="s">
        <v>0</v>
      </c>
      <c r="AA223" s="1" t="s">
        <v>0</v>
      </c>
      <c r="AB223" s="1" t="s">
        <v>0</v>
      </c>
      <c r="AC223" s="1" t="s">
        <v>0</v>
      </c>
      <c r="AD223" s="1" t="s">
        <v>0</v>
      </c>
      <c r="AE223" s="1" t="s">
        <v>0</v>
      </c>
      <c r="AF223" s="1" t="s">
        <v>0</v>
      </c>
      <c r="AG223" s="1" t="s">
        <v>0</v>
      </c>
      <c r="AH223" s="1" t="s">
        <v>0</v>
      </c>
      <c r="AI223" s="1" t="s">
        <v>0</v>
      </c>
      <c r="AJ223" s="1" t="s">
        <v>0</v>
      </c>
      <c r="AK223" s="1" t="s">
        <v>0</v>
      </c>
      <c r="AL223" s="1" t="s">
        <v>0</v>
      </c>
      <c r="AM223" s="1" t="s">
        <v>0</v>
      </c>
      <c r="AN223" s="1" t="s">
        <v>0</v>
      </c>
      <c r="AO223" s="1" t="s">
        <v>0</v>
      </c>
      <c r="AP223" s="1" t="s">
        <v>0</v>
      </c>
      <c r="AQ223" s="1" t="s">
        <v>0</v>
      </c>
      <c r="AR223" s="1" t="s">
        <v>0</v>
      </c>
      <c r="AS223" s="1" t="s">
        <v>0</v>
      </c>
      <c r="AT223" s="1" t="s">
        <v>0</v>
      </c>
      <c r="AU223" s="1" t="s">
        <v>0</v>
      </c>
      <c r="AV223" s="1" t="s">
        <v>0</v>
      </c>
      <c r="AW223" s="1" t="s">
        <v>0</v>
      </c>
      <c r="AX223" s="1" t="s">
        <v>0</v>
      </c>
      <c r="AY223" s="1" t="s">
        <v>0</v>
      </c>
      <c r="AZ223" s="1" t="s">
        <v>0</v>
      </c>
      <c r="BA223" s="1" t="s">
        <v>0</v>
      </c>
      <c r="BB223" s="1" t="s">
        <v>0</v>
      </c>
      <c r="BC223" s="1" t="s">
        <v>0</v>
      </c>
      <c r="BD223" s="1" t="s">
        <v>0</v>
      </c>
      <c r="BE223" s="1" t="s">
        <v>0</v>
      </c>
      <c r="BF223" s="1" t="s">
        <v>0</v>
      </c>
      <c r="BG223" s="1" t="s">
        <v>0</v>
      </c>
      <c r="BH223" s="1" t="s">
        <v>0</v>
      </c>
      <c r="BI223" s="1" t="s">
        <v>0</v>
      </c>
      <c r="BJ223" s="1" t="s">
        <v>0</v>
      </c>
      <c r="BK223" s="1" t="s">
        <v>0</v>
      </c>
      <c r="BL223" s="1" t="s">
        <v>0</v>
      </c>
      <c r="BM223" s="1" t="s">
        <v>0</v>
      </c>
      <c r="BN223" s="1" t="s">
        <v>0</v>
      </c>
      <c r="BO223" s="1" t="s">
        <v>0</v>
      </c>
      <c r="BP223" s="1" t="s">
        <v>0</v>
      </c>
      <c r="BQ223" s="1" t="s">
        <v>0</v>
      </c>
      <c r="BR223" s="1" t="s">
        <v>0</v>
      </c>
      <c r="BS223" s="1" t="s">
        <v>0</v>
      </c>
      <c r="BT223" s="1" t="s">
        <v>0</v>
      </c>
      <c r="BU223" s="1" t="s">
        <v>0</v>
      </c>
      <c r="BV223" s="1" t="s">
        <v>0</v>
      </c>
      <c r="BW223" s="1" t="s">
        <v>0</v>
      </c>
      <c r="BX223" s="1" t="s">
        <v>0</v>
      </c>
      <c r="BY223" s="1" t="s">
        <v>0</v>
      </c>
      <c r="BZ223" s="1" t="s">
        <v>0</v>
      </c>
      <c r="CA223" s="1" t="s">
        <v>0</v>
      </c>
      <c r="CB223" s="1" t="s">
        <v>0</v>
      </c>
    </row>
    <row r="224" spans="1:80" x14ac:dyDescent="0.2">
      <c r="A224" s="1" t="s">
        <v>1858</v>
      </c>
      <c r="B224" s="4" t="s">
        <v>997</v>
      </c>
      <c r="C224" s="4" t="s">
        <v>998</v>
      </c>
      <c r="D224" s="1" t="s">
        <v>0</v>
      </c>
      <c r="E224" s="1" t="s">
        <v>0</v>
      </c>
      <c r="F224" s="1" t="s">
        <v>0</v>
      </c>
      <c r="G224" s="1" t="s">
        <v>0</v>
      </c>
      <c r="H224" s="1" t="s">
        <v>0</v>
      </c>
      <c r="I224" s="1" t="s">
        <v>0</v>
      </c>
      <c r="J224" s="1" t="s">
        <v>0</v>
      </c>
      <c r="K224" s="1" t="s">
        <v>0</v>
      </c>
      <c r="L224" s="1" t="s">
        <v>0</v>
      </c>
      <c r="M224" s="1" t="s">
        <v>0</v>
      </c>
      <c r="N224" s="1" t="s">
        <v>0</v>
      </c>
      <c r="O224" s="1" t="s">
        <v>0</v>
      </c>
      <c r="P224" s="1" t="s">
        <v>0</v>
      </c>
      <c r="Q224" s="1" t="s">
        <v>0</v>
      </c>
      <c r="R224" s="1" t="s">
        <v>0</v>
      </c>
      <c r="S224" s="1" t="s">
        <v>0</v>
      </c>
      <c r="T224" s="1" t="s">
        <v>0</v>
      </c>
      <c r="U224" s="1" t="s">
        <v>0</v>
      </c>
      <c r="V224" s="1" t="s">
        <v>0</v>
      </c>
      <c r="W224" s="1" t="s">
        <v>0</v>
      </c>
      <c r="X224" s="1" t="s">
        <v>0</v>
      </c>
      <c r="Y224" s="1" t="s">
        <v>0</v>
      </c>
      <c r="Z224" s="1" t="s">
        <v>0</v>
      </c>
      <c r="AA224" s="1" t="s">
        <v>0</v>
      </c>
      <c r="AB224" s="1" t="s">
        <v>0</v>
      </c>
      <c r="AC224" s="1" t="s">
        <v>0</v>
      </c>
      <c r="AD224" s="1" t="s">
        <v>0</v>
      </c>
      <c r="AE224" s="1" t="s">
        <v>0</v>
      </c>
      <c r="AF224" s="1" t="s">
        <v>0</v>
      </c>
      <c r="AG224" s="1" t="s">
        <v>0</v>
      </c>
      <c r="AH224" s="1" t="s">
        <v>0</v>
      </c>
      <c r="AI224" s="1" t="s">
        <v>0</v>
      </c>
      <c r="AJ224" s="1" t="s">
        <v>0</v>
      </c>
      <c r="AK224" s="1" t="s">
        <v>0</v>
      </c>
      <c r="AL224" s="1" t="s">
        <v>0</v>
      </c>
      <c r="AM224" s="1" t="s">
        <v>0</v>
      </c>
      <c r="AN224" s="1" t="s">
        <v>0</v>
      </c>
      <c r="AO224" s="1" t="s">
        <v>0</v>
      </c>
      <c r="AP224" s="1" t="s">
        <v>0</v>
      </c>
      <c r="AQ224" s="1" t="s">
        <v>0</v>
      </c>
      <c r="AR224" s="1" t="s">
        <v>0</v>
      </c>
      <c r="AS224" s="1" t="s">
        <v>0</v>
      </c>
      <c r="AT224" s="1" t="s">
        <v>0</v>
      </c>
      <c r="AU224" s="1" t="s">
        <v>0</v>
      </c>
      <c r="AV224" s="1" t="s">
        <v>0</v>
      </c>
      <c r="AW224" s="1" t="s">
        <v>0</v>
      </c>
      <c r="AX224" s="1" t="s">
        <v>0</v>
      </c>
      <c r="AY224" s="1" t="s">
        <v>0</v>
      </c>
      <c r="AZ224" s="1" t="s">
        <v>0</v>
      </c>
      <c r="BA224" s="1" t="s">
        <v>0</v>
      </c>
      <c r="BB224" s="1" t="s">
        <v>0</v>
      </c>
      <c r="BC224" s="1" t="s">
        <v>0</v>
      </c>
      <c r="BD224" s="1" t="s">
        <v>0</v>
      </c>
      <c r="BE224" s="1" t="s">
        <v>0</v>
      </c>
      <c r="BF224" s="1" t="s">
        <v>0</v>
      </c>
      <c r="BG224" s="1" t="s">
        <v>0</v>
      </c>
      <c r="BH224" s="1" t="s">
        <v>0</v>
      </c>
      <c r="BI224" s="1" t="s">
        <v>0</v>
      </c>
      <c r="BJ224" s="1" t="s">
        <v>0</v>
      </c>
      <c r="BK224" s="1" t="s">
        <v>0</v>
      </c>
      <c r="BL224" s="1" t="s">
        <v>0</v>
      </c>
      <c r="BM224" s="1" t="s">
        <v>0</v>
      </c>
      <c r="BN224" s="1" t="s">
        <v>0</v>
      </c>
      <c r="BO224" s="1" t="s">
        <v>0</v>
      </c>
      <c r="BP224" s="1" t="s">
        <v>0</v>
      </c>
      <c r="BQ224" s="1" t="s">
        <v>0</v>
      </c>
      <c r="BR224" s="1" t="s">
        <v>0</v>
      </c>
      <c r="BS224" s="1" t="s">
        <v>0</v>
      </c>
      <c r="BT224" s="1" t="s">
        <v>0</v>
      </c>
      <c r="BU224" s="1" t="s">
        <v>0</v>
      </c>
      <c r="BV224" s="1" t="s">
        <v>0</v>
      </c>
      <c r="BW224" s="1" t="s">
        <v>0</v>
      </c>
      <c r="BX224" s="1" t="s">
        <v>0</v>
      </c>
      <c r="BY224" s="1" t="s">
        <v>0</v>
      </c>
      <c r="BZ224" s="1" t="s">
        <v>0</v>
      </c>
      <c r="CA224" s="1" t="s">
        <v>0</v>
      </c>
      <c r="CB224" s="1" t="s">
        <v>0</v>
      </c>
    </row>
    <row r="225" spans="1:80" x14ac:dyDescent="0.2">
      <c r="A225" s="1" t="s">
        <v>1859</v>
      </c>
      <c r="B225" s="4" t="s">
        <v>1002</v>
      </c>
      <c r="C225" s="4" t="s">
        <v>1003</v>
      </c>
      <c r="D225" s="1" t="s">
        <v>0</v>
      </c>
      <c r="E225" s="1" t="s">
        <v>0</v>
      </c>
      <c r="F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K225" s="1" t="s">
        <v>0</v>
      </c>
      <c r="L225" s="1" t="s">
        <v>0</v>
      </c>
      <c r="M225" s="1" t="s">
        <v>0</v>
      </c>
      <c r="N225" s="1" t="s">
        <v>0</v>
      </c>
      <c r="O225" s="1" t="s">
        <v>0</v>
      </c>
      <c r="P225" s="1" t="s">
        <v>0</v>
      </c>
      <c r="Q225" s="1" t="s">
        <v>0</v>
      </c>
      <c r="R225" s="1" t="s">
        <v>0</v>
      </c>
      <c r="S225" s="1" t="s">
        <v>0</v>
      </c>
      <c r="T225" s="1" t="s">
        <v>0</v>
      </c>
      <c r="U225" s="1" t="s">
        <v>0</v>
      </c>
      <c r="V225" s="1" t="s">
        <v>0</v>
      </c>
      <c r="W225" s="1" t="s">
        <v>0</v>
      </c>
      <c r="X225" s="1" t="s">
        <v>0</v>
      </c>
      <c r="Y225" s="1" t="s">
        <v>0</v>
      </c>
      <c r="Z225" s="1" t="s">
        <v>0</v>
      </c>
      <c r="AA225" s="1" t="s">
        <v>0</v>
      </c>
      <c r="AB225" s="1" t="s">
        <v>0</v>
      </c>
      <c r="AC225" s="1" t="s">
        <v>0</v>
      </c>
      <c r="AD225" s="1" t="s">
        <v>0</v>
      </c>
      <c r="AE225" s="1" t="s">
        <v>0</v>
      </c>
      <c r="AF225" s="1" t="s">
        <v>0</v>
      </c>
      <c r="AG225" s="1" t="s">
        <v>0</v>
      </c>
      <c r="AH225" s="1" t="s">
        <v>0</v>
      </c>
      <c r="AI225" s="1" t="s">
        <v>0</v>
      </c>
      <c r="AJ225" s="1" t="s">
        <v>0</v>
      </c>
      <c r="AK225" s="1" t="s">
        <v>0</v>
      </c>
      <c r="AL225" s="1" t="s">
        <v>0</v>
      </c>
      <c r="AM225" s="1" t="s">
        <v>0</v>
      </c>
      <c r="AN225" s="1" t="s">
        <v>0</v>
      </c>
      <c r="AO225" s="1" t="s">
        <v>0</v>
      </c>
      <c r="AP225" s="1" t="s">
        <v>0</v>
      </c>
      <c r="AQ225" s="1" t="s">
        <v>0</v>
      </c>
      <c r="AR225" s="1" t="s">
        <v>0</v>
      </c>
      <c r="AS225" s="1" t="s">
        <v>0</v>
      </c>
      <c r="AT225" s="1" t="s">
        <v>0</v>
      </c>
      <c r="AU225" s="1" t="s">
        <v>0</v>
      </c>
      <c r="AV225" s="1" t="s">
        <v>0</v>
      </c>
      <c r="AW225" s="1" t="s">
        <v>0</v>
      </c>
      <c r="AX225" s="1" t="s">
        <v>0</v>
      </c>
      <c r="AY225" s="1" t="s">
        <v>0</v>
      </c>
      <c r="AZ225" s="1" t="s">
        <v>0</v>
      </c>
      <c r="BA225" s="1" t="s">
        <v>0</v>
      </c>
      <c r="BB225" s="1" t="s">
        <v>0</v>
      </c>
      <c r="BC225" s="1" t="s">
        <v>0</v>
      </c>
      <c r="BD225" s="1" t="s">
        <v>0</v>
      </c>
      <c r="BE225" s="1" t="s">
        <v>0</v>
      </c>
      <c r="BF225" s="1" t="s">
        <v>0</v>
      </c>
      <c r="BG225" s="1" t="s">
        <v>0</v>
      </c>
      <c r="BH225" s="1" t="s">
        <v>0</v>
      </c>
      <c r="BI225" s="1" t="s">
        <v>0</v>
      </c>
      <c r="BJ225" s="1" t="s">
        <v>0</v>
      </c>
      <c r="BK225" s="1" t="s">
        <v>0</v>
      </c>
      <c r="BL225" s="1" t="s">
        <v>0</v>
      </c>
      <c r="BM225" s="1" t="s">
        <v>0</v>
      </c>
      <c r="BN225" s="1" t="s">
        <v>0</v>
      </c>
      <c r="BO225" s="1" t="s">
        <v>0</v>
      </c>
      <c r="BP225" s="1" t="s">
        <v>0</v>
      </c>
      <c r="BQ225" s="1" t="s">
        <v>0</v>
      </c>
      <c r="BR225" s="1" t="s">
        <v>0</v>
      </c>
      <c r="BS225" s="1" t="s">
        <v>0</v>
      </c>
      <c r="BT225" s="1" t="s">
        <v>0</v>
      </c>
      <c r="BU225" s="1" t="s">
        <v>0</v>
      </c>
      <c r="BV225" s="1" t="s">
        <v>0</v>
      </c>
      <c r="BW225" s="1" t="s">
        <v>0</v>
      </c>
      <c r="BX225" s="1" t="s">
        <v>0</v>
      </c>
      <c r="BY225" s="1" t="s">
        <v>0</v>
      </c>
      <c r="BZ225" s="1" t="s">
        <v>0</v>
      </c>
      <c r="CA225" s="1" t="s">
        <v>0</v>
      </c>
      <c r="CB225" s="1" t="s">
        <v>0</v>
      </c>
    </row>
    <row r="226" spans="1:80" x14ac:dyDescent="0.2">
      <c r="A226" s="1" t="s">
        <v>1860</v>
      </c>
      <c r="B226" s="4" t="s">
        <v>1006</v>
      </c>
      <c r="C226" s="4" t="s">
        <v>1007</v>
      </c>
      <c r="D226" s="1">
        <v>69812.832107344599</v>
      </c>
      <c r="E226" s="1">
        <v>60253.919990602903</v>
      </c>
      <c r="F226" s="1">
        <v>77046.114630784403</v>
      </c>
      <c r="G226" s="1">
        <v>88926.345976945697</v>
      </c>
      <c r="H226" s="1">
        <v>60911.351160217098</v>
      </c>
      <c r="I226" s="1">
        <v>66167.0377885036</v>
      </c>
      <c r="J226" s="1">
        <v>71277.265523014707</v>
      </c>
      <c r="K226" s="1">
        <v>77730.3878314256</v>
      </c>
      <c r="L226" s="1">
        <v>73956.015478929796</v>
      </c>
      <c r="M226" s="1">
        <v>60069.477335913201</v>
      </c>
      <c r="N226" s="1">
        <v>52698.508025811803</v>
      </c>
      <c r="O226" s="1">
        <v>68581.765444598801</v>
      </c>
      <c r="P226" s="1">
        <v>59277.266327645397</v>
      </c>
      <c r="Q226" s="1">
        <v>100546.273317493</v>
      </c>
      <c r="R226" s="1">
        <v>77585.720370569004</v>
      </c>
      <c r="S226" s="1">
        <v>68138.512547344901</v>
      </c>
      <c r="T226" s="1">
        <v>64733.528993159998</v>
      </c>
      <c r="U226" s="1">
        <v>46712.540344594803</v>
      </c>
      <c r="V226" s="1">
        <v>63505.986468779702</v>
      </c>
      <c r="W226" s="1">
        <v>62718.158110636301</v>
      </c>
      <c r="X226" s="1">
        <v>56515.319275986803</v>
      </c>
      <c r="Y226" s="1">
        <v>71480.340450103395</v>
      </c>
      <c r="Z226" s="1">
        <v>64899.410532488102</v>
      </c>
      <c r="AA226" s="1">
        <v>92483.383425348395</v>
      </c>
      <c r="AB226" s="1">
        <v>61849.017086555301</v>
      </c>
      <c r="AC226" s="1">
        <v>71900.187674213797</v>
      </c>
      <c r="AD226" s="1">
        <v>86757.259356420094</v>
      </c>
      <c r="AE226" s="1">
        <v>66054.774753728299</v>
      </c>
      <c r="AF226" s="1">
        <v>95845.580311447397</v>
      </c>
      <c r="AG226" s="1">
        <v>79031.488393531399</v>
      </c>
      <c r="AH226" s="1">
        <v>76432.252709173103</v>
      </c>
      <c r="AI226" s="1">
        <v>47913.812960117903</v>
      </c>
      <c r="AJ226" s="1">
        <v>79898.960663284495</v>
      </c>
      <c r="AK226" s="1">
        <v>63669.343128661298</v>
      </c>
      <c r="AL226" s="1">
        <v>87526.854432448701</v>
      </c>
      <c r="AM226" s="1">
        <v>99087.062633963302</v>
      </c>
      <c r="AN226" s="1">
        <v>64158.410768882597</v>
      </c>
      <c r="AO226" s="1">
        <v>19829.077742714999</v>
      </c>
      <c r="AP226" s="1">
        <v>64329.366132918403</v>
      </c>
      <c r="AQ226" s="1">
        <v>55538.448001791097</v>
      </c>
      <c r="AR226" s="1">
        <v>64570.133958059698</v>
      </c>
      <c r="AS226" s="1">
        <v>70015.854775342901</v>
      </c>
      <c r="AT226" s="1">
        <v>82952.761840256499</v>
      </c>
      <c r="AU226" s="1">
        <v>82452.841894804398</v>
      </c>
      <c r="AV226" s="1">
        <v>49269.796532238499</v>
      </c>
      <c r="AW226" s="1">
        <v>69477.016654904204</v>
      </c>
      <c r="AX226" s="1">
        <v>79421.751888205195</v>
      </c>
      <c r="AY226" s="1">
        <v>141895.88068002299</v>
      </c>
      <c r="AZ226" s="1">
        <v>58588.176086496504</v>
      </c>
      <c r="BA226" s="1">
        <v>65969.457334566701</v>
      </c>
      <c r="BB226" s="1">
        <v>70986.688805586193</v>
      </c>
      <c r="BC226" s="1">
        <v>66970.891980736793</v>
      </c>
      <c r="BD226" s="1">
        <v>59999.444599515497</v>
      </c>
      <c r="BE226" s="1">
        <v>78753.594519134596</v>
      </c>
      <c r="BF226" s="1">
        <v>81868.692478012701</v>
      </c>
      <c r="BG226" s="1">
        <v>104823.54886468399</v>
      </c>
      <c r="BH226" s="1">
        <v>89585.446536546704</v>
      </c>
      <c r="BI226" s="1">
        <v>78637.015075325893</v>
      </c>
      <c r="BJ226" s="1">
        <v>98842.629673565898</v>
      </c>
      <c r="BK226" s="1">
        <v>65639.124289664396</v>
      </c>
      <c r="BL226" s="1">
        <v>83821.8560751154</v>
      </c>
      <c r="BM226" s="1">
        <v>88827.479805111303</v>
      </c>
      <c r="BN226" s="1">
        <v>104504.590987865</v>
      </c>
      <c r="BO226" s="1">
        <v>80577.085393346395</v>
      </c>
      <c r="BP226" s="1">
        <v>89233.162267763095</v>
      </c>
      <c r="BQ226" s="1">
        <v>74983.323441278306</v>
      </c>
      <c r="BR226" s="1">
        <v>48405.919564335403</v>
      </c>
      <c r="BS226" s="1">
        <v>87038.800167254201</v>
      </c>
      <c r="BT226" s="1">
        <v>80753.644111002199</v>
      </c>
      <c r="BU226" s="1">
        <v>40268.220887381904</v>
      </c>
      <c r="BV226" s="1">
        <v>86517.7431626037</v>
      </c>
      <c r="BW226" s="1">
        <v>59404.587744005898</v>
      </c>
      <c r="BX226" s="1">
        <v>34174.728177819998</v>
      </c>
      <c r="BY226" s="1">
        <v>95218.791544173699</v>
      </c>
      <c r="BZ226" s="1">
        <v>77964.487384622102</v>
      </c>
      <c r="CA226" s="1">
        <v>78530.637703432003</v>
      </c>
      <c r="CB226" s="1">
        <v>49256.629918800398</v>
      </c>
    </row>
    <row r="227" spans="1:80" x14ac:dyDescent="0.2">
      <c r="A227" s="1" t="s">
        <v>1861</v>
      </c>
      <c r="B227" s="4" t="s">
        <v>1010</v>
      </c>
      <c r="C227" s="4" t="s">
        <v>1011</v>
      </c>
      <c r="D227" s="1">
        <v>7882457.4849772397</v>
      </c>
      <c r="E227" s="1">
        <v>11533904.887022</v>
      </c>
      <c r="F227" s="1">
        <v>18100454.730335701</v>
      </c>
      <c r="G227" s="1">
        <v>5144939.2282221001</v>
      </c>
      <c r="H227" s="1">
        <v>20226011.753144801</v>
      </c>
      <c r="I227" s="1">
        <v>7588473.6299551297</v>
      </c>
      <c r="J227" s="1">
        <v>6153419.2491715802</v>
      </c>
      <c r="K227" s="1">
        <v>5811321.1671301899</v>
      </c>
      <c r="L227" s="1">
        <v>7511762.7030415405</v>
      </c>
      <c r="M227" s="1">
        <v>7399537.6744935596</v>
      </c>
      <c r="N227" s="1">
        <v>8189882.9863309301</v>
      </c>
      <c r="O227" s="1">
        <v>7312690.8752964996</v>
      </c>
      <c r="P227" s="1">
        <v>5321151.5143055897</v>
      </c>
      <c r="Q227" s="1">
        <v>6427809.3394972598</v>
      </c>
      <c r="R227" s="1">
        <v>9783778.6291395593</v>
      </c>
      <c r="S227" s="1">
        <v>7660160.1340920404</v>
      </c>
      <c r="T227" s="1">
        <v>6793633.7067680201</v>
      </c>
      <c r="U227" s="1">
        <v>7015496.4701624904</v>
      </c>
      <c r="V227" s="1">
        <v>9090197.5531933904</v>
      </c>
      <c r="W227" s="1">
        <v>8869461.0370429605</v>
      </c>
      <c r="X227" s="1">
        <v>7822560.3952351296</v>
      </c>
      <c r="Y227" s="1">
        <v>6506412.1779485103</v>
      </c>
      <c r="Z227" s="1">
        <v>5588444.0599213103</v>
      </c>
      <c r="AA227" s="1">
        <v>4760900.7089095702</v>
      </c>
      <c r="AB227" s="1">
        <v>5942371.93338928</v>
      </c>
      <c r="AC227" s="1">
        <v>3291165.6065441398</v>
      </c>
      <c r="AD227" s="1">
        <v>5134682.58164223</v>
      </c>
      <c r="AE227" s="1">
        <v>8432644.9127322603</v>
      </c>
      <c r="AF227" s="1">
        <v>8849437.5744595099</v>
      </c>
      <c r="AG227" s="1">
        <v>8210343.2293182602</v>
      </c>
      <c r="AH227" s="1">
        <v>8018028.3970509302</v>
      </c>
      <c r="AI227" s="1">
        <v>7238657.8883159701</v>
      </c>
      <c r="AJ227" s="1">
        <v>6875642.9905313002</v>
      </c>
      <c r="AK227" s="1">
        <v>6552142.3372520702</v>
      </c>
      <c r="AL227" s="1">
        <v>5403170.3698617201</v>
      </c>
      <c r="AM227" s="1">
        <v>6275392.9157171501</v>
      </c>
      <c r="AN227" s="1">
        <v>5775039.6760284696</v>
      </c>
      <c r="AO227" s="1">
        <v>6158488.1514475802</v>
      </c>
      <c r="AP227" s="1">
        <v>6073138.7560467897</v>
      </c>
      <c r="AQ227" s="1">
        <v>4432297.9489224097</v>
      </c>
      <c r="AR227" s="1">
        <v>4956947.9560192795</v>
      </c>
      <c r="AS227" s="1">
        <v>5214393.2553583998</v>
      </c>
      <c r="AT227" s="1">
        <v>7027527.25040536</v>
      </c>
      <c r="AU227" s="1">
        <v>4002195.5583460401</v>
      </c>
      <c r="AV227" s="1">
        <v>4480436.8997306004</v>
      </c>
      <c r="AW227" s="1">
        <v>7647647.2706527403</v>
      </c>
      <c r="AX227" s="1">
        <v>7095471.5691630896</v>
      </c>
      <c r="AY227" s="1">
        <v>7136291.7479631798</v>
      </c>
      <c r="AZ227" s="1">
        <v>9121765.3575219009</v>
      </c>
      <c r="BA227" s="1">
        <v>5958331.3958059298</v>
      </c>
      <c r="BB227" s="1">
        <v>5759934.3355861101</v>
      </c>
      <c r="BC227" s="1">
        <v>7907019.1213267203</v>
      </c>
      <c r="BD227" s="1">
        <v>6077424.6022650804</v>
      </c>
      <c r="BE227" s="1">
        <v>8981024.8672568109</v>
      </c>
      <c r="BF227" s="1">
        <v>5069336.3455593102</v>
      </c>
      <c r="BG227" s="1">
        <v>14235318.9448021</v>
      </c>
      <c r="BH227" s="1">
        <v>7760990.52784386</v>
      </c>
      <c r="BI227" s="1">
        <v>9333169.7002894301</v>
      </c>
      <c r="BJ227" s="1">
        <v>7257991.6188159203</v>
      </c>
      <c r="BK227" s="1">
        <v>7306769.5741224596</v>
      </c>
      <c r="BL227" s="1">
        <v>7245816.0038579497</v>
      </c>
      <c r="BM227" s="1">
        <v>6634494.8066728804</v>
      </c>
      <c r="BN227" s="1">
        <v>8121900.2579416698</v>
      </c>
      <c r="BO227" s="1">
        <v>9830108.8659481592</v>
      </c>
      <c r="BP227" s="1">
        <v>5213704.8718293104</v>
      </c>
      <c r="BQ227" s="1">
        <v>6416498.8960009702</v>
      </c>
      <c r="BR227" s="1">
        <v>8013782.7521889796</v>
      </c>
      <c r="BS227" s="1">
        <v>5315688.7834346602</v>
      </c>
      <c r="BT227" s="1">
        <v>4855065.9193154797</v>
      </c>
      <c r="BU227" s="1">
        <v>6134943.9508943297</v>
      </c>
      <c r="BV227" s="1">
        <v>7955148.6236807704</v>
      </c>
      <c r="BW227" s="1">
        <v>8553338.8768650908</v>
      </c>
      <c r="BX227" s="1">
        <v>5914043.2789656101</v>
      </c>
      <c r="BY227" s="1">
        <v>9029058.2309852894</v>
      </c>
      <c r="BZ227" s="1">
        <v>5800929.1527686603</v>
      </c>
      <c r="CA227" s="1">
        <v>4746761.1270019896</v>
      </c>
      <c r="CB227" s="1">
        <v>5339481.9930600803</v>
      </c>
    </row>
    <row r="228" spans="1:80" x14ac:dyDescent="0.2">
      <c r="A228" s="1" t="s">
        <v>1862</v>
      </c>
      <c r="B228" s="4" t="s">
        <v>1014</v>
      </c>
      <c r="C228" s="4" t="s">
        <v>0</v>
      </c>
      <c r="D228" s="1" t="s">
        <v>0</v>
      </c>
      <c r="E228" s="1" t="s">
        <v>0</v>
      </c>
      <c r="F228" s="1" t="s">
        <v>0</v>
      </c>
      <c r="G228" s="1" t="s">
        <v>0</v>
      </c>
      <c r="H228" s="1" t="s">
        <v>0</v>
      </c>
      <c r="I228" s="1" t="s">
        <v>0</v>
      </c>
      <c r="J228" s="1" t="s">
        <v>0</v>
      </c>
      <c r="K228" s="1" t="s">
        <v>0</v>
      </c>
      <c r="L228" s="1" t="s">
        <v>0</v>
      </c>
      <c r="M228" s="1" t="s">
        <v>0</v>
      </c>
      <c r="N228" s="1" t="s">
        <v>0</v>
      </c>
      <c r="O228" s="1" t="s">
        <v>0</v>
      </c>
      <c r="P228" s="1" t="s">
        <v>0</v>
      </c>
      <c r="Q228" s="1" t="s">
        <v>0</v>
      </c>
      <c r="R228" s="1" t="s">
        <v>0</v>
      </c>
      <c r="S228" s="1" t="s">
        <v>0</v>
      </c>
      <c r="T228" s="1" t="s">
        <v>0</v>
      </c>
      <c r="U228" s="1" t="s">
        <v>0</v>
      </c>
      <c r="V228" s="1" t="s">
        <v>0</v>
      </c>
      <c r="W228" s="1" t="s">
        <v>0</v>
      </c>
      <c r="X228" s="1" t="s">
        <v>0</v>
      </c>
      <c r="Y228" s="1" t="s">
        <v>0</v>
      </c>
      <c r="Z228" s="1" t="s">
        <v>0</v>
      </c>
      <c r="AA228" s="1" t="s">
        <v>0</v>
      </c>
      <c r="AB228" s="1" t="s">
        <v>0</v>
      </c>
      <c r="AC228" s="1" t="s">
        <v>0</v>
      </c>
      <c r="AD228" s="1" t="s">
        <v>0</v>
      </c>
      <c r="AE228" s="1" t="s">
        <v>0</v>
      </c>
      <c r="AF228" s="1" t="s">
        <v>0</v>
      </c>
      <c r="AG228" s="1" t="s">
        <v>0</v>
      </c>
      <c r="AH228" s="1" t="s">
        <v>0</v>
      </c>
      <c r="AI228" s="1" t="s">
        <v>0</v>
      </c>
      <c r="AJ228" s="1" t="s">
        <v>0</v>
      </c>
      <c r="AK228" s="1" t="s">
        <v>0</v>
      </c>
      <c r="AL228" s="1" t="s">
        <v>0</v>
      </c>
      <c r="AM228" s="1" t="s">
        <v>0</v>
      </c>
      <c r="AN228" s="1" t="s">
        <v>0</v>
      </c>
      <c r="AO228" s="1" t="s">
        <v>0</v>
      </c>
      <c r="AP228" s="1" t="s">
        <v>0</v>
      </c>
      <c r="AQ228" s="1" t="s">
        <v>0</v>
      </c>
      <c r="AR228" s="1" t="s">
        <v>0</v>
      </c>
      <c r="AS228" s="1" t="s">
        <v>0</v>
      </c>
      <c r="AT228" s="1" t="s">
        <v>0</v>
      </c>
      <c r="AU228" s="1" t="s">
        <v>0</v>
      </c>
      <c r="AV228" s="1" t="s">
        <v>0</v>
      </c>
      <c r="AW228" s="1" t="s">
        <v>0</v>
      </c>
      <c r="AX228" s="1" t="s">
        <v>0</v>
      </c>
      <c r="AY228" s="1" t="s">
        <v>0</v>
      </c>
      <c r="AZ228" s="1" t="s">
        <v>0</v>
      </c>
      <c r="BA228" s="1" t="s">
        <v>0</v>
      </c>
      <c r="BB228" s="1" t="s">
        <v>0</v>
      </c>
      <c r="BC228" s="1" t="s">
        <v>0</v>
      </c>
      <c r="BD228" s="1" t="s">
        <v>0</v>
      </c>
      <c r="BE228" s="1" t="s">
        <v>0</v>
      </c>
      <c r="BF228" s="1" t="s">
        <v>0</v>
      </c>
      <c r="BG228" s="1" t="s">
        <v>0</v>
      </c>
      <c r="BH228" s="1" t="s">
        <v>0</v>
      </c>
      <c r="BI228" s="1" t="s">
        <v>0</v>
      </c>
      <c r="BJ228" s="1" t="s">
        <v>0</v>
      </c>
      <c r="BK228" s="1" t="s">
        <v>0</v>
      </c>
      <c r="BL228" s="1" t="s">
        <v>0</v>
      </c>
      <c r="BM228" s="1" t="s">
        <v>0</v>
      </c>
      <c r="BN228" s="1" t="s">
        <v>0</v>
      </c>
      <c r="BO228" s="1" t="s">
        <v>0</v>
      </c>
      <c r="BP228" s="1" t="s">
        <v>0</v>
      </c>
      <c r="BQ228" s="1" t="s">
        <v>0</v>
      </c>
      <c r="BR228" s="1" t="s">
        <v>0</v>
      </c>
      <c r="BS228" s="1" t="s">
        <v>0</v>
      </c>
      <c r="BT228" s="1" t="s">
        <v>0</v>
      </c>
      <c r="BU228" s="1" t="s">
        <v>0</v>
      </c>
      <c r="BV228" s="1" t="s">
        <v>0</v>
      </c>
      <c r="BW228" s="1" t="s">
        <v>0</v>
      </c>
      <c r="BX228" s="1" t="s">
        <v>0</v>
      </c>
      <c r="BY228" s="1" t="s">
        <v>0</v>
      </c>
      <c r="BZ228" s="1" t="s">
        <v>0</v>
      </c>
      <c r="CA228" s="1" t="s">
        <v>0</v>
      </c>
      <c r="CB228" s="1" t="s">
        <v>0</v>
      </c>
    </row>
    <row r="229" spans="1:80" x14ac:dyDescent="0.2">
      <c r="A229" s="1" t="s">
        <v>1863</v>
      </c>
      <c r="B229" s="4" t="s">
        <v>1017</v>
      </c>
      <c r="C229" s="4" t="s">
        <v>1018</v>
      </c>
      <c r="D229" s="1">
        <v>63820.315009025697</v>
      </c>
      <c r="E229" s="1">
        <v>206005.27020811499</v>
      </c>
      <c r="F229" s="1">
        <v>298213.45479573502</v>
      </c>
      <c r="G229" s="1">
        <v>32161.974341158901</v>
      </c>
      <c r="H229" s="1">
        <v>144685.420349719</v>
      </c>
      <c r="I229" s="1">
        <v>85061.106926372304</v>
      </c>
      <c r="J229" s="1">
        <v>134303.642220298</v>
      </c>
      <c r="K229" s="1">
        <v>80416.255678623507</v>
      </c>
      <c r="L229" s="1">
        <v>97138.648181529497</v>
      </c>
      <c r="M229" s="1">
        <v>103643.610242355</v>
      </c>
      <c r="N229" s="1">
        <v>212595.494916258</v>
      </c>
      <c r="O229" s="1">
        <v>87881.189789612399</v>
      </c>
      <c r="P229" s="1">
        <v>195788.83539305101</v>
      </c>
      <c r="Q229" s="1">
        <v>143480.254292989</v>
      </c>
      <c r="R229" s="1">
        <v>116322.510243874</v>
      </c>
      <c r="S229" s="1">
        <v>127029.004042895</v>
      </c>
      <c r="T229" s="1">
        <v>79415.317627664204</v>
      </c>
      <c r="U229" s="1">
        <v>180915.06319985699</v>
      </c>
      <c r="V229" s="1">
        <v>136021.30990085501</v>
      </c>
      <c r="W229" s="1">
        <v>120738.338856131</v>
      </c>
      <c r="X229" s="1">
        <v>95882.477437388006</v>
      </c>
      <c r="Y229" s="1">
        <v>74300.050978912797</v>
      </c>
      <c r="Z229" s="1">
        <v>121102.62233531399</v>
      </c>
      <c r="AA229" s="1">
        <v>76217.990103435703</v>
      </c>
      <c r="AB229" s="1">
        <v>282140.78508962097</v>
      </c>
      <c r="AC229" s="1">
        <v>88045.550750889306</v>
      </c>
      <c r="AD229" s="1">
        <v>166719.95305274101</v>
      </c>
      <c r="AE229" s="1">
        <v>86307.281527529805</v>
      </c>
      <c r="AF229" s="1">
        <v>154704.998436047</v>
      </c>
      <c r="AG229" s="1">
        <v>111923.353648078</v>
      </c>
      <c r="AH229" s="1">
        <v>135993.68742303099</v>
      </c>
      <c r="AI229" s="1">
        <v>315486.78225896298</v>
      </c>
      <c r="AJ229" s="1">
        <v>250394.67162937301</v>
      </c>
      <c r="AK229" s="1">
        <v>74059.608498741698</v>
      </c>
      <c r="AL229" s="1">
        <v>129273.371417004</v>
      </c>
      <c r="AM229" s="1">
        <v>73274.541846005493</v>
      </c>
      <c r="AN229" s="1">
        <v>98231.552184575397</v>
      </c>
      <c r="AO229" s="1">
        <v>381009.44233009499</v>
      </c>
      <c r="AP229" s="1">
        <v>187808.23954231999</v>
      </c>
      <c r="AQ229" s="1">
        <v>28999.568330865</v>
      </c>
      <c r="AR229" s="1">
        <v>70833.378531010894</v>
      </c>
      <c r="AS229" s="1">
        <v>81820.692733287506</v>
      </c>
      <c r="AT229" s="1">
        <v>159253.036040306</v>
      </c>
      <c r="AU229" s="1">
        <v>49200.811102143198</v>
      </c>
      <c r="AV229" s="1">
        <v>112436.41312117899</v>
      </c>
      <c r="AW229" s="1">
        <v>134516.810470767</v>
      </c>
      <c r="AX229" s="1">
        <v>125247.44798691099</v>
      </c>
      <c r="AY229" s="1">
        <v>67557.5164822855</v>
      </c>
      <c r="AZ229" s="1">
        <v>52302.353772073802</v>
      </c>
      <c r="BA229" s="1">
        <v>176714.06893327399</v>
      </c>
      <c r="BB229" s="1">
        <v>58238.674818516403</v>
      </c>
      <c r="BC229" s="1">
        <v>71597.972479885502</v>
      </c>
      <c r="BD229" s="1">
        <v>215931.75441872401</v>
      </c>
      <c r="BE229" s="1">
        <v>160422.47300513799</v>
      </c>
      <c r="BF229" s="1">
        <v>83208.064618975506</v>
      </c>
      <c r="BG229" s="1">
        <v>156968.54908499701</v>
      </c>
      <c r="BH229" s="1">
        <v>168738.29178406001</v>
      </c>
      <c r="BI229" s="1">
        <v>115214.963639512</v>
      </c>
      <c r="BJ229" s="1">
        <v>49755.217467050701</v>
      </c>
      <c r="BK229" s="1">
        <v>87588.832862254698</v>
      </c>
      <c r="BL229" s="1">
        <v>192959.63572558801</v>
      </c>
      <c r="BM229" s="1">
        <v>63747.4779434308</v>
      </c>
      <c r="BN229" s="1">
        <v>157379.70227722501</v>
      </c>
      <c r="BO229" s="1">
        <v>140992.55844630199</v>
      </c>
      <c r="BP229" s="1">
        <v>122617.018929214</v>
      </c>
      <c r="BQ229" s="1">
        <v>80314.094775078993</v>
      </c>
      <c r="BR229" s="1">
        <v>158469.40488893801</v>
      </c>
      <c r="BS229" s="1">
        <v>75747.063403003296</v>
      </c>
      <c r="BT229" s="1">
        <v>75430.360611100099</v>
      </c>
      <c r="BU229" s="1">
        <v>259817.01175827699</v>
      </c>
      <c r="BV229" s="1">
        <v>163955.11982361201</v>
      </c>
      <c r="BW229" s="1">
        <v>161879.52390907201</v>
      </c>
      <c r="BX229" s="1">
        <v>169622.121807071</v>
      </c>
      <c r="BY229" s="1">
        <v>104414.32433881699</v>
      </c>
      <c r="BZ229" s="1">
        <v>84147.228181365295</v>
      </c>
      <c r="CA229" s="1">
        <v>58196.199850748999</v>
      </c>
      <c r="CB229" s="1">
        <v>143116.08357758299</v>
      </c>
    </row>
    <row r="230" spans="1:80" x14ac:dyDescent="0.2">
      <c r="A230" s="1" t="s">
        <v>1864</v>
      </c>
      <c r="B230" s="4" t="s">
        <v>1021</v>
      </c>
      <c r="C230" s="4" t="s">
        <v>1022</v>
      </c>
      <c r="D230" s="1" t="s">
        <v>0</v>
      </c>
      <c r="E230" s="1" t="s">
        <v>0</v>
      </c>
      <c r="F230" s="1" t="s">
        <v>0</v>
      </c>
      <c r="G230" s="1" t="s">
        <v>0</v>
      </c>
      <c r="H230" s="1" t="s">
        <v>0</v>
      </c>
      <c r="I230" s="1" t="s">
        <v>0</v>
      </c>
      <c r="J230" s="1" t="s">
        <v>0</v>
      </c>
      <c r="K230" s="1" t="s">
        <v>0</v>
      </c>
      <c r="L230" s="1" t="s">
        <v>0</v>
      </c>
      <c r="M230" s="1" t="s">
        <v>0</v>
      </c>
      <c r="N230" s="1" t="s">
        <v>0</v>
      </c>
      <c r="O230" s="1" t="s">
        <v>0</v>
      </c>
      <c r="P230" s="1" t="s">
        <v>0</v>
      </c>
      <c r="Q230" s="1" t="s">
        <v>0</v>
      </c>
      <c r="R230" s="1" t="s">
        <v>0</v>
      </c>
      <c r="S230" s="1" t="s">
        <v>0</v>
      </c>
      <c r="T230" s="1" t="s">
        <v>0</v>
      </c>
      <c r="U230" s="1" t="s">
        <v>0</v>
      </c>
      <c r="V230" s="1" t="s">
        <v>0</v>
      </c>
      <c r="W230" s="1" t="s">
        <v>0</v>
      </c>
      <c r="X230" s="1" t="s">
        <v>0</v>
      </c>
      <c r="Y230" s="1" t="s">
        <v>0</v>
      </c>
      <c r="Z230" s="1" t="s">
        <v>0</v>
      </c>
      <c r="AA230" s="1" t="s">
        <v>0</v>
      </c>
      <c r="AB230" s="1" t="s">
        <v>0</v>
      </c>
      <c r="AC230" s="1" t="s">
        <v>0</v>
      </c>
      <c r="AD230" s="1" t="s">
        <v>0</v>
      </c>
      <c r="AE230" s="1" t="s">
        <v>0</v>
      </c>
      <c r="AF230" s="1" t="s">
        <v>0</v>
      </c>
      <c r="AG230" s="1" t="s">
        <v>0</v>
      </c>
      <c r="AH230" s="1" t="s">
        <v>0</v>
      </c>
      <c r="AI230" s="1" t="s">
        <v>0</v>
      </c>
      <c r="AJ230" s="1" t="s">
        <v>0</v>
      </c>
      <c r="AK230" s="1" t="s">
        <v>0</v>
      </c>
      <c r="AL230" s="1" t="s">
        <v>0</v>
      </c>
      <c r="AM230" s="1" t="s">
        <v>0</v>
      </c>
      <c r="AN230" s="1" t="s">
        <v>0</v>
      </c>
      <c r="AO230" s="1" t="s">
        <v>0</v>
      </c>
      <c r="AP230" s="1" t="s">
        <v>0</v>
      </c>
      <c r="AQ230" s="1" t="s">
        <v>0</v>
      </c>
      <c r="AR230" s="1" t="s">
        <v>0</v>
      </c>
      <c r="AS230" s="1" t="s">
        <v>0</v>
      </c>
      <c r="AT230" s="1" t="s">
        <v>0</v>
      </c>
      <c r="AU230" s="1" t="s">
        <v>0</v>
      </c>
      <c r="AV230" s="1" t="s">
        <v>0</v>
      </c>
      <c r="AW230" s="1" t="s">
        <v>0</v>
      </c>
      <c r="AX230" s="1" t="s">
        <v>0</v>
      </c>
      <c r="AY230" s="1" t="s">
        <v>0</v>
      </c>
      <c r="AZ230" s="1" t="s">
        <v>0</v>
      </c>
      <c r="BA230" s="1" t="s">
        <v>0</v>
      </c>
      <c r="BB230" s="1" t="s">
        <v>0</v>
      </c>
      <c r="BC230" s="1" t="s">
        <v>0</v>
      </c>
      <c r="BD230" s="1" t="s">
        <v>0</v>
      </c>
      <c r="BE230" s="1" t="s">
        <v>0</v>
      </c>
      <c r="BF230" s="1" t="s">
        <v>0</v>
      </c>
      <c r="BG230" s="1" t="s">
        <v>0</v>
      </c>
      <c r="BH230" s="1" t="s">
        <v>0</v>
      </c>
      <c r="BI230" s="1" t="s">
        <v>0</v>
      </c>
      <c r="BJ230" s="1" t="s">
        <v>0</v>
      </c>
      <c r="BK230" s="1" t="s">
        <v>0</v>
      </c>
      <c r="BL230" s="1" t="s">
        <v>0</v>
      </c>
      <c r="BM230" s="1" t="s">
        <v>0</v>
      </c>
      <c r="BN230" s="1" t="s">
        <v>0</v>
      </c>
      <c r="BO230" s="1" t="s">
        <v>0</v>
      </c>
      <c r="BP230" s="1" t="s">
        <v>0</v>
      </c>
      <c r="BQ230" s="1" t="s">
        <v>0</v>
      </c>
      <c r="BR230" s="1" t="s">
        <v>0</v>
      </c>
      <c r="BS230" s="1" t="s">
        <v>0</v>
      </c>
      <c r="BT230" s="1" t="s">
        <v>0</v>
      </c>
      <c r="BU230" s="1" t="s">
        <v>0</v>
      </c>
      <c r="BV230" s="1" t="s">
        <v>0</v>
      </c>
      <c r="BW230" s="1" t="s">
        <v>0</v>
      </c>
      <c r="BX230" s="1" t="s">
        <v>0</v>
      </c>
      <c r="BY230" s="1" t="s">
        <v>0</v>
      </c>
      <c r="BZ230" s="1" t="s">
        <v>0</v>
      </c>
      <c r="CA230" s="1" t="s">
        <v>0</v>
      </c>
      <c r="CB230" s="1" t="s">
        <v>0</v>
      </c>
    </row>
    <row r="231" spans="1:80" x14ac:dyDescent="0.2">
      <c r="A231" s="1" t="s">
        <v>1865</v>
      </c>
      <c r="B231" s="4" t="s">
        <v>1025</v>
      </c>
      <c r="C231" s="4" t="s">
        <v>0</v>
      </c>
      <c r="D231" s="1" t="s">
        <v>0</v>
      </c>
      <c r="E231" s="1" t="s">
        <v>0</v>
      </c>
      <c r="F231" s="1" t="s">
        <v>0</v>
      </c>
      <c r="G231" s="1" t="s">
        <v>0</v>
      </c>
      <c r="H231" s="1" t="s">
        <v>0</v>
      </c>
      <c r="I231" s="1" t="s">
        <v>0</v>
      </c>
      <c r="J231" s="1" t="s">
        <v>0</v>
      </c>
      <c r="K231" s="1" t="s">
        <v>0</v>
      </c>
      <c r="L231" s="1" t="s">
        <v>0</v>
      </c>
      <c r="M231" s="1" t="s">
        <v>0</v>
      </c>
      <c r="N231" s="1" t="s">
        <v>0</v>
      </c>
      <c r="O231" s="1" t="s">
        <v>0</v>
      </c>
      <c r="P231" s="1" t="s">
        <v>0</v>
      </c>
      <c r="Q231" s="1" t="s">
        <v>0</v>
      </c>
      <c r="R231" s="1" t="s">
        <v>0</v>
      </c>
      <c r="S231" s="1" t="s">
        <v>0</v>
      </c>
      <c r="T231" s="1" t="s">
        <v>0</v>
      </c>
      <c r="U231" s="1" t="s">
        <v>0</v>
      </c>
      <c r="V231" s="1" t="s">
        <v>0</v>
      </c>
      <c r="W231" s="1" t="s">
        <v>0</v>
      </c>
      <c r="X231" s="1" t="s">
        <v>0</v>
      </c>
      <c r="Y231" s="1" t="s">
        <v>0</v>
      </c>
      <c r="Z231" s="1" t="s">
        <v>0</v>
      </c>
      <c r="AA231" s="1" t="s">
        <v>0</v>
      </c>
      <c r="AB231" s="1" t="s">
        <v>0</v>
      </c>
      <c r="AC231" s="1" t="s">
        <v>0</v>
      </c>
      <c r="AD231" s="1" t="s">
        <v>0</v>
      </c>
      <c r="AE231" s="1" t="s">
        <v>0</v>
      </c>
      <c r="AF231" s="1" t="s">
        <v>0</v>
      </c>
      <c r="AG231" s="1" t="s">
        <v>0</v>
      </c>
      <c r="AH231" s="1" t="s">
        <v>0</v>
      </c>
      <c r="AI231" s="1" t="s">
        <v>0</v>
      </c>
      <c r="AJ231" s="1" t="s">
        <v>0</v>
      </c>
      <c r="AK231" s="1" t="s">
        <v>0</v>
      </c>
      <c r="AL231" s="1" t="s">
        <v>0</v>
      </c>
      <c r="AM231" s="1" t="s">
        <v>0</v>
      </c>
      <c r="AN231" s="1" t="s">
        <v>0</v>
      </c>
      <c r="AO231" s="1" t="s">
        <v>0</v>
      </c>
      <c r="AP231" s="1" t="s">
        <v>0</v>
      </c>
      <c r="AQ231" s="1" t="s">
        <v>0</v>
      </c>
      <c r="AR231" s="1" t="s">
        <v>0</v>
      </c>
      <c r="AS231" s="1" t="s">
        <v>0</v>
      </c>
      <c r="AT231" s="1" t="s">
        <v>0</v>
      </c>
      <c r="AU231" s="1" t="s">
        <v>0</v>
      </c>
      <c r="AV231" s="1" t="s">
        <v>0</v>
      </c>
      <c r="AW231" s="1" t="s">
        <v>0</v>
      </c>
      <c r="AX231" s="1" t="s">
        <v>0</v>
      </c>
      <c r="AY231" s="1" t="s">
        <v>0</v>
      </c>
      <c r="AZ231" s="1" t="s">
        <v>0</v>
      </c>
      <c r="BA231" s="1" t="s">
        <v>0</v>
      </c>
      <c r="BB231" s="1" t="s">
        <v>0</v>
      </c>
      <c r="BC231" s="1" t="s">
        <v>0</v>
      </c>
      <c r="BD231" s="1" t="s">
        <v>0</v>
      </c>
      <c r="BE231" s="1" t="s">
        <v>0</v>
      </c>
      <c r="BF231" s="1" t="s">
        <v>0</v>
      </c>
      <c r="BG231" s="1" t="s">
        <v>0</v>
      </c>
      <c r="BH231" s="1" t="s">
        <v>0</v>
      </c>
      <c r="BI231" s="1" t="s">
        <v>0</v>
      </c>
      <c r="BJ231" s="1" t="s">
        <v>0</v>
      </c>
      <c r="BK231" s="1" t="s">
        <v>0</v>
      </c>
      <c r="BL231" s="1" t="s">
        <v>0</v>
      </c>
      <c r="BM231" s="1" t="s">
        <v>0</v>
      </c>
      <c r="BN231" s="1" t="s">
        <v>0</v>
      </c>
      <c r="BO231" s="1" t="s">
        <v>0</v>
      </c>
      <c r="BP231" s="1" t="s">
        <v>0</v>
      </c>
      <c r="BQ231" s="1" t="s">
        <v>0</v>
      </c>
      <c r="BR231" s="1" t="s">
        <v>0</v>
      </c>
      <c r="BS231" s="1" t="s">
        <v>0</v>
      </c>
      <c r="BT231" s="1" t="s">
        <v>0</v>
      </c>
      <c r="BU231" s="1" t="s">
        <v>0</v>
      </c>
      <c r="BV231" s="1" t="s">
        <v>0</v>
      </c>
      <c r="BW231" s="1" t="s">
        <v>0</v>
      </c>
      <c r="BX231" s="1" t="s">
        <v>0</v>
      </c>
      <c r="BY231" s="1" t="s">
        <v>0</v>
      </c>
      <c r="BZ231" s="1" t="s">
        <v>0</v>
      </c>
      <c r="CA231" s="1" t="s">
        <v>0</v>
      </c>
      <c r="CB231" s="1" t="s">
        <v>0</v>
      </c>
    </row>
    <row r="232" spans="1:80" x14ac:dyDescent="0.2">
      <c r="A232" s="1" t="s">
        <v>1866</v>
      </c>
      <c r="B232" s="4" t="s">
        <v>1027</v>
      </c>
      <c r="C232" s="4" t="s">
        <v>1028</v>
      </c>
      <c r="D232" s="1">
        <v>34648.8280360344</v>
      </c>
      <c r="E232" s="1">
        <v>41089.984707563999</v>
      </c>
      <c r="F232" s="1">
        <v>42929.864970872201</v>
      </c>
      <c r="G232" s="1">
        <v>29639.615250106101</v>
      </c>
      <c r="H232" s="1">
        <v>35382.604769720398</v>
      </c>
      <c r="I232" s="1">
        <v>23317.921011522001</v>
      </c>
      <c r="J232" s="1">
        <v>40480.376584877296</v>
      </c>
      <c r="K232" s="1">
        <v>29307.498429406402</v>
      </c>
      <c r="L232" s="1">
        <v>23432.711794839299</v>
      </c>
      <c r="M232" s="1">
        <v>38565.563991159201</v>
      </c>
      <c r="N232" s="1">
        <v>40071.080798155199</v>
      </c>
      <c r="O232" s="1">
        <v>30331.776651445001</v>
      </c>
      <c r="P232" s="1">
        <v>73447.949835499603</v>
      </c>
      <c r="Q232" s="1">
        <v>27235.289942406402</v>
      </c>
      <c r="R232" s="1">
        <v>30545.687818451901</v>
      </c>
      <c r="S232" s="1">
        <v>30541.208129630999</v>
      </c>
      <c r="T232" s="1">
        <v>29338.5058577544</v>
      </c>
      <c r="U232" s="1">
        <v>32597.398359784402</v>
      </c>
      <c r="V232" s="1">
        <v>24190.1944258406</v>
      </c>
      <c r="W232" s="1">
        <v>27607.210007139602</v>
      </c>
      <c r="X232" s="1">
        <v>31117.505525782399</v>
      </c>
      <c r="Y232" s="1">
        <v>37211.211528986001</v>
      </c>
      <c r="Z232" s="1">
        <v>27057.880540780301</v>
      </c>
      <c r="AA232" s="1">
        <v>26268.676847995499</v>
      </c>
      <c r="AB232" s="1">
        <v>30490.031486529599</v>
      </c>
      <c r="AC232" s="1">
        <v>39040.312091512802</v>
      </c>
      <c r="AD232" s="1">
        <v>23607.685776048202</v>
      </c>
      <c r="AE232" s="1">
        <v>33112.8709578536</v>
      </c>
      <c r="AF232" s="1">
        <v>32435.754722775</v>
      </c>
      <c r="AG232" s="1">
        <v>30842.9851544509</v>
      </c>
      <c r="AH232" s="1">
        <v>39418.7256959039</v>
      </c>
      <c r="AI232" s="1">
        <v>22627.110920584499</v>
      </c>
      <c r="AJ232" s="1">
        <v>22427.3646436821</v>
      </c>
      <c r="AK232" s="1">
        <v>28644.763486205102</v>
      </c>
      <c r="AL232" s="1">
        <v>25882.944065281801</v>
      </c>
      <c r="AM232" s="1">
        <v>26334.670110974901</v>
      </c>
      <c r="AN232" s="1">
        <v>28444.588895034001</v>
      </c>
      <c r="AO232" s="1">
        <v>27976.406833069799</v>
      </c>
      <c r="AP232" s="1">
        <v>21799.356534033301</v>
      </c>
      <c r="AQ232" s="1">
        <v>23165.111365885201</v>
      </c>
      <c r="AR232" s="1">
        <v>25666.983403804799</v>
      </c>
      <c r="AS232" s="1">
        <v>26070.4156099664</v>
      </c>
      <c r="AT232" s="1">
        <v>26368.706934726601</v>
      </c>
      <c r="AU232" s="1">
        <v>27975.7309568243</v>
      </c>
      <c r="AV232" s="1">
        <v>25471.568040112001</v>
      </c>
      <c r="AW232" s="1">
        <v>29744.150917880401</v>
      </c>
      <c r="AX232" s="1">
        <v>45592.114004898001</v>
      </c>
      <c r="AY232" s="1">
        <v>28958.968604265101</v>
      </c>
      <c r="AZ232" s="1">
        <v>36621.237495126203</v>
      </c>
      <c r="BA232" s="1">
        <v>22694.510468533099</v>
      </c>
      <c r="BB232" s="1">
        <v>27451.359252665301</v>
      </c>
      <c r="BC232" s="1">
        <v>29532.3888393331</v>
      </c>
      <c r="BD232" s="1">
        <v>27800.1733043026</v>
      </c>
      <c r="BE232" s="1">
        <v>23315.999976088799</v>
      </c>
      <c r="BF232" s="1">
        <v>27152.077117986701</v>
      </c>
      <c r="BG232" s="1">
        <v>35897.226428169</v>
      </c>
      <c r="BH232" s="1">
        <v>24833.829442296399</v>
      </c>
      <c r="BI232" s="1">
        <v>18353.4821957083</v>
      </c>
      <c r="BJ232" s="1">
        <v>26344.921558746701</v>
      </c>
      <c r="BK232" s="1">
        <v>25262.6283758881</v>
      </c>
      <c r="BL232" s="1">
        <v>25262.484034850098</v>
      </c>
      <c r="BM232" s="1">
        <v>28238.7283878628</v>
      </c>
      <c r="BN232" s="1">
        <v>24756.140683113801</v>
      </c>
      <c r="BO232" s="1">
        <v>32243.870694849302</v>
      </c>
      <c r="BP232" s="1">
        <v>33462.083683256002</v>
      </c>
      <c r="BQ232" s="1">
        <v>24606.039408377201</v>
      </c>
      <c r="BR232" s="1">
        <v>23261.8791311352</v>
      </c>
      <c r="BS232" s="1">
        <v>25472.910465783199</v>
      </c>
      <c r="BT232" s="1">
        <v>24785.7175851012</v>
      </c>
      <c r="BU232" s="1">
        <v>29015.836998537899</v>
      </c>
      <c r="BV232" s="1">
        <v>29538.469180864198</v>
      </c>
      <c r="BW232" s="1">
        <v>22416.337190779301</v>
      </c>
      <c r="BX232" s="1">
        <v>27159.136073351499</v>
      </c>
      <c r="BY232" s="1">
        <v>30295.580517610899</v>
      </c>
      <c r="BZ232" s="1">
        <v>25075.6197245166</v>
      </c>
      <c r="CA232" s="1">
        <v>26851.102804272501</v>
      </c>
      <c r="CB232" s="1">
        <v>28704.7942868469</v>
      </c>
    </row>
    <row r="233" spans="1:80" x14ac:dyDescent="0.2">
      <c r="A233" s="1" t="s">
        <v>1867</v>
      </c>
      <c r="B233" s="4" t="s">
        <v>1031</v>
      </c>
      <c r="C233" s="4" t="s">
        <v>1032</v>
      </c>
      <c r="D233" s="1">
        <v>18002.280535032201</v>
      </c>
      <c r="E233" s="1">
        <v>281133.290022726</v>
      </c>
      <c r="F233" s="1">
        <v>53906.123452362401</v>
      </c>
      <c r="G233" s="1">
        <v>51537.974479351498</v>
      </c>
      <c r="H233" s="1">
        <v>21296.1049074523</v>
      </c>
      <c r="I233" s="1">
        <v>15021.1124359311</v>
      </c>
      <c r="J233" s="1">
        <v>103284.710483601</v>
      </c>
      <c r="K233" s="1">
        <v>3394.10753437224</v>
      </c>
      <c r="L233" s="1">
        <v>10412.881934462501</v>
      </c>
      <c r="M233" s="1">
        <v>15283.5714269611</v>
      </c>
      <c r="N233" s="1">
        <v>5546.0879007465501</v>
      </c>
      <c r="O233" s="1">
        <v>10036.8282919413</v>
      </c>
      <c r="P233" s="1">
        <v>24679.978988865401</v>
      </c>
      <c r="Q233" s="1">
        <v>16961.326700540099</v>
      </c>
      <c r="R233" s="1">
        <v>36345.463039893701</v>
      </c>
      <c r="S233" s="1">
        <v>53749.288309720301</v>
      </c>
      <c r="T233" s="1">
        <v>60777.485486215897</v>
      </c>
      <c r="U233" s="1">
        <v>10853.822409549901</v>
      </c>
      <c r="V233" s="1">
        <v>20685.969501292398</v>
      </c>
      <c r="W233" s="1">
        <v>35366.909686307001</v>
      </c>
      <c r="X233" s="1">
        <v>14489.049857460201</v>
      </c>
      <c r="Y233" s="1">
        <v>7319.3471420505202</v>
      </c>
      <c r="Z233" s="1">
        <v>139800.247837976</v>
      </c>
      <c r="AA233" s="1">
        <v>7053.7089341470501</v>
      </c>
      <c r="AB233" s="1">
        <v>23500.963896929101</v>
      </c>
      <c r="AC233" s="1">
        <v>32475.6417032914</v>
      </c>
      <c r="AD233" s="1">
        <v>10864.2814078049</v>
      </c>
      <c r="AE233" s="1">
        <v>24260.896844085299</v>
      </c>
      <c r="AF233" s="1">
        <v>2502968.77739739</v>
      </c>
      <c r="AG233" s="1">
        <v>20442.758279827802</v>
      </c>
      <c r="AH233" s="1">
        <v>58498.906306742298</v>
      </c>
      <c r="AI233" s="1">
        <v>41168.784049843198</v>
      </c>
      <c r="AJ233" s="1">
        <v>206563.10621159701</v>
      </c>
      <c r="AK233" s="1">
        <v>5027.5190797878104</v>
      </c>
      <c r="AL233" s="1">
        <v>5367.5095123112296</v>
      </c>
      <c r="AM233" s="1">
        <v>35015.070462559801</v>
      </c>
      <c r="AN233" s="1">
        <v>7242.0769120131599</v>
      </c>
      <c r="AO233" s="1">
        <v>84789.019194531604</v>
      </c>
      <c r="AP233" s="1">
        <v>25513.452767364</v>
      </c>
      <c r="AQ233" s="1">
        <v>18292.807112727602</v>
      </c>
      <c r="AR233" s="1">
        <v>33532.131924424801</v>
      </c>
      <c r="AS233" s="1">
        <v>6137.09720942084</v>
      </c>
      <c r="AT233" s="1">
        <v>27130.7221829105</v>
      </c>
      <c r="AU233" s="1">
        <v>17872.154357510401</v>
      </c>
      <c r="AV233" s="1">
        <v>6662.0612757476401</v>
      </c>
      <c r="AW233" s="1">
        <v>26624.004904408699</v>
      </c>
      <c r="AX233" s="1">
        <v>14956.0214132404</v>
      </c>
      <c r="AY233" s="1">
        <v>62671.742935223003</v>
      </c>
      <c r="AZ233" s="1">
        <v>12059.136305492</v>
      </c>
      <c r="BA233" s="1">
        <v>18816.9397331572</v>
      </c>
      <c r="BB233" s="1">
        <v>5194.3066920456404</v>
      </c>
      <c r="BC233" s="1">
        <v>24116.1199782697</v>
      </c>
      <c r="BD233" s="1">
        <v>17653.803718240499</v>
      </c>
      <c r="BE233" s="1">
        <v>23575.026365657999</v>
      </c>
      <c r="BF233" s="1">
        <v>15974.0745601822</v>
      </c>
      <c r="BG233" s="1">
        <v>16071.323584759801</v>
      </c>
      <c r="BH233" s="1">
        <v>32120.813774046601</v>
      </c>
      <c r="BI233" s="1">
        <v>10653.9924360733</v>
      </c>
      <c r="BJ233" s="1">
        <v>275152.30328258697</v>
      </c>
      <c r="BK233" s="1">
        <v>6866.0894820533804</v>
      </c>
      <c r="BL233" s="1">
        <v>27600.762810449902</v>
      </c>
      <c r="BM233" s="1">
        <v>55778.182504402903</v>
      </c>
      <c r="BN233" s="1">
        <v>39529.520931355903</v>
      </c>
      <c r="BO233" s="1">
        <v>20474.123282832501</v>
      </c>
      <c r="BP233" s="1">
        <v>89805.020607133105</v>
      </c>
      <c r="BQ233" s="1">
        <v>26055.249417314699</v>
      </c>
      <c r="BR233" s="1">
        <v>44353.013790368299</v>
      </c>
      <c r="BS233" s="1">
        <v>15834.7385784527</v>
      </c>
      <c r="BT233" s="1">
        <v>20638.983014341102</v>
      </c>
      <c r="BU233" s="1">
        <v>22314.565071081899</v>
      </c>
      <c r="BV233" s="1">
        <v>8980.2247388003707</v>
      </c>
      <c r="BW233" s="1">
        <v>103299.12362122101</v>
      </c>
      <c r="BX233" s="1">
        <v>15957.8516014998</v>
      </c>
      <c r="BY233" s="1">
        <v>24115.498304936398</v>
      </c>
      <c r="BZ233" s="1">
        <v>18540.9938242239</v>
      </c>
      <c r="CA233" s="1">
        <v>28148.434613674199</v>
      </c>
      <c r="CB233" s="1">
        <v>9871.7867047945692</v>
      </c>
    </row>
    <row r="234" spans="1:80" x14ac:dyDescent="0.2">
      <c r="A234" s="1" t="s">
        <v>1868</v>
      </c>
      <c r="B234" s="4" t="s">
        <v>1036</v>
      </c>
      <c r="C234" s="4" t="s">
        <v>1037</v>
      </c>
      <c r="D234" s="1" t="s">
        <v>0</v>
      </c>
      <c r="E234" s="1" t="s">
        <v>0</v>
      </c>
      <c r="F234" s="1" t="s">
        <v>0</v>
      </c>
      <c r="G234" s="1" t="s">
        <v>0</v>
      </c>
      <c r="H234" s="1" t="s">
        <v>0</v>
      </c>
      <c r="I234" s="1" t="s">
        <v>0</v>
      </c>
      <c r="J234" s="1" t="s">
        <v>0</v>
      </c>
      <c r="K234" s="1" t="s">
        <v>0</v>
      </c>
      <c r="L234" s="1" t="s">
        <v>0</v>
      </c>
      <c r="M234" s="1" t="s">
        <v>0</v>
      </c>
      <c r="N234" s="1" t="s">
        <v>0</v>
      </c>
      <c r="O234" s="1" t="s">
        <v>0</v>
      </c>
      <c r="P234" s="1" t="s">
        <v>0</v>
      </c>
      <c r="Q234" s="1" t="s">
        <v>0</v>
      </c>
      <c r="R234" s="1" t="s">
        <v>0</v>
      </c>
      <c r="S234" s="1" t="s">
        <v>0</v>
      </c>
      <c r="T234" s="1" t="s">
        <v>0</v>
      </c>
      <c r="U234" s="1" t="s">
        <v>0</v>
      </c>
      <c r="V234" s="1" t="s">
        <v>0</v>
      </c>
      <c r="W234" s="1" t="s">
        <v>0</v>
      </c>
      <c r="X234" s="1" t="s">
        <v>0</v>
      </c>
      <c r="Y234" s="1" t="s">
        <v>0</v>
      </c>
      <c r="Z234" s="1" t="s">
        <v>0</v>
      </c>
      <c r="AA234" s="1" t="s">
        <v>0</v>
      </c>
      <c r="AB234" s="1" t="s">
        <v>0</v>
      </c>
      <c r="AC234" s="1" t="s">
        <v>0</v>
      </c>
      <c r="AD234" s="1" t="s">
        <v>0</v>
      </c>
      <c r="AE234" s="1" t="s">
        <v>0</v>
      </c>
      <c r="AF234" s="1" t="s">
        <v>0</v>
      </c>
      <c r="AG234" s="1" t="s">
        <v>0</v>
      </c>
      <c r="AH234" s="1" t="s">
        <v>0</v>
      </c>
      <c r="AI234" s="1" t="s">
        <v>0</v>
      </c>
      <c r="AJ234" s="1" t="s">
        <v>0</v>
      </c>
      <c r="AK234" s="1" t="s">
        <v>0</v>
      </c>
      <c r="AL234" s="1" t="s">
        <v>0</v>
      </c>
      <c r="AM234" s="1" t="s">
        <v>0</v>
      </c>
      <c r="AN234" s="1" t="s">
        <v>0</v>
      </c>
      <c r="AO234" s="1" t="s">
        <v>0</v>
      </c>
      <c r="AP234" s="1" t="s">
        <v>0</v>
      </c>
      <c r="AQ234" s="1" t="s">
        <v>0</v>
      </c>
      <c r="AR234" s="1" t="s">
        <v>0</v>
      </c>
      <c r="AS234" s="1" t="s">
        <v>0</v>
      </c>
      <c r="AT234" s="1" t="s">
        <v>0</v>
      </c>
      <c r="AU234" s="1" t="s">
        <v>0</v>
      </c>
      <c r="AV234" s="1" t="s">
        <v>0</v>
      </c>
      <c r="AW234" s="1" t="s">
        <v>0</v>
      </c>
      <c r="AX234" s="1" t="s">
        <v>0</v>
      </c>
      <c r="AY234" s="1" t="s">
        <v>0</v>
      </c>
      <c r="AZ234" s="1" t="s">
        <v>0</v>
      </c>
      <c r="BA234" s="1" t="s">
        <v>0</v>
      </c>
      <c r="BB234" s="1" t="s">
        <v>0</v>
      </c>
      <c r="BC234" s="1" t="s">
        <v>0</v>
      </c>
      <c r="BD234" s="1" t="s">
        <v>0</v>
      </c>
      <c r="BE234" s="1" t="s">
        <v>0</v>
      </c>
      <c r="BF234" s="1" t="s">
        <v>0</v>
      </c>
      <c r="BG234" s="1" t="s">
        <v>0</v>
      </c>
      <c r="BH234" s="1" t="s">
        <v>0</v>
      </c>
      <c r="BI234" s="1" t="s">
        <v>0</v>
      </c>
      <c r="BJ234" s="1" t="s">
        <v>0</v>
      </c>
      <c r="BK234" s="1" t="s">
        <v>0</v>
      </c>
      <c r="BL234" s="1" t="s">
        <v>0</v>
      </c>
      <c r="BM234" s="1" t="s">
        <v>0</v>
      </c>
      <c r="BN234" s="1" t="s">
        <v>0</v>
      </c>
      <c r="BO234" s="1" t="s">
        <v>0</v>
      </c>
      <c r="BP234" s="1" t="s">
        <v>0</v>
      </c>
      <c r="BQ234" s="1" t="s">
        <v>0</v>
      </c>
      <c r="BR234" s="1" t="s">
        <v>0</v>
      </c>
      <c r="BS234" s="1" t="s">
        <v>0</v>
      </c>
      <c r="BT234" s="1" t="s">
        <v>0</v>
      </c>
      <c r="BU234" s="1" t="s">
        <v>0</v>
      </c>
      <c r="BV234" s="1" t="s">
        <v>0</v>
      </c>
      <c r="BW234" s="1" t="s">
        <v>0</v>
      </c>
      <c r="BX234" s="1" t="s">
        <v>0</v>
      </c>
      <c r="BY234" s="1" t="s">
        <v>0</v>
      </c>
      <c r="BZ234" s="1" t="s">
        <v>0</v>
      </c>
      <c r="CA234" s="1" t="s">
        <v>0</v>
      </c>
      <c r="CB234" s="1" t="s">
        <v>0</v>
      </c>
    </row>
    <row r="235" spans="1:80" x14ac:dyDescent="0.2">
      <c r="A235" s="1" t="s">
        <v>1869</v>
      </c>
      <c r="B235" s="4" t="s">
        <v>1040</v>
      </c>
      <c r="C235" s="4" t="s">
        <v>1041</v>
      </c>
      <c r="D235" s="1" t="s">
        <v>0</v>
      </c>
      <c r="E235" s="1" t="s">
        <v>0</v>
      </c>
      <c r="F235" s="1" t="s">
        <v>0</v>
      </c>
      <c r="G235" s="1" t="s">
        <v>0</v>
      </c>
      <c r="H235" s="1" t="s">
        <v>0</v>
      </c>
      <c r="I235" s="1" t="s">
        <v>0</v>
      </c>
      <c r="J235" s="1" t="s">
        <v>0</v>
      </c>
      <c r="K235" s="1" t="s">
        <v>0</v>
      </c>
      <c r="L235" s="1" t="s">
        <v>0</v>
      </c>
      <c r="M235" s="1" t="s">
        <v>0</v>
      </c>
      <c r="N235" s="1" t="s">
        <v>0</v>
      </c>
      <c r="O235" s="1" t="s">
        <v>0</v>
      </c>
      <c r="P235" s="1" t="s">
        <v>0</v>
      </c>
      <c r="Q235" s="1" t="s">
        <v>0</v>
      </c>
      <c r="R235" s="1" t="s">
        <v>0</v>
      </c>
      <c r="S235" s="1" t="s">
        <v>0</v>
      </c>
      <c r="T235" s="1" t="s">
        <v>0</v>
      </c>
      <c r="U235" s="1" t="s">
        <v>0</v>
      </c>
      <c r="V235" s="1" t="s">
        <v>0</v>
      </c>
      <c r="W235" s="1" t="s">
        <v>0</v>
      </c>
      <c r="X235" s="1" t="s">
        <v>0</v>
      </c>
      <c r="Y235" s="1" t="s">
        <v>0</v>
      </c>
      <c r="Z235" s="1" t="s">
        <v>0</v>
      </c>
      <c r="AA235" s="1" t="s">
        <v>0</v>
      </c>
      <c r="AB235" s="1" t="s">
        <v>0</v>
      </c>
      <c r="AC235" s="1" t="s">
        <v>0</v>
      </c>
      <c r="AD235" s="1" t="s">
        <v>0</v>
      </c>
      <c r="AE235" s="1" t="s">
        <v>0</v>
      </c>
      <c r="AF235" s="1" t="s">
        <v>0</v>
      </c>
      <c r="AG235" s="1" t="s">
        <v>0</v>
      </c>
      <c r="AH235" s="1" t="s">
        <v>0</v>
      </c>
      <c r="AI235" s="1" t="s">
        <v>0</v>
      </c>
      <c r="AJ235" s="1" t="s">
        <v>0</v>
      </c>
      <c r="AK235" s="1" t="s">
        <v>0</v>
      </c>
      <c r="AL235" s="1" t="s">
        <v>0</v>
      </c>
      <c r="AM235" s="1" t="s">
        <v>0</v>
      </c>
      <c r="AN235" s="1" t="s">
        <v>0</v>
      </c>
      <c r="AO235" s="1" t="s">
        <v>0</v>
      </c>
      <c r="AP235" s="1" t="s">
        <v>0</v>
      </c>
      <c r="AQ235" s="1" t="s">
        <v>0</v>
      </c>
      <c r="AR235" s="1" t="s">
        <v>0</v>
      </c>
      <c r="AS235" s="1" t="s">
        <v>0</v>
      </c>
      <c r="AT235" s="1" t="s">
        <v>0</v>
      </c>
      <c r="AU235" s="1" t="s">
        <v>0</v>
      </c>
      <c r="AV235" s="1" t="s">
        <v>0</v>
      </c>
      <c r="AW235" s="1" t="s">
        <v>0</v>
      </c>
      <c r="AX235" s="1" t="s">
        <v>0</v>
      </c>
      <c r="AY235" s="1" t="s">
        <v>0</v>
      </c>
      <c r="AZ235" s="1" t="s">
        <v>0</v>
      </c>
      <c r="BA235" s="1" t="s">
        <v>0</v>
      </c>
      <c r="BB235" s="1" t="s">
        <v>0</v>
      </c>
      <c r="BC235" s="1" t="s">
        <v>0</v>
      </c>
      <c r="BD235" s="1" t="s">
        <v>0</v>
      </c>
      <c r="BE235" s="1" t="s">
        <v>0</v>
      </c>
      <c r="BF235" s="1" t="s">
        <v>0</v>
      </c>
      <c r="BG235" s="1" t="s">
        <v>0</v>
      </c>
      <c r="BH235" s="1" t="s">
        <v>0</v>
      </c>
      <c r="BI235" s="1" t="s">
        <v>0</v>
      </c>
      <c r="BJ235" s="1" t="s">
        <v>0</v>
      </c>
      <c r="BK235" s="1" t="s">
        <v>0</v>
      </c>
      <c r="BL235" s="1" t="s">
        <v>0</v>
      </c>
      <c r="BM235" s="1" t="s">
        <v>0</v>
      </c>
      <c r="BN235" s="1" t="s">
        <v>0</v>
      </c>
      <c r="BO235" s="1" t="s">
        <v>0</v>
      </c>
      <c r="BP235" s="1" t="s">
        <v>0</v>
      </c>
      <c r="BQ235" s="1" t="s">
        <v>0</v>
      </c>
      <c r="BR235" s="1" t="s">
        <v>0</v>
      </c>
      <c r="BS235" s="1" t="s">
        <v>0</v>
      </c>
      <c r="BT235" s="1" t="s">
        <v>0</v>
      </c>
      <c r="BU235" s="1" t="s">
        <v>0</v>
      </c>
      <c r="BV235" s="1" t="s">
        <v>0</v>
      </c>
      <c r="BW235" s="1" t="s">
        <v>0</v>
      </c>
      <c r="BX235" s="1" t="s">
        <v>0</v>
      </c>
      <c r="BY235" s="1" t="s">
        <v>0</v>
      </c>
      <c r="BZ235" s="1" t="s">
        <v>0</v>
      </c>
      <c r="CA235" s="1" t="s">
        <v>0</v>
      </c>
      <c r="CB235" s="1" t="s">
        <v>0</v>
      </c>
    </row>
    <row r="236" spans="1:80" x14ac:dyDescent="0.2">
      <c r="A236" s="1" t="s">
        <v>1870</v>
      </c>
      <c r="B236" s="4" t="s">
        <v>1044</v>
      </c>
      <c r="C236" s="4" t="s">
        <v>1045</v>
      </c>
      <c r="D236" s="1" t="s">
        <v>0</v>
      </c>
      <c r="E236" s="1" t="s">
        <v>0</v>
      </c>
      <c r="F236" s="1" t="s">
        <v>0</v>
      </c>
      <c r="G236" s="1" t="s">
        <v>0</v>
      </c>
      <c r="H236" s="1" t="s">
        <v>0</v>
      </c>
      <c r="I236" s="1" t="s">
        <v>0</v>
      </c>
      <c r="J236" s="1" t="s">
        <v>0</v>
      </c>
      <c r="K236" s="1" t="s">
        <v>0</v>
      </c>
      <c r="L236" s="1" t="s">
        <v>0</v>
      </c>
      <c r="M236" s="1" t="s">
        <v>0</v>
      </c>
      <c r="N236" s="1" t="s">
        <v>0</v>
      </c>
      <c r="O236" s="1" t="s">
        <v>0</v>
      </c>
      <c r="P236" s="1" t="s">
        <v>0</v>
      </c>
      <c r="Q236" s="1" t="s">
        <v>0</v>
      </c>
      <c r="R236" s="1" t="s">
        <v>0</v>
      </c>
      <c r="S236" s="1" t="s">
        <v>0</v>
      </c>
      <c r="T236" s="1" t="s">
        <v>0</v>
      </c>
      <c r="U236" s="1" t="s">
        <v>0</v>
      </c>
      <c r="V236" s="1" t="s">
        <v>0</v>
      </c>
      <c r="W236" s="1" t="s">
        <v>0</v>
      </c>
      <c r="X236" s="1" t="s">
        <v>0</v>
      </c>
      <c r="Y236" s="1" t="s">
        <v>0</v>
      </c>
      <c r="Z236" s="1" t="s">
        <v>0</v>
      </c>
      <c r="AA236" s="1" t="s">
        <v>0</v>
      </c>
      <c r="AB236" s="1" t="s">
        <v>0</v>
      </c>
      <c r="AC236" s="1" t="s">
        <v>0</v>
      </c>
      <c r="AD236" s="1" t="s">
        <v>0</v>
      </c>
      <c r="AE236" s="1" t="s">
        <v>0</v>
      </c>
      <c r="AF236" s="1" t="s">
        <v>0</v>
      </c>
      <c r="AG236" s="1" t="s">
        <v>0</v>
      </c>
      <c r="AH236" s="1" t="s">
        <v>0</v>
      </c>
      <c r="AI236" s="1" t="s">
        <v>0</v>
      </c>
      <c r="AJ236" s="1" t="s">
        <v>0</v>
      </c>
      <c r="AK236" s="1" t="s">
        <v>0</v>
      </c>
      <c r="AL236" s="1" t="s">
        <v>0</v>
      </c>
      <c r="AM236" s="1" t="s">
        <v>0</v>
      </c>
      <c r="AN236" s="1" t="s">
        <v>0</v>
      </c>
      <c r="AO236" s="1" t="s">
        <v>0</v>
      </c>
      <c r="AP236" s="1" t="s">
        <v>0</v>
      </c>
      <c r="AQ236" s="1" t="s">
        <v>0</v>
      </c>
      <c r="AR236" s="1" t="s">
        <v>0</v>
      </c>
      <c r="AS236" s="1" t="s">
        <v>0</v>
      </c>
      <c r="AT236" s="1" t="s">
        <v>0</v>
      </c>
      <c r="AU236" s="1" t="s">
        <v>0</v>
      </c>
      <c r="AV236" s="1" t="s">
        <v>0</v>
      </c>
      <c r="AW236" s="1" t="s">
        <v>0</v>
      </c>
      <c r="AX236" s="1" t="s">
        <v>0</v>
      </c>
      <c r="AY236" s="1" t="s">
        <v>0</v>
      </c>
      <c r="AZ236" s="1" t="s">
        <v>0</v>
      </c>
      <c r="BA236" s="1" t="s">
        <v>0</v>
      </c>
      <c r="BB236" s="1" t="s">
        <v>0</v>
      </c>
      <c r="BC236" s="1" t="s">
        <v>0</v>
      </c>
      <c r="BD236" s="1" t="s">
        <v>0</v>
      </c>
      <c r="BE236" s="1" t="s">
        <v>0</v>
      </c>
      <c r="BF236" s="1" t="s">
        <v>0</v>
      </c>
      <c r="BG236" s="1" t="s">
        <v>0</v>
      </c>
      <c r="BH236" s="1" t="s">
        <v>0</v>
      </c>
      <c r="BI236" s="1" t="s">
        <v>0</v>
      </c>
      <c r="BJ236" s="1" t="s">
        <v>0</v>
      </c>
      <c r="BK236" s="1" t="s">
        <v>0</v>
      </c>
      <c r="BL236" s="1" t="s">
        <v>0</v>
      </c>
      <c r="BM236" s="1" t="s">
        <v>0</v>
      </c>
      <c r="BN236" s="1" t="s">
        <v>0</v>
      </c>
      <c r="BO236" s="1" t="s">
        <v>0</v>
      </c>
      <c r="BP236" s="1" t="s">
        <v>0</v>
      </c>
      <c r="BQ236" s="1" t="s">
        <v>0</v>
      </c>
      <c r="BR236" s="1" t="s">
        <v>0</v>
      </c>
      <c r="BS236" s="1" t="s">
        <v>0</v>
      </c>
      <c r="BT236" s="1" t="s">
        <v>0</v>
      </c>
      <c r="BU236" s="1" t="s">
        <v>0</v>
      </c>
      <c r="BV236" s="1" t="s">
        <v>0</v>
      </c>
      <c r="BW236" s="1" t="s">
        <v>0</v>
      </c>
      <c r="BX236" s="1" t="s">
        <v>0</v>
      </c>
      <c r="BY236" s="1" t="s">
        <v>0</v>
      </c>
      <c r="BZ236" s="1" t="s">
        <v>0</v>
      </c>
      <c r="CA236" s="1" t="s">
        <v>0</v>
      </c>
      <c r="CB236" s="1" t="s">
        <v>0</v>
      </c>
    </row>
    <row r="237" spans="1:80" x14ac:dyDescent="0.2">
      <c r="A237" s="1" t="s">
        <v>1871</v>
      </c>
      <c r="B237" s="4" t="s">
        <v>1049</v>
      </c>
      <c r="C237" s="4" t="s">
        <v>1050</v>
      </c>
      <c r="D237" s="1">
        <v>576924.08623741602</v>
      </c>
      <c r="E237" s="1">
        <v>428758.19690021599</v>
      </c>
      <c r="F237" s="1">
        <v>2964382.7414132101</v>
      </c>
      <c r="G237" s="1">
        <v>158133.77834836001</v>
      </c>
      <c r="H237" s="1">
        <v>367473.57178266998</v>
      </c>
      <c r="I237" s="1">
        <v>1155461.4698597901</v>
      </c>
      <c r="J237" s="1">
        <v>1077391.93214822</v>
      </c>
      <c r="K237" s="1">
        <v>413240.74977125903</v>
      </c>
      <c r="L237" s="1">
        <v>342892.23084723699</v>
      </c>
      <c r="M237" s="1">
        <v>358541.55444658297</v>
      </c>
      <c r="N237" s="1">
        <v>260599.65183316899</v>
      </c>
      <c r="O237" s="1">
        <v>135188.31550982801</v>
      </c>
      <c r="P237" s="1">
        <v>1579183.3630898399</v>
      </c>
      <c r="Q237" s="1">
        <v>995963.77593501098</v>
      </c>
      <c r="R237" s="1">
        <v>308621.82343764202</v>
      </c>
      <c r="S237" s="1">
        <v>537803.84643271205</v>
      </c>
      <c r="T237" s="1">
        <v>675816.23336607998</v>
      </c>
      <c r="U237" s="1">
        <v>862971.74760891497</v>
      </c>
      <c r="V237" s="1">
        <v>76842.972920040702</v>
      </c>
      <c r="W237" s="1">
        <v>247490.14801009701</v>
      </c>
      <c r="X237" s="1">
        <v>470188.34998634498</v>
      </c>
      <c r="Y237" s="1">
        <v>277632.55006465001</v>
      </c>
      <c r="Z237" s="1">
        <v>223179.772103747</v>
      </c>
      <c r="AA237" s="1">
        <v>1347911.43904685</v>
      </c>
      <c r="AB237" s="1">
        <v>872808.277455898</v>
      </c>
      <c r="AC237" s="1">
        <v>435577.67175558797</v>
      </c>
      <c r="AD237" s="1">
        <v>628117.20548865094</v>
      </c>
      <c r="AE237" s="1">
        <v>393280.75660209102</v>
      </c>
      <c r="AF237" s="1">
        <v>1166627.03671227</v>
      </c>
      <c r="AG237" s="1">
        <v>949133.48376768106</v>
      </c>
      <c r="AH237" s="1">
        <v>515798.63231664099</v>
      </c>
      <c r="AI237" s="1">
        <v>334507.34942207701</v>
      </c>
      <c r="AJ237" s="1">
        <v>618486.666424333</v>
      </c>
      <c r="AK237" s="1">
        <v>592909.15489738795</v>
      </c>
      <c r="AL237" s="1">
        <v>260931.39984560601</v>
      </c>
      <c r="AM237" s="1">
        <v>290764.12554603501</v>
      </c>
      <c r="AN237" s="1">
        <v>293200.79512052401</v>
      </c>
      <c r="AO237" s="1">
        <v>1562254.73053693</v>
      </c>
      <c r="AP237" s="1">
        <v>372610.087766863</v>
      </c>
      <c r="AQ237" s="1">
        <v>302382.86075872602</v>
      </c>
      <c r="AR237" s="1">
        <v>289861.39996643999</v>
      </c>
      <c r="AS237" s="1">
        <v>83400.425388078802</v>
      </c>
      <c r="AT237" s="1">
        <v>502019.32523846999</v>
      </c>
      <c r="AU237" s="1">
        <v>938834.00853693497</v>
      </c>
      <c r="AV237" s="1">
        <v>164142.763634028</v>
      </c>
      <c r="AW237" s="1">
        <v>366579.69995526399</v>
      </c>
      <c r="AX237" s="1">
        <v>392962.91437950201</v>
      </c>
      <c r="AY237" s="1">
        <v>896868.299765256</v>
      </c>
      <c r="AZ237" s="1">
        <v>286943.95890532399</v>
      </c>
      <c r="BA237" s="1">
        <v>819035.30250961101</v>
      </c>
      <c r="BB237" s="1">
        <v>783365.30114096601</v>
      </c>
      <c r="BC237" s="1">
        <v>759861.76984952996</v>
      </c>
      <c r="BD237" s="1">
        <v>365049.788165509</v>
      </c>
      <c r="BE237" s="1">
        <v>180107.213469401</v>
      </c>
      <c r="BF237" s="1">
        <v>180131.28729465499</v>
      </c>
      <c r="BG237" s="1">
        <v>670318.29190230602</v>
      </c>
      <c r="BH237" s="1">
        <v>413568.01032303699</v>
      </c>
      <c r="BI237" s="1">
        <v>840072.461030812</v>
      </c>
      <c r="BJ237" s="1">
        <v>448915.37516542798</v>
      </c>
      <c r="BK237" s="1">
        <v>89292.314401481199</v>
      </c>
      <c r="BL237" s="1">
        <v>1308072.0095804599</v>
      </c>
      <c r="BM237" s="1">
        <v>894842.00199247105</v>
      </c>
      <c r="BN237" s="1">
        <v>726036.66318000096</v>
      </c>
      <c r="BO237" s="1">
        <v>576391.77580142603</v>
      </c>
      <c r="BP237" s="1">
        <v>1676149.7438833499</v>
      </c>
      <c r="BQ237" s="1">
        <v>219319.810819334</v>
      </c>
      <c r="BR237" s="1">
        <v>742702.70318942296</v>
      </c>
      <c r="BS237" s="1">
        <v>335438.01314346801</v>
      </c>
      <c r="BT237" s="1">
        <v>553625.52186401503</v>
      </c>
      <c r="BU237" s="1">
        <v>480296.93253512599</v>
      </c>
      <c r="BV237" s="1">
        <v>453111.57215684402</v>
      </c>
      <c r="BW237" s="1">
        <v>171404.204214586</v>
      </c>
      <c r="BX237" s="1">
        <v>780631.38010424504</v>
      </c>
      <c r="BY237" s="1">
        <v>624791.74775060697</v>
      </c>
      <c r="BZ237" s="1">
        <v>362168.10886692803</v>
      </c>
      <c r="CA237" s="1">
        <v>834153.77339924697</v>
      </c>
      <c r="CB237" s="1">
        <v>138683.978646806</v>
      </c>
    </row>
    <row r="238" spans="1:80" x14ac:dyDescent="0.2">
      <c r="A238" s="1" t="s">
        <v>1872</v>
      </c>
      <c r="B238" s="4" t="s">
        <v>1053</v>
      </c>
      <c r="C238" s="4" t="s">
        <v>1054</v>
      </c>
      <c r="D238" s="1" t="s">
        <v>0</v>
      </c>
      <c r="E238" s="1" t="s">
        <v>0</v>
      </c>
      <c r="F238" s="1" t="s">
        <v>0</v>
      </c>
      <c r="G238" s="1" t="s">
        <v>0</v>
      </c>
      <c r="H238" s="1" t="s">
        <v>0</v>
      </c>
      <c r="I238" s="1" t="s">
        <v>0</v>
      </c>
      <c r="J238" s="1" t="s">
        <v>0</v>
      </c>
      <c r="K238" s="1" t="s">
        <v>0</v>
      </c>
      <c r="L238" s="1" t="s">
        <v>0</v>
      </c>
      <c r="M238" s="1" t="s">
        <v>0</v>
      </c>
      <c r="N238" s="1" t="s">
        <v>0</v>
      </c>
      <c r="O238" s="1" t="s">
        <v>0</v>
      </c>
      <c r="P238" s="1" t="s">
        <v>0</v>
      </c>
      <c r="Q238" s="1" t="s">
        <v>0</v>
      </c>
      <c r="R238" s="1" t="s">
        <v>0</v>
      </c>
      <c r="S238" s="1" t="s">
        <v>0</v>
      </c>
      <c r="T238" s="1" t="s">
        <v>0</v>
      </c>
      <c r="U238" s="1" t="s">
        <v>0</v>
      </c>
      <c r="V238" s="1" t="s">
        <v>0</v>
      </c>
      <c r="W238" s="1" t="s">
        <v>0</v>
      </c>
      <c r="X238" s="1" t="s">
        <v>0</v>
      </c>
      <c r="Y238" s="1" t="s">
        <v>0</v>
      </c>
      <c r="Z238" s="1" t="s">
        <v>0</v>
      </c>
      <c r="AA238" s="1" t="s">
        <v>0</v>
      </c>
      <c r="AB238" s="1" t="s">
        <v>0</v>
      </c>
      <c r="AC238" s="1" t="s">
        <v>0</v>
      </c>
      <c r="AD238" s="1" t="s">
        <v>0</v>
      </c>
      <c r="AE238" s="1" t="s">
        <v>0</v>
      </c>
      <c r="AF238" s="1" t="s">
        <v>0</v>
      </c>
      <c r="AG238" s="1" t="s">
        <v>0</v>
      </c>
      <c r="AH238" s="1" t="s">
        <v>0</v>
      </c>
      <c r="AI238" s="1" t="s">
        <v>0</v>
      </c>
      <c r="AJ238" s="1" t="s">
        <v>0</v>
      </c>
      <c r="AK238" s="1" t="s">
        <v>0</v>
      </c>
      <c r="AL238" s="1" t="s">
        <v>0</v>
      </c>
      <c r="AM238" s="1" t="s">
        <v>0</v>
      </c>
      <c r="AN238" s="1" t="s">
        <v>0</v>
      </c>
      <c r="AO238" s="1" t="s">
        <v>0</v>
      </c>
      <c r="AP238" s="1" t="s">
        <v>0</v>
      </c>
      <c r="AQ238" s="1" t="s">
        <v>0</v>
      </c>
      <c r="AR238" s="1" t="s">
        <v>0</v>
      </c>
      <c r="AS238" s="1" t="s">
        <v>0</v>
      </c>
      <c r="AT238" s="1" t="s">
        <v>0</v>
      </c>
      <c r="AU238" s="1" t="s">
        <v>0</v>
      </c>
      <c r="AV238" s="1" t="s">
        <v>0</v>
      </c>
      <c r="AW238" s="1" t="s">
        <v>0</v>
      </c>
      <c r="AX238" s="1" t="s">
        <v>0</v>
      </c>
      <c r="AY238" s="1" t="s">
        <v>0</v>
      </c>
      <c r="AZ238" s="1" t="s">
        <v>0</v>
      </c>
      <c r="BA238" s="1" t="s">
        <v>0</v>
      </c>
      <c r="BB238" s="1" t="s">
        <v>0</v>
      </c>
      <c r="BC238" s="1" t="s">
        <v>0</v>
      </c>
      <c r="BD238" s="1" t="s">
        <v>0</v>
      </c>
      <c r="BE238" s="1" t="s">
        <v>0</v>
      </c>
      <c r="BF238" s="1" t="s">
        <v>0</v>
      </c>
      <c r="BG238" s="1" t="s">
        <v>0</v>
      </c>
      <c r="BH238" s="1" t="s">
        <v>0</v>
      </c>
      <c r="BI238" s="1" t="s">
        <v>0</v>
      </c>
      <c r="BJ238" s="1" t="s">
        <v>0</v>
      </c>
      <c r="BK238" s="1" t="s">
        <v>0</v>
      </c>
      <c r="BL238" s="1" t="s">
        <v>0</v>
      </c>
      <c r="BM238" s="1" t="s">
        <v>0</v>
      </c>
      <c r="BN238" s="1" t="s">
        <v>0</v>
      </c>
      <c r="BO238" s="1" t="s">
        <v>0</v>
      </c>
      <c r="BP238" s="1" t="s">
        <v>0</v>
      </c>
      <c r="BQ238" s="1" t="s">
        <v>0</v>
      </c>
      <c r="BR238" s="1" t="s">
        <v>0</v>
      </c>
      <c r="BS238" s="1" t="s">
        <v>0</v>
      </c>
      <c r="BT238" s="1" t="s">
        <v>0</v>
      </c>
      <c r="BU238" s="1" t="s">
        <v>0</v>
      </c>
      <c r="BV238" s="1" t="s">
        <v>0</v>
      </c>
      <c r="BW238" s="1" t="s">
        <v>0</v>
      </c>
      <c r="BX238" s="1" t="s">
        <v>0</v>
      </c>
      <c r="BY238" s="1" t="s">
        <v>0</v>
      </c>
      <c r="BZ238" s="1" t="s">
        <v>0</v>
      </c>
      <c r="CA238" s="1" t="s">
        <v>0</v>
      </c>
      <c r="CB238" s="1" t="s">
        <v>0</v>
      </c>
    </row>
    <row r="239" spans="1:80" x14ac:dyDescent="0.2">
      <c r="A239" s="1" t="s">
        <v>1873</v>
      </c>
      <c r="B239" s="4" t="s">
        <v>1057</v>
      </c>
      <c r="C239" s="4" t="s">
        <v>1058</v>
      </c>
      <c r="D239" s="1" t="s">
        <v>0</v>
      </c>
      <c r="E239" s="1" t="s">
        <v>0</v>
      </c>
      <c r="F239" s="1" t="s">
        <v>0</v>
      </c>
      <c r="G239" s="1" t="s">
        <v>0</v>
      </c>
      <c r="H239" s="1" t="s">
        <v>0</v>
      </c>
      <c r="I239" s="1" t="s">
        <v>0</v>
      </c>
      <c r="J239" s="1" t="s">
        <v>0</v>
      </c>
      <c r="K239" s="1" t="s">
        <v>0</v>
      </c>
      <c r="L239" s="1" t="s">
        <v>0</v>
      </c>
      <c r="M239" s="1" t="s">
        <v>0</v>
      </c>
      <c r="N239" s="1" t="s">
        <v>0</v>
      </c>
      <c r="O239" s="1" t="s">
        <v>0</v>
      </c>
      <c r="P239" s="1" t="s">
        <v>0</v>
      </c>
      <c r="Q239" s="1" t="s">
        <v>0</v>
      </c>
      <c r="R239" s="1" t="s">
        <v>0</v>
      </c>
      <c r="S239" s="1" t="s">
        <v>0</v>
      </c>
      <c r="T239" s="1" t="s">
        <v>0</v>
      </c>
      <c r="U239" s="1" t="s">
        <v>0</v>
      </c>
      <c r="V239" s="1" t="s">
        <v>0</v>
      </c>
      <c r="W239" s="1" t="s">
        <v>0</v>
      </c>
      <c r="X239" s="1" t="s">
        <v>0</v>
      </c>
      <c r="Y239" s="1" t="s">
        <v>0</v>
      </c>
      <c r="Z239" s="1" t="s">
        <v>0</v>
      </c>
      <c r="AA239" s="1" t="s">
        <v>0</v>
      </c>
      <c r="AB239" s="1" t="s">
        <v>0</v>
      </c>
      <c r="AC239" s="1" t="s">
        <v>0</v>
      </c>
      <c r="AD239" s="1" t="s">
        <v>0</v>
      </c>
      <c r="AE239" s="1" t="s">
        <v>0</v>
      </c>
      <c r="AF239" s="1" t="s">
        <v>0</v>
      </c>
      <c r="AG239" s="1" t="s">
        <v>0</v>
      </c>
      <c r="AH239" s="1" t="s">
        <v>0</v>
      </c>
      <c r="AI239" s="1" t="s">
        <v>0</v>
      </c>
      <c r="AJ239" s="1" t="s">
        <v>0</v>
      </c>
      <c r="AK239" s="1" t="s">
        <v>0</v>
      </c>
      <c r="AL239" s="1" t="s">
        <v>0</v>
      </c>
      <c r="AM239" s="1" t="s">
        <v>0</v>
      </c>
      <c r="AN239" s="1" t="s">
        <v>0</v>
      </c>
      <c r="AO239" s="1" t="s">
        <v>0</v>
      </c>
      <c r="AP239" s="1" t="s">
        <v>0</v>
      </c>
      <c r="AQ239" s="1" t="s">
        <v>0</v>
      </c>
      <c r="AR239" s="1" t="s">
        <v>0</v>
      </c>
      <c r="AS239" s="1" t="s">
        <v>0</v>
      </c>
      <c r="AT239" s="1" t="s">
        <v>0</v>
      </c>
      <c r="AU239" s="1" t="s">
        <v>0</v>
      </c>
      <c r="AV239" s="1" t="s">
        <v>0</v>
      </c>
      <c r="AW239" s="1" t="s">
        <v>0</v>
      </c>
      <c r="AX239" s="1" t="s">
        <v>0</v>
      </c>
      <c r="AY239" s="1" t="s">
        <v>0</v>
      </c>
      <c r="AZ239" s="1" t="s">
        <v>0</v>
      </c>
      <c r="BA239" s="1" t="s">
        <v>0</v>
      </c>
      <c r="BB239" s="1" t="s">
        <v>0</v>
      </c>
      <c r="BC239" s="1" t="s">
        <v>0</v>
      </c>
      <c r="BD239" s="1" t="s">
        <v>0</v>
      </c>
      <c r="BE239" s="1" t="s">
        <v>0</v>
      </c>
      <c r="BF239" s="1" t="s">
        <v>0</v>
      </c>
      <c r="BG239" s="1" t="s">
        <v>0</v>
      </c>
      <c r="BH239" s="1" t="s">
        <v>0</v>
      </c>
      <c r="BI239" s="1" t="s">
        <v>0</v>
      </c>
      <c r="BJ239" s="1" t="s">
        <v>0</v>
      </c>
      <c r="BK239" s="1" t="s">
        <v>0</v>
      </c>
      <c r="BL239" s="1" t="s">
        <v>0</v>
      </c>
      <c r="BM239" s="1" t="s">
        <v>0</v>
      </c>
      <c r="BN239" s="1" t="s">
        <v>0</v>
      </c>
      <c r="BO239" s="1" t="s">
        <v>0</v>
      </c>
      <c r="BP239" s="1" t="s">
        <v>0</v>
      </c>
      <c r="BQ239" s="1" t="s">
        <v>0</v>
      </c>
      <c r="BR239" s="1" t="s">
        <v>0</v>
      </c>
      <c r="BS239" s="1" t="s">
        <v>0</v>
      </c>
      <c r="BT239" s="1" t="s">
        <v>0</v>
      </c>
      <c r="BU239" s="1" t="s">
        <v>0</v>
      </c>
      <c r="BV239" s="1" t="s">
        <v>0</v>
      </c>
      <c r="BW239" s="1" t="s">
        <v>0</v>
      </c>
      <c r="BX239" s="1" t="s">
        <v>0</v>
      </c>
      <c r="BY239" s="1" t="s">
        <v>0</v>
      </c>
      <c r="BZ239" s="1" t="s">
        <v>0</v>
      </c>
      <c r="CA239" s="1" t="s">
        <v>0</v>
      </c>
      <c r="CB239" s="1" t="s">
        <v>0</v>
      </c>
    </row>
    <row r="240" spans="1:80" x14ac:dyDescent="0.2">
      <c r="A240" s="1" t="s">
        <v>1874</v>
      </c>
      <c r="B240" s="4" t="s">
        <v>1062</v>
      </c>
      <c r="C240" s="4" t="s">
        <v>1063</v>
      </c>
      <c r="D240" s="1" t="s">
        <v>0</v>
      </c>
      <c r="E240" s="1" t="s">
        <v>0</v>
      </c>
      <c r="F240" s="1" t="s">
        <v>0</v>
      </c>
      <c r="G240" s="1" t="s">
        <v>0</v>
      </c>
      <c r="H240" s="1" t="s">
        <v>0</v>
      </c>
      <c r="I240" s="1" t="s">
        <v>0</v>
      </c>
      <c r="J240" s="1" t="s">
        <v>0</v>
      </c>
      <c r="K240" s="1" t="s">
        <v>0</v>
      </c>
      <c r="L240" s="1" t="s">
        <v>0</v>
      </c>
      <c r="M240" s="1" t="s">
        <v>0</v>
      </c>
      <c r="N240" s="1" t="s">
        <v>0</v>
      </c>
      <c r="O240" s="1" t="s">
        <v>0</v>
      </c>
      <c r="P240" s="1" t="s">
        <v>0</v>
      </c>
      <c r="Q240" s="1" t="s">
        <v>0</v>
      </c>
      <c r="R240" s="1" t="s">
        <v>0</v>
      </c>
      <c r="S240" s="1" t="s">
        <v>0</v>
      </c>
      <c r="T240" s="1" t="s">
        <v>0</v>
      </c>
      <c r="U240" s="1" t="s">
        <v>0</v>
      </c>
      <c r="V240" s="1" t="s">
        <v>0</v>
      </c>
      <c r="W240" s="1" t="s">
        <v>0</v>
      </c>
      <c r="X240" s="1" t="s">
        <v>0</v>
      </c>
      <c r="Y240" s="1" t="s">
        <v>0</v>
      </c>
      <c r="Z240" s="1" t="s">
        <v>0</v>
      </c>
      <c r="AA240" s="1" t="s">
        <v>0</v>
      </c>
      <c r="AB240" s="1" t="s">
        <v>0</v>
      </c>
      <c r="AC240" s="1" t="s">
        <v>0</v>
      </c>
      <c r="AD240" s="1" t="s">
        <v>0</v>
      </c>
      <c r="AE240" s="1" t="s">
        <v>0</v>
      </c>
      <c r="AF240" s="1" t="s">
        <v>0</v>
      </c>
      <c r="AG240" s="1" t="s">
        <v>0</v>
      </c>
      <c r="AH240" s="1" t="s">
        <v>0</v>
      </c>
      <c r="AI240" s="1" t="s">
        <v>0</v>
      </c>
      <c r="AJ240" s="1" t="s">
        <v>0</v>
      </c>
      <c r="AK240" s="1" t="s">
        <v>0</v>
      </c>
      <c r="AL240" s="1" t="s">
        <v>0</v>
      </c>
      <c r="AM240" s="1" t="s">
        <v>0</v>
      </c>
      <c r="AN240" s="1" t="s">
        <v>0</v>
      </c>
      <c r="AO240" s="1" t="s">
        <v>0</v>
      </c>
      <c r="AP240" s="1" t="s">
        <v>0</v>
      </c>
      <c r="AQ240" s="1" t="s">
        <v>0</v>
      </c>
      <c r="AR240" s="1" t="s">
        <v>0</v>
      </c>
      <c r="AS240" s="1" t="s">
        <v>0</v>
      </c>
      <c r="AT240" s="1" t="s">
        <v>0</v>
      </c>
      <c r="AU240" s="1" t="s">
        <v>0</v>
      </c>
      <c r="AV240" s="1" t="s">
        <v>0</v>
      </c>
      <c r="AW240" s="1" t="s">
        <v>0</v>
      </c>
      <c r="AX240" s="1" t="s">
        <v>0</v>
      </c>
      <c r="AY240" s="1" t="s">
        <v>0</v>
      </c>
      <c r="AZ240" s="1" t="s">
        <v>0</v>
      </c>
      <c r="BA240" s="1" t="s">
        <v>0</v>
      </c>
      <c r="BB240" s="1" t="s">
        <v>0</v>
      </c>
      <c r="BC240" s="1" t="s">
        <v>0</v>
      </c>
      <c r="BD240" s="1" t="s">
        <v>0</v>
      </c>
      <c r="BE240" s="1" t="s">
        <v>0</v>
      </c>
      <c r="BF240" s="1" t="s">
        <v>0</v>
      </c>
      <c r="BG240" s="1" t="s">
        <v>0</v>
      </c>
      <c r="BH240" s="1" t="s">
        <v>0</v>
      </c>
      <c r="BI240" s="1" t="s">
        <v>0</v>
      </c>
      <c r="BJ240" s="1" t="s">
        <v>0</v>
      </c>
      <c r="BK240" s="1" t="s">
        <v>0</v>
      </c>
      <c r="BL240" s="1" t="s">
        <v>0</v>
      </c>
      <c r="BM240" s="1" t="s">
        <v>0</v>
      </c>
      <c r="BN240" s="1" t="s">
        <v>0</v>
      </c>
      <c r="BO240" s="1" t="s">
        <v>0</v>
      </c>
      <c r="BP240" s="1" t="s">
        <v>0</v>
      </c>
      <c r="BQ240" s="1" t="s">
        <v>0</v>
      </c>
      <c r="BR240" s="1" t="s">
        <v>0</v>
      </c>
      <c r="BS240" s="1" t="s">
        <v>0</v>
      </c>
      <c r="BT240" s="1" t="s">
        <v>0</v>
      </c>
      <c r="BU240" s="1" t="s">
        <v>0</v>
      </c>
      <c r="BV240" s="1" t="s">
        <v>0</v>
      </c>
      <c r="BW240" s="1" t="s">
        <v>0</v>
      </c>
      <c r="BX240" s="1" t="s">
        <v>0</v>
      </c>
      <c r="BY240" s="1" t="s">
        <v>0</v>
      </c>
      <c r="BZ240" s="1" t="s">
        <v>0</v>
      </c>
      <c r="CA240" s="1" t="s">
        <v>0</v>
      </c>
      <c r="CB240" s="1" t="s">
        <v>0</v>
      </c>
    </row>
    <row r="241" spans="1:80" x14ac:dyDescent="0.2">
      <c r="A241" s="1" t="s">
        <v>1875</v>
      </c>
      <c r="B241" s="4" t="s">
        <v>1067</v>
      </c>
      <c r="C241" s="4" t="s">
        <v>1068</v>
      </c>
      <c r="D241" s="1" t="s">
        <v>0</v>
      </c>
      <c r="E241" s="1" t="s">
        <v>0</v>
      </c>
      <c r="F241" s="1" t="s">
        <v>0</v>
      </c>
      <c r="G241" s="1" t="s">
        <v>0</v>
      </c>
      <c r="H241" s="1" t="s">
        <v>0</v>
      </c>
      <c r="I241" s="1" t="s">
        <v>0</v>
      </c>
      <c r="J241" s="1" t="s">
        <v>0</v>
      </c>
      <c r="K241" s="1" t="s">
        <v>0</v>
      </c>
      <c r="L241" s="1" t="s">
        <v>0</v>
      </c>
      <c r="M241" s="1" t="s">
        <v>0</v>
      </c>
      <c r="N241" s="1" t="s">
        <v>0</v>
      </c>
      <c r="O241" s="1" t="s">
        <v>0</v>
      </c>
      <c r="P241" s="1" t="s">
        <v>0</v>
      </c>
      <c r="Q241" s="1" t="s">
        <v>0</v>
      </c>
      <c r="R241" s="1" t="s">
        <v>0</v>
      </c>
      <c r="S241" s="1" t="s">
        <v>0</v>
      </c>
      <c r="T241" s="1" t="s">
        <v>0</v>
      </c>
      <c r="U241" s="1" t="s">
        <v>0</v>
      </c>
      <c r="V241" s="1" t="s">
        <v>0</v>
      </c>
      <c r="W241" s="1" t="s">
        <v>0</v>
      </c>
      <c r="X241" s="1" t="s">
        <v>0</v>
      </c>
      <c r="Y241" s="1" t="s">
        <v>0</v>
      </c>
      <c r="Z241" s="1" t="s">
        <v>0</v>
      </c>
      <c r="AA241" s="1" t="s">
        <v>0</v>
      </c>
      <c r="AB241" s="1" t="s">
        <v>0</v>
      </c>
      <c r="AC241" s="1" t="s">
        <v>0</v>
      </c>
      <c r="AD241" s="1" t="s">
        <v>0</v>
      </c>
      <c r="AE241" s="1" t="s">
        <v>0</v>
      </c>
      <c r="AF241" s="1" t="s">
        <v>0</v>
      </c>
      <c r="AG241" s="1" t="s">
        <v>0</v>
      </c>
      <c r="AH241" s="1" t="s">
        <v>0</v>
      </c>
      <c r="AI241" s="1" t="s">
        <v>0</v>
      </c>
      <c r="AJ241" s="1" t="s">
        <v>0</v>
      </c>
      <c r="AK241" s="1" t="s">
        <v>0</v>
      </c>
      <c r="AL241" s="1" t="s">
        <v>0</v>
      </c>
      <c r="AM241" s="1" t="s">
        <v>0</v>
      </c>
      <c r="AN241" s="1" t="s">
        <v>0</v>
      </c>
      <c r="AO241" s="1" t="s">
        <v>0</v>
      </c>
      <c r="AP241" s="1" t="s">
        <v>0</v>
      </c>
      <c r="AQ241" s="1" t="s">
        <v>0</v>
      </c>
      <c r="AR241" s="1" t="s">
        <v>0</v>
      </c>
      <c r="AS241" s="1" t="s">
        <v>0</v>
      </c>
      <c r="AT241" s="1" t="s">
        <v>0</v>
      </c>
      <c r="AU241" s="1" t="s">
        <v>0</v>
      </c>
      <c r="AV241" s="1" t="s">
        <v>0</v>
      </c>
      <c r="AW241" s="1" t="s">
        <v>0</v>
      </c>
      <c r="AX241" s="1" t="s">
        <v>0</v>
      </c>
      <c r="AY241" s="1" t="s">
        <v>0</v>
      </c>
      <c r="AZ241" s="1" t="s">
        <v>0</v>
      </c>
      <c r="BA241" s="1" t="s">
        <v>0</v>
      </c>
      <c r="BB241" s="1" t="s">
        <v>0</v>
      </c>
      <c r="BC241" s="1" t="s">
        <v>0</v>
      </c>
      <c r="BD241" s="1" t="s">
        <v>0</v>
      </c>
      <c r="BE241" s="1" t="s">
        <v>0</v>
      </c>
      <c r="BF241" s="1" t="s">
        <v>0</v>
      </c>
      <c r="BG241" s="1" t="s">
        <v>0</v>
      </c>
      <c r="BH241" s="1" t="s">
        <v>0</v>
      </c>
      <c r="BI241" s="1" t="s">
        <v>0</v>
      </c>
      <c r="BJ241" s="1" t="s">
        <v>0</v>
      </c>
      <c r="BK241" s="1" t="s">
        <v>0</v>
      </c>
      <c r="BL241" s="1" t="s">
        <v>0</v>
      </c>
      <c r="BM241" s="1" t="s">
        <v>0</v>
      </c>
      <c r="BN241" s="1" t="s">
        <v>0</v>
      </c>
      <c r="BO241" s="1" t="s">
        <v>0</v>
      </c>
      <c r="BP241" s="1" t="s">
        <v>0</v>
      </c>
      <c r="BQ241" s="1" t="s">
        <v>0</v>
      </c>
      <c r="BR241" s="1" t="s">
        <v>0</v>
      </c>
      <c r="BS241" s="1" t="s">
        <v>0</v>
      </c>
      <c r="BT241" s="1" t="s">
        <v>0</v>
      </c>
      <c r="BU241" s="1" t="s">
        <v>0</v>
      </c>
      <c r="BV241" s="1" t="s">
        <v>0</v>
      </c>
      <c r="BW241" s="1" t="s">
        <v>0</v>
      </c>
      <c r="BX241" s="1" t="s">
        <v>0</v>
      </c>
      <c r="BY241" s="1" t="s">
        <v>0</v>
      </c>
      <c r="BZ241" s="1" t="s">
        <v>0</v>
      </c>
      <c r="CA241" s="1" t="s">
        <v>0</v>
      </c>
      <c r="CB241" s="1" t="s">
        <v>0</v>
      </c>
    </row>
    <row r="242" spans="1:80" x14ac:dyDescent="0.2">
      <c r="A242" s="1" t="s">
        <v>1876</v>
      </c>
      <c r="B242" s="4" t="s">
        <v>1072</v>
      </c>
      <c r="C242" s="4" t="s">
        <v>1073</v>
      </c>
      <c r="D242" s="1">
        <v>2645709.0370456399</v>
      </c>
      <c r="E242" s="1">
        <v>2492587.3687762199</v>
      </c>
      <c r="F242" s="1">
        <v>3647747.7794453101</v>
      </c>
      <c r="G242" s="1">
        <v>2061526.4944793801</v>
      </c>
      <c r="H242" s="1">
        <v>2012811.7856264401</v>
      </c>
      <c r="I242" s="1">
        <v>6740572.95065693</v>
      </c>
      <c r="J242" s="1">
        <v>5266728.6353354696</v>
      </c>
      <c r="K242" s="1">
        <v>2758932.3830284402</v>
      </c>
      <c r="L242" s="1">
        <v>3701641.02054903</v>
      </c>
      <c r="M242" s="1">
        <v>3039713.6969620101</v>
      </c>
      <c r="N242" s="1">
        <v>5299521.05257886</v>
      </c>
      <c r="O242" s="1">
        <v>2717353.0176510601</v>
      </c>
      <c r="P242" s="1">
        <v>3438065.34786051</v>
      </c>
      <c r="Q242" s="1">
        <v>2704444.6265341998</v>
      </c>
      <c r="R242" s="1">
        <v>2382824.5306903399</v>
      </c>
      <c r="S242" s="1">
        <v>3904225.3909556698</v>
      </c>
      <c r="T242" s="1">
        <v>4351252.8009129902</v>
      </c>
      <c r="U242" s="1">
        <v>3053695.92211188</v>
      </c>
      <c r="V242" s="1">
        <v>4756319.8358496502</v>
      </c>
      <c r="W242" s="1">
        <v>3661991.3867871002</v>
      </c>
      <c r="X242" s="1">
        <v>1698634.3111920999</v>
      </c>
      <c r="Y242" s="1">
        <v>3043476.5561749302</v>
      </c>
      <c r="Z242" s="1">
        <v>5106530.82995742</v>
      </c>
      <c r="AA242" s="1">
        <v>2542856.73050611</v>
      </c>
      <c r="AB242" s="1">
        <v>1932539.1132700799</v>
      </c>
      <c r="AC242" s="1">
        <v>9770017.0592649002</v>
      </c>
      <c r="AD242" s="1">
        <v>4324199.4223033898</v>
      </c>
      <c r="AE242" s="1">
        <v>4437021.1013497496</v>
      </c>
      <c r="AF242" s="1">
        <v>3347149.1257279199</v>
      </c>
      <c r="AG242" s="1">
        <v>2258143.41782845</v>
      </c>
      <c r="AH242" s="1">
        <v>2861297.9236822501</v>
      </c>
      <c r="AI242" s="1">
        <v>2886923.2169878101</v>
      </c>
      <c r="AJ242" s="1">
        <v>2397681.9365368998</v>
      </c>
      <c r="AK242" s="1">
        <v>2083435.5077277401</v>
      </c>
      <c r="AL242" s="1">
        <v>3204422.23130668</v>
      </c>
      <c r="AM242" s="1">
        <v>3123445.3720398499</v>
      </c>
      <c r="AN242" s="1">
        <v>3108743.01427877</v>
      </c>
      <c r="AO242" s="1">
        <v>8405748.7181983609</v>
      </c>
      <c r="AP242" s="1">
        <v>2270919.8661587001</v>
      </c>
      <c r="AQ242" s="1">
        <v>2192522.7705715899</v>
      </c>
      <c r="AR242" s="1">
        <v>2637593.53910999</v>
      </c>
      <c r="AS242" s="1">
        <v>2485848.81953423</v>
      </c>
      <c r="AT242" s="1">
        <v>2315504.5750668501</v>
      </c>
      <c r="AU242" s="1">
        <v>2200373.1050368501</v>
      </c>
      <c r="AV242" s="1">
        <v>4204196.5220226897</v>
      </c>
      <c r="AW242" s="1">
        <v>2306005.66379205</v>
      </c>
      <c r="AX242" s="1">
        <v>2272070.99207639</v>
      </c>
      <c r="AY242" s="1">
        <v>3697452.2504524598</v>
      </c>
      <c r="AZ242" s="1">
        <v>3530799.75679573</v>
      </c>
      <c r="BA242" s="1">
        <v>2215819.5117374398</v>
      </c>
      <c r="BB242" s="1">
        <v>2706675.8184523401</v>
      </c>
      <c r="BC242" s="1">
        <v>2851747.4604285099</v>
      </c>
      <c r="BD242" s="1">
        <v>2689925.4522751998</v>
      </c>
      <c r="BE242" s="1">
        <v>3132655.5209964602</v>
      </c>
      <c r="BF242" s="1">
        <v>2306263.6925167101</v>
      </c>
      <c r="BG242" s="1">
        <v>3289505.0101733902</v>
      </c>
      <c r="BH242" s="1">
        <v>2240466.9089447102</v>
      </c>
      <c r="BI242" s="1">
        <v>4155070.7606220101</v>
      </c>
      <c r="BJ242" s="1">
        <v>2764346.9447420998</v>
      </c>
      <c r="BK242" s="1">
        <v>2271878.3392145499</v>
      </c>
      <c r="BL242" s="1">
        <v>2086238.60156885</v>
      </c>
      <c r="BM242" s="1">
        <v>3569717.9360545501</v>
      </c>
      <c r="BN242" s="1">
        <v>3919394.74774969</v>
      </c>
      <c r="BO242" s="1">
        <v>2775054.11714359</v>
      </c>
      <c r="BP242" s="1">
        <v>3286103.9842255199</v>
      </c>
      <c r="BQ242" s="1">
        <v>3514426.8088712799</v>
      </c>
      <c r="BR242" s="1">
        <v>7063788.4356400799</v>
      </c>
      <c r="BS242" s="1">
        <v>1931098.2589926801</v>
      </c>
      <c r="BT242" s="1">
        <v>1968620.73537343</v>
      </c>
      <c r="BU242" s="1">
        <v>4184938.2119068298</v>
      </c>
      <c r="BV242" s="1">
        <v>2186990.5630935999</v>
      </c>
      <c r="BW242" s="1">
        <v>2559564.0033067302</v>
      </c>
      <c r="BX242" s="1">
        <v>3880745.82543639</v>
      </c>
      <c r="BY242" s="1">
        <v>3796491.4657092299</v>
      </c>
      <c r="BZ242" s="1">
        <v>2492949.0689390502</v>
      </c>
      <c r="CA242" s="1">
        <v>1575451.36861099</v>
      </c>
      <c r="CB242" s="1">
        <v>2292082.2949428302</v>
      </c>
    </row>
    <row r="243" spans="1:80" x14ac:dyDescent="0.2">
      <c r="A243" s="1" t="s">
        <v>1877</v>
      </c>
      <c r="B243" s="4" t="s">
        <v>1077</v>
      </c>
      <c r="C243" s="4" t="s">
        <v>1078</v>
      </c>
      <c r="D243" s="1" t="s">
        <v>0</v>
      </c>
      <c r="E243" s="1" t="s">
        <v>0</v>
      </c>
      <c r="F243" s="1" t="s">
        <v>0</v>
      </c>
      <c r="G243" s="1" t="s">
        <v>0</v>
      </c>
      <c r="H243" s="1" t="s">
        <v>0</v>
      </c>
      <c r="I243" s="1" t="s">
        <v>0</v>
      </c>
      <c r="J243" s="1" t="s">
        <v>0</v>
      </c>
      <c r="K243" s="1" t="s">
        <v>0</v>
      </c>
      <c r="L243" s="1" t="s">
        <v>0</v>
      </c>
      <c r="M243" s="1" t="s">
        <v>0</v>
      </c>
      <c r="N243" s="1" t="s">
        <v>0</v>
      </c>
      <c r="O243" s="1" t="s">
        <v>0</v>
      </c>
      <c r="P243" s="1" t="s">
        <v>0</v>
      </c>
      <c r="Q243" s="1" t="s">
        <v>0</v>
      </c>
      <c r="R243" s="1" t="s">
        <v>0</v>
      </c>
      <c r="S243" s="1" t="s">
        <v>0</v>
      </c>
      <c r="T243" s="1" t="s">
        <v>0</v>
      </c>
      <c r="U243" s="1" t="s">
        <v>0</v>
      </c>
      <c r="V243" s="1" t="s">
        <v>0</v>
      </c>
      <c r="W243" s="1" t="s">
        <v>0</v>
      </c>
      <c r="X243" s="1" t="s">
        <v>0</v>
      </c>
      <c r="Y243" s="1" t="s">
        <v>0</v>
      </c>
      <c r="Z243" s="1" t="s">
        <v>0</v>
      </c>
      <c r="AA243" s="1" t="s">
        <v>0</v>
      </c>
      <c r="AB243" s="1" t="s">
        <v>0</v>
      </c>
      <c r="AC243" s="1" t="s">
        <v>0</v>
      </c>
      <c r="AD243" s="1" t="s">
        <v>0</v>
      </c>
      <c r="AE243" s="1" t="s">
        <v>0</v>
      </c>
      <c r="AF243" s="1" t="s">
        <v>0</v>
      </c>
      <c r="AG243" s="1" t="s">
        <v>0</v>
      </c>
      <c r="AH243" s="1" t="s">
        <v>0</v>
      </c>
      <c r="AI243" s="1" t="s">
        <v>0</v>
      </c>
      <c r="AJ243" s="1" t="s">
        <v>0</v>
      </c>
      <c r="AK243" s="1" t="s">
        <v>0</v>
      </c>
      <c r="AL243" s="1" t="s">
        <v>0</v>
      </c>
      <c r="AM243" s="1" t="s">
        <v>0</v>
      </c>
      <c r="AN243" s="1" t="s">
        <v>0</v>
      </c>
      <c r="AO243" s="1" t="s">
        <v>0</v>
      </c>
      <c r="AP243" s="1" t="s">
        <v>0</v>
      </c>
      <c r="AQ243" s="1" t="s">
        <v>0</v>
      </c>
      <c r="AR243" s="1" t="s">
        <v>0</v>
      </c>
      <c r="AS243" s="1" t="s">
        <v>0</v>
      </c>
      <c r="AT243" s="1" t="s">
        <v>0</v>
      </c>
      <c r="AU243" s="1" t="s">
        <v>0</v>
      </c>
      <c r="AV243" s="1" t="s">
        <v>0</v>
      </c>
      <c r="AW243" s="1" t="s">
        <v>0</v>
      </c>
      <c r="AX243" s="1" t="s">
        <v>0</v>
      </c>
      <c r="AY243" s="1" t="s">
        <v>0</v>
      </c>
      <c r="AZ243" s="1" t="s">
        <v>0</v>
      </c>
      <c r="BA243" s="1" t="s">
        <v>0</v>
      </c>
      <c r="BB243" s="1" t="s">
        <v>0</v>
      </c>
      <c r="BC243" s="1" t="s">
        <v>0</v>
      </c>
      <c r="BD243" s="1" t="s">
        <v>0</v>
      </c>
      <c r="BE243" s="1" t="s">
        <v>0</v>
      </c>
      <c r="BF243" s="1" t="s">
        <v>0</v>
      </c>
      <c r="BG243" s="1" t="s">
        <v>0</v>
      </c>
      <c r="BH243" s="1" t="s">
        <v>0</v>
      </c>
      <c r="BI243" s="1" t="s">
        <v>0</v>
      </c>
      <c r="BJ243" s="1" t="s">
        <v>0</v>
      </c>
      <c r="BK243" s="1" t="s">
        <v>0</v>
      </c>
      <c r="BL243" s="1" t="s">
        <v>0</v>
      </c>
      <c r="BM243" s="1" t="s">
        <v>0</v>
      </c>
      <c r="BN243" s="1" t="s">
        <v>0</v>
      </c>
      <c r="BO243" s="1" t="s">
        <v>0</v>
      </c>
      <c r="BP243" s="1" t="s">
        <v>0</v>
      </c>
      <c r="BQ243" s="1" t="s">
        <v>0</v>
      </c>
      <c r="BR243" s="1" t="s">
        <v>0</v>
      </c>
      <c r="BS243" s="1" t="s">
        <v>0</v>
      </c>
      <c r="BT243" s="1" t="s">
        <v>0</v>
      </c>
      <c r="BU243" s="1" t="s">
        <v>0</v>
      </c>
      <c r="BV243" s="1" t="s">
        <v>0</v>
      </c>
      <c r="BW243" s="1" t="s">
        <v>0</v>
      </c>
      <c r="BX243" s="1" t="s">
        <v>0</v>
      </c>
      <c r="BY243" s="1" t="s">
        <v>0</v>
      </c>
      <c r="BZ243" s="1" t="s">
        <v>0</v>
      </c>
      <c r="CA243" s="1" t="s">
        <v>0</v>
      </c>
      <c r="CB243" s="1" t="s">
        <v>0</v>
      </c>
    </row>
    <row r="244" spans="1:80" x14ac:dyDescent="0.2">
      <c r="A244" s="1" t="s">
        <v>1879</v>
      </c>
      <c r="B244" s="4" t="s">
        <v>1082</v>
      </c>
      <c r="C244" s="4" t="s">
        <v>1083</v>
      </c>
      <c r="D244" s="1">
        <v>554719.54129848198</v>
      </c>
      <c r="E244" s="1">
        <v>417793.21145692997</v>
      </c>
      <c r="F244" s="1">
        <v>1141211.2474594801</v>
      </c>
      <c r="G244" s="1">
        <v>409242.69919582002</v>
      </c>
      <c r="H244" s="1">
        <v>113163.262138716</v>
      </c>
      <c r="I244" s="1">
        <v>947638.223838203</v>
      </c>
      <c r="J244" s="1">
        <v>521324.895137685</v>
      </c>
      <c r="K244" s="1">
        <v>543245.979734355</v>
      </c>
      <c r="L244" s="1">
        <v>3948741.4255579002</v>
      </c>
      <c r="M244" s="1">
        <v>346315.75278138398</v>
      </c>
      <c r="N244" s="1">
        <v>408009.47646020702</v>
      </c>
      <c r="O244" s="1">
        <v>460253.838549748</v>
      </c>
      <c r="P244" s="1">
        <v>3618530.3070860002</v>
      </c>
      <c r="Q244" s="1">
        <v>1592394.4705364499</v>
      </c>
      <c r="R244" s="1">
        <v>347750.80633952603</v>
      </c>
      <c r="S244" s="1">
        <v>378616.50948053098</v>
      </c>
      <c r="T244" s="1">
        <v>444781.11974343198</v>
      </c>
      <c r="U244" s="1">
        <v>653857.00102441898</v>
      </c>
      <c r="V244" s="1">
        <v>384208.336493743</v>
      </c>
      <c r="W244" s="1">
        <v>772044.26391054399</v>
      </c>
      <c r="X244" s="1">
        <v>842840.93832761305</v>
      </c>
      <c r="Y244" s="1">
        <v>110868.26191745</v>
      </c>
      <c r="Z244" s="1">
        <v>632775.31025445601</v>
      </c>
      <c r="AA244" s="1">
        <v>415873.97329649498</v>
      </c>
      <c r="AB244" s="1">
        <v>190435.56582557299</v>
      </c>
      <c r="AC244" s="1">
        <v>192001.66225966901</v>
      </c>
      <c r="AD244" s="1">
        <v>162056.38466991499</v>
      </c>
      <c r="AE244" s="1">
        <v>805981.42746805598</v>
      </c>
      <c r="AF244" s="1">
        <v>871406.41324693803</v>
      </c>
      <c r="AG244" s="1">
        <v>427380.82163717202</v>
      </c>
      <c r="AH244" s="1">
        <v>293419.462056941</v>
      </c>
      <c r="AI244" s="1">
        <v>339738.16120951698</v>
      </c>
      <c r="AJ244" s="1">
        <v>71515.669106699599</v>
      </c>
      <c r="AK244" s="1">
        <v>385138.71198157797</v>
      </c>
      <c r="AL244" s="1">
        <v>3208692.7376704202</v>
      </c>
      <c r="AM244" s="1">
        <v>245262.36584442999</v>
      </c>
      <c r="AN244" s="1">
        <v>447793.76556586602</v>
      </c>
      <c r="AO244" s="1">
        <v>294159.967836197</v>
      </c>
      <c r="AP244" s="1">
        <v>605659.33151219506</v>
      </c>
      <c r="AQ244" s="1">
        <v>166604.41369165701</v>
      </c>
      <c r="AR244" s="1">
        <v>503388.90717180801</v>
      </c>
      <c r="AS244" s="1">
        <v>140422.76003595901</v>
      </c>
      <c r="AT244" s="1">
        <v>655323.59098773496</v>
      </c>
      <c r="AU244" s="1">
        <v>54125.105942032002</v>
      </c>
      <c r="AV244" s="1">
        <v>252282.252217578</v>
      </c>
      <c r="AW244" s="1">
        <v>106272.457141491</v>
      </c>
      <c r="AX244" s="1">
        <v>243272.90903447999</v>
      </c>
      <c r="AY244" s="1">
        <v>134048.52443816001</v>
      </c>
      <c r="AZ244" s="1">
        <v>245685.86803594101</v>
      </c>
      <c r="BA244" s="1">
        <v>177613.40398183299</v>
      </c>
      <c r="BB244" s="1">
        <v>373918.65239916998</v>
      </c>
      <c r="BC244" s="1">
        <v>319000.81425516697</v>
      </c>
      <c r="BD244" s="1">
        <v>684150.09966202499</v>
      </c>
      <c r="BE244" s="1">
        <v>280414.868753016</v>
      </c>
      <c r="BF244" s="1">
        <v>276274.67315161502</v>
      </c>
      <c r="BG244" s="1">
        <v>39090.607735813297</v>
      </c>
      <c r="BH244" s="1">
        <v>284973.98455326201</v>
      </c>
      <c r="BI244" s="1">
        <v>196252.76572659801</v>
      </c>
      <c r="BJ244" s="1">
        <v>201501.32161221901</v>
      </c>
      <c r="BK244" s="1">
        <v>265329.344327069</v>
      </c>
      <c r="BL244" s="1">
        <v>451970.22065303399</v>
      </c>
      <c r="BM244" s="1">
        <v>206944.94526872999</v>
      </c>
      <c r="BN244" s="1">
        <v>533005.98100685002</v>
      </c>
      <c r="BO244" s="1">
        <v>45232.554540687102</v>
      </c>
      <c r="BP244" s="1">
        <v>318849.55743814597</v>
      </c>
      <c r="BQ244" s="1">
        <v>310370.596142161</v>
      </c>
      <c r="BR244" s="1">
        <v>258958.44743113601</v>
      </c>
      <c r="BS244" s="1">
        <v>300351.32973929698</v>
      </c>
      <c r="BT244" s="1">
        <v>288138.50194419001</v>
      </c>
      <c r="BU244" s="1">
        <v>318819.19839380699</v>
      </c>
      <c r="BV244" s="1">
        <v>813529.53324616596</v>
      </c>
      <c r="BW244" s="1">
        <v>152838.14161485201</v>
      </c>
      <c r="BX244" s="1">
        <v>122669.29976822399</v>
      </c>
      <c r="BY244" s="1">
        <v>178939.446345573</v>
      </c>
      <c r="BZ244" s="1">
        <v>260767.41524062399</v>
      </c>
      <c r="CA244" s="1">
        <v>532225.50474300596</v>
      </c>
      <c r="CB244" s="1">
        <v>95300.393267777996</v>
      </c>
    </row>
    <row r="245" spans="1:80" x14ac:dyDescent="0.2">
      <c r="A245" s="1" t="s">
        <v>1880</v>
      </c>
      <c r="B245" s="4" t="s">
        <v>1087</v>
      </c>
      <c r="C245" s="4" t="s">
        <v>1088</v>
      </c>
      <c r="D245" s="1">
        <v>107790.806024748</v>
      </c>
      <c r="E245" s="1">
        <v>97842.212510699203</v>
      </c>
      <c r="F245" s="1">
        <v>186991.05713424899</v>
      </c>
      <c r="G245" s="1">
        <v>118870.012901069</v>
      </c>
      <c r="H245" s="1">
        <v>219753.332485288</v>
      </c>
      <c r="I245" s="1">
        <v>97028.831390829495</v>
      </c>
      <c r="J245" s="1">
        <v>70197.789060599796</v>
      </c>
      <c r="K245" s="1">
        <v>111750.732169733</v>
      </c>
      <c r="L245" s="1">
        <v>107741.045919322</v>
      </c>
      <c r="M245" s="1">
        <v>80604.273731523106</v>
      </c>
      <c r="N245" s="1">
        <v>117737.000803916</v>
      </c>
      <c r="O245" s="1">
        <v>79371.760251022293</v>
      </c>
      <c r="P245" s="1">
        <v>96880.412061613999</v>
      </c>
      <c r="Q245" s="1">
        <v>79746.823300758697</v>
      </c>
      <c r="R245" s="1">
        <v>94619.482531700094</v>
      </c>
      <c r="S245" s="1">
        <v>110451.726522354</v>
      </c>
      <c r="T245" s="1">
        <v>131861.940105802</v>
      </c>
      <c r="U245" s="1">
        <v>106985.43244923701</v>
      </c>
      <c r="V245" s="1">
        <v>58818.175234043301</v>
      </c>
      <c r="W245" s="1">
        <v>97099.161628327507</v>
      </c>
      <c r="X245" s="1">
        <v>149669.36701833701</v>
      </c>
      <c r="Y245" s="1">
        <v>136553.79433132501</v>
      </c>
      <c r="Z245" s="1">
        <v>78958.887457994293</v>
      </c>
      <c r="AA245" s="1">
        <v>94173.364572683306</v>
      </c>
      <c r="AB245" s="1">
        <v>79057.333820796906</v>
      </c>
      <c r="AC245" s="1">
        <v>89761.777095936603</v>
      </c>
      <c r="AD245" s="1">
        <v>80461.189976148395</v>
      </c>
      <c r="AE245" s="1">
        <v>106797.261140417</v>
      </c>
      <c r="AF245" s="1">
        <v>127364.766997561</v>
      </c>
      <c r="AG245" s="1">
        <v>105290.620503299</v>
      </c>
      <c r="AH245" s="1">
        <v>87275.214692207403</v>
      </c>
      <c r="AI245" s="1">
        <v>66420.308191556003</v>
      </c>
      <c r="AJ245" s="1">
        <v>68109.677988045398</v>
      </c>
      <c r="AK245" s="1">
        <v>109816.51462323499</v>
      </c>
      <c r="AL245" s="1">
        <v>79422.557723174701</v>
      </c>
      <c r="AM245" s="1">
        <v>107755.643520863</v>
      </c>
      <c r="AN245" s="1">
        <v>415367.609287008</v>
      </c>
      <c r="AO245" s="1">
        <v>82502.698268534805</v>
      </c>
      <c r="AP245" s="1">
        <v>60048.879666105597</v>
      </c>
      <c r="AQ245" s="1">
        <v>45621.698075794498</v>
      </c>
      <c r="AR245" s="1">
        <v>39555.322952021401</v>
      </c>
      <c r="AS245" s="1">
        <v>62136.798756860902</v>
      </c>
      <c r="AT245" s="1">
        <v>81391.770199121107</v>
      </c>
      <c r="AU245" s="1">
        <v>70906.767632470597</v>
      </c>
      <c r="AV245" s="1">
        <v>77053.490160587404</v>
      </c>
      <c r="AW245" s="1">
        <v>73990.139394140599</v>
      </c>
      <c r="AX245" s="1">
        <v>72040.711862298995</v>
      </c>
      <c r="AY245" s="1">
        <v>98716.010559210801</v>
      </c>
      <c r="AZ245" s="1">
        <v>135131.112956984</v>
      </c>
      <c r="BA245" s="1">
        <v>82866.141208394896</v>
      </c>
      <c r="BB245" s="1">
        <v>113805.83994726901</v>
      </c>
      <c r="BC245" s="1">
        <v>133389.59252862999</v>
      </c>
      <c r="BD245" s="1">
        <v>136560.36275032299</v>
      </c>
      <c r="BE245" s="1">
        <v>81382.034096042393</v>
      </c>
      <c r="BF245" s="1">
        <v>64760.810859831698</v>
      </c>
      <c r="BG245" s="1">
        <v>232230.57683255101</v>
      </c>
      <c r="BH245" s="1">
        <v>101994.41823531099</v>
      </c>
      <c r="BI245" s="1">
        <v>60902.648200659904</v>
      </c>
      <c r="BJ245" s="1">
        <v>85306.253467820497</v>
      </c>
      <c r="BK245" s="1">
        <v>102446.029481943</v>
      </c>
      <c r="BL245" s="1">
        <v>343553.20585484302</v>
      </c>
      <c r="BM245" s="1">
        <v>90435.458553821096</v>
      </c>
      <c r="BN245" s="1">
        <v>77103.431707814103</v>
      </c>
      <c r="BO245" s="1">
        <v>216807.93569526999</v>
      </c>
      <c r="BP245" s="1">
        <v>86018.156943580703</v>
      </c>
      <c r="BQ245" s="1">
        <v>76735.853644002505</v>
      </c>
      <c r="BR245" s="1">
        <v>90699.248180376104</v>
      </c>
      <c r="BS245" s="1">
        <v>85218.608209210899</v>
      </c>
      <c r="BT245" s="1">
        <v>66023.726043508999</v>
      </c>
      <c r="BU245" s="1">
        <v>70013.175002502103</v>
      </c>
      <c r="BV245" s="1">
        <v>91763.907099231001</v>
      </c>
      <c r="BW245" s="1">
        <v>41874.534433725501</v>
      </c>
      <c r="BX245" s="1">
        <v>75175.111939666196</v>
      </c>
      <c r="BY245" s="1">
        <v>90532.851879759095</v>
      </c>
      <c r="BZ245" s="1">
        <v>57624.104798869703</v>
      </c>
      <c r="CA245" s="1">
        <v>60915.8819211054</v>
      </c>
      <c r="CB245" s="1">
        <v>38584.863566007298</v>
      </c>
    </row>
    <row r="246" spans="1:80" x14ac:dyDescent="0.2">
      <c r="A246" s="1" t="s">
        <v>1881</v>
      </c>
      <c r="B246" s="4" t="s">
        <v>1091</v>
      </c>
      <c r="C246" s="4" t="s">
        <v>1092</v>
      </c>
      <c r="D246" s="1" t="s">
        <v>0</v>
      </c>
      <c r="E246" s="1" t="s">
        <v>0</v>
      </c>
      <c r="F246" s="1" t="s">
        <v>0</v>
      </c>
      <c r="G246" s="1" t="s">
        <v>0</v>
      </c>
      <c r="H246" s="1" t="s">
        <v>0</v>
      </c>
      <c r="I246" s="1" t="s">
        <v>0</v>
      </c>
      <c r="J246" s="1" t="s">
        <v>0</v>
      </c>
      <c r="K246" s="1" t="s">
        <v>0</v>
      </c>
      <c r="L246" s="1" t="s">
        <v>0</v>
      </c>
      <c r="M246" s="1" t="s">
        <v>0</v>
      </c>
      <c r="N246" s="1" t="s">
        <v>0</v>
      </c>
      <c r="O246" s="1" t="s">
        <v>0</v>
      </c>
      <c r="P246" s="1" t="s">
        <v>0</v>
      </c>
      <c r="Q246" s="1" t="s">
        <v>0</v>
      </c>
      <c r="R246" s="1" t="s">
        <v>0</v>
      </c>
      <c r="S246" s="1" t="s">
        <v>0</v>
      </c>
      <c r="T246" s="1" t="s">
        <v>0</v>
      </c>
      <c r="U246" s="1" t="s">
        <v>0</v>
      </c>
      <c r="V246" s="1" t="s">
        <v>0</v>
      </c>
      <c r="W246" s="1" t="s">
        <v>0</v>
      </c>
      <c r="X246" s="1" t="s">
        <v>0</v>
      </c>
      <c r="Y246" s="1" t="s">
        <v>0</v>
      </c>
      <c r="Z246" s="1" t="s">
        <v>0</v>
      </c>
      <c r="AA246" s="1" t="s">
        <v>0</v>
      </c>
      <c r="AB246" s="1" t="s">
        <v>0</v>
      </c>
      <c r="AC246" s="1" t="s">
        <v>0</v>
      </c>
      <c r="AD246" s="1" t="s">
        <v>0</v>
      </c>
      <c r="AE246" s="1" t="s">
        <v>0</v>
      </c>
      <c r="AF246" s="1" t="s">
        <v>0</v>
      </c>
      <c r="AG246" s="1" t="s">
        <v>0</v>
      </c>
      <c r="AH246" s="1" t="s">
        <v>0</v>
      </c>
      <c r="AI246" s="1" t="s">
        <v>0</v>
      </c>
      <c r="AJ246" s="1" t="s">
        <v>0</v>
      </c>
      <c r="AK246" s="1" t="s">
        <v>0</v>
      </c>
      <c r="AL246" s="1" t="s">
        <v>0</v>
      </c>
      <c r="AM246" s="1" t="s">
        <v>0</v>
      </c>
      <c r="AN246" s="1" t="s">
        <v>0</v>
      </c>
      <c r="AO246" s="1" t="s">
        <v>0</v>
      </c>
      <c r="AP246" s="1" t="s">
        <v>0</v>
      </c>
      <c r="AQ246" s="1" t="s">
        <v>0</v>
      </c>
      <c r="AR246" s="1" t="s">
        <v>0</v>
      </c>
      <c r="AS246" s="1" t="s">
        <v>0</v>
      </c>
      <c r="AT246" s="1" t="s">
        <v>0</v>
      </c>
      <c r="AU246" s="1" t="s">
        <v>0</v>
      </c>
      <c r="AV246" s="1" t="s">
        <v>0</v>
      </c>
      <c r="AW246" s="1" t="s">
        <v>0</v>
      </c>
      <c r="AX246" s="1" t="s">
        <v>0</v>
      </c>
      <c r="AY246" s="1" t="s">
        <v>0</v>
      </c>
      <c r="AZ246" s="1" t="s">
        <v>0</v>
      </c>
      <c r="BA246" s="1" t="s">
        <v>0</v>
      </c>
      <c r="BB246" s="1" t="s">
        <v>0</v>
      </c>
      <c r="BC246" s="1" t="s">
        <v>0</v>
      </c>
      <c r="BD246" s="1" t="s">
        <v>0</v>
      </c>
      <c r="BE246" s="1" t="s">
        <v>0</v>
      </c>
      <c r="BF246" s="1" t="s">
        <v>0</v>
      </c>
      <c r="BG246" s="1" t="s">
        <v>0</v>
      </c>
      <c r="BH246" s="1" t="s">
        <v>0</v>
      </c>
      <c r="BI246" s="1" t="s">
        <v>0</v>
      </c>
      <c r="BJ246" s="1" t="s">
        <v>0</v>
      </c>
      <c r="BK246" s="1" t="s">
        <v>0</v>
      </c>
      <c r="BL246" s="1" t="s">
        <v>0</v>
      </c>
      <c r="BM246" s="1" t="s">
        <v>0</v>
      </c>
      <c r="BN246" s="1" t="s">
        <v>0</v>
      </c>
      <c r="BO246" s="1" t="s">
        <v>0</v>
      </c>
      <c r="BP246" s="1" t="s">
        <v>0</v>
      </c>
      <c r="BQ246" s="1" t="s">
        <v>0</v>
      </c>
      <c r="BR246" s="1" t="s">
        <v>0</v>
      </c>
      <c r="BS246" s="1" t="s">
        <v>0</v>
      </c>
      <c r="BT246" s="1" t="s">
        <v>0</v>
      </c>
      <c r="BU246" s="1" t="s">
        <v>0</v>
      </c>
      <c r="BV246" s="1" t="s">
        <v>0</v>
      </c>
      <c r="BW246" s="1" t="s">
        <v>0</v>
      </c>
      <c r="BX246" s="1" t="s">
        <v>0</v>
      </c>
      <c r="BY246" s="1" t="s">
        <v>0</v>
      </c>
      <c r="BZ246" s="1" t="s">
        <v>0</v>
      </c>
      <c r="CA246" s="1" t="s">
        <v>0</v>
      </c>
      <c r="CB246" s="1" t="s">
        <v>0</v>
      </c>
    </row>
    <row r="247" spans="1:80" x14ac:dyDescent="0.2">
      <c r="A247" s="1" t="s">
        <v>1882</v>
      </c>
      <c r="B247" s="4" t="s">
        <v>1096</v>
      </c>
      <c r="C247" s="4" t="s">
        <v>1097</v>
      </c>
      <c r="D247" s="1">
        <v>636871.21353137097</v>
      </c>
      <c r="E247" s="1">
        <v>2439516.8450181298</v>
      </c>
      <c r="F247" s="1">
        <v>2769454.4870235701</v>
      </c>
      <c r="G247" s="1">
        <v>773822.45244771102</v>
      </c>
      <c r="H247" s="1">
        <v>2160803.34695127</v>
      </c>
      <c r="I247" s="1">
        <v>1513440.25787347</v>
      </c>
      <c r="J247" s="1">
        <v>746581.70308641996</v>
      </c>
      <c r="K247" s="1">
        <v>941390.44282740401</v>
      </c>
      <c r="L247" s="1">
        <v>819151.69836960104</v>
      </c>
      <c r="M247" s="1">
        <v>875155.68673243304</v>
      </c>
      <c r="N247" s="1">
        <v>2531007.61008573</v>
      </c>
      <c r="O247" s="1">
        <v>741654.532532176</v>
      </c>
      <c r="P247" s="1">
        <v>1109220.9966825701</v>
      </c>
      <c r="Q247" s="1">
        <v>1107562.3683674701</v>
      </c>
      <c r="R247" s="1">
        <v>821051.82969686505</v>
      </c>
      <c r="S247" s="1">
        <v>1221947.1614850699</v>
      </c>
      <c r="T247" s="1">
        <v>969475.95760210301</v>
      </c>
      <c r="U247" s="1">
        <v>1323976.44803329</v>
      </c>
      <c r="V247" s="1">
        <v>814025.24200146704</v>
      </c>
      <c r="W247" s="1">
        <v>1379480.2581472001</v>
      </c>
      <c r="X247" s="1">
        <v>850519.97642227204</v>
      </c>
      <c r="Y247" s="1">
        <v>792704.60848384199</v>
      </c>
      <c r="Z247" s="1">
        <v>1093922.67661026</v>
      </c>
      <c r="AA247" s="1">
        <v>617907.02423301502</v>
      </c>
      <c r="AB247" s="1">
        <v>962808.90192938806</v>
      </c>
      <c r="AC247" s="1">
        <v>1194976.1015405499</v>
      </c>
      <c r="AD247" s="1">
        <v>1552941.6519481901</v>
      </c>
      <c r="AE247" s="1">
        <v>919031.59065404895</v>
      </c>
      <c r="AF247" s="1">
        <v>1047637.77431895</v>
      </c>
      <c r="AG247" s="1">
        <v>794297.33667288802</v>
      </c>
      <c r="AH247" s="1">
        <v>1208744.86426997</v>
      </c>
      <c r="AI247" s="1">
        <v>805740.14572841499</v>
      </c>
      <c r="AJ247" s="1">
        <v>829701.48619543004</v>
      </c>
      <c r="AK247" s="1">
        <v>801009.03785194096</v>
      </c>
      <c r="AL247" s="1">
        <v>1101568.46604687</v>
      </c>
      <c r="AM247" s="1">
        <v>719584.03260626295</v>
      </c>
      <c r="AN247" s="1">
        <v>689503.73621859099</v>
      </c>
      <c r="AO247" s="1">
        <v>1944739.2935847801</v>
      </c>
      <c r="AP247" s="1">
        <v>403751.59906150302</v>
      </c>
      <c r="AQ247" s="1">
        <v>361258.39363922802</v>
      </c>
      <c r="AR247" s="1">
        <v>598108.75998116506</v>
      </c>
      <c r="AS247" s="1">
        <v>667366.58259210002</v>
      </c>
      <c r="AT247" s="1">
        <v>587617.91676407796</v>
      </c>
      <c r="AU247" s="1">
        <v>607801.31303405995</v>
      </c>
      <c r="AV247" s="1">
        <v>744697.87868790398</v>
      </c>
      <c r="AW247" s="1">
        <v>885583.53589632094</v>
      </c>
      <c r="AX247" s="1">
        <v>846254.32083485904</v>
      </c>
      <c r="AY247" s="1">
        <v>841969.15691906703</v>
      </c>
      <c r="AZ247" s="1">
        <v>1425328.0052437601</v>
      </c>
      <c r="BA247" s="1">
        <v>690929.02230165305</v>
      </c>
      <c r="BB247" s="1">
        <v>1145590.04559457</v>
      </c>
      <c r="BC247" s="1">
        <v>1018905.4336683101</v>
      </c>
      <c r="BD247" s="1">
        <v>827772.00899078103</v>
      </c>
      <c r="BE247" s="1">
        <v>522112.31184348202</v>
      </c>
      <c r="BF247" s="1">
        <v>662091.47885574203</v>
      </c>
      <c r="BG247" s="1">
        <v>1926190.9616709801</v>
      </c>
      <c r="BH247" s="1">
        <v>879355.25894561899</v>
      </c>
      <c r="BI247" s="1">
        <v>833905.97702006798</v>
      </c>
      <c r="BJ247" s="1">
        <v>422806.30689294101</v>
      </c>
      <c r="BK247" s="1">
        <v>803297.05303910596</v>
      </c>
      <c r="BL247" s="1">
        <v>1162339.21165579</v>
      </c>
      <c r="BM247" s="1">
        <v>842347.37967721501</v>
      </c>
      <c r="BN247" s="1">
        <v>1269373.8227915801</v>
      </c>
      <c r="BO247" s="1">
        <v>1367869.5482363801</v>
      </c>
      <c r="BP247" s="1">
        <v>638449.30189761205</v>
      </c>
      <c r="BQ247" s="1">
        <v>1023111.5961303</v>
      </c>
      <c r="BR247" s="1">
        <v>1365333.7558248299</v>
      </c>
      <c r="BS247" s="1">
        <v>93384.862248150501</v>
      </c>
      <c r="BT247" s="1">
        <v>504193.36535933299</v>
      </c>
      <c r="BU247" s="1">
        <v>971860.48830684205</v>
      </c>
      <c r="BV247" s="1">
        <v>1282044.2233424</v>
      </c>
      <c r="BW247" s="1">
        <v>733183.33742640296</v>
      </c>
      <c r="BX247" s="1">
        <v>1002567.84327821</v>
      </c>
      <c r="BY247" s="1">
        <v>660697.67261120304</v>
      </c>
      <c r="BZ247" s="1">
        <v>456234.20427958597</v>
      </c>
      <c r="CA247" s="1">
        <v>533619.74465840799</v>
      </c>
      <c r="CB247" s="1">
        <v>1092277.7823399999</v>
      </c>
    </row>
    <row r="248" spans="1:80" x14ac:dyDescent="0.2">
      <c r="A248" s="1" t="s">
        <v>1883</v>
      </c>
      <c r="B248" s="4" t="s">
        <v>1100</v>
      </c>
      <c r="C248" s="4" t="s">
        <v>1101</v>
      </c>
      <c r="D248" s="1">
        <v>207023.87149272399</v>
      </c>
      <c r="E248" s="1">
        <v>236287.68926086999</v>
      </c>
      <c r="F248" s="1">
        <v>471890.14435592602</v>
      </c>
      <c r="G248" s="1">
        <v>171961.393869366</v>
      </c>
      <c r="H248" s="1">
        <v>583373.60063590296</v>
      </c>
      <c r="I248" s="1">
        <v>207210.22992227101</v>
      </c>
      <c r="J248" s="1">
        <v>138440.087011305</v>
      </c>
      <c r="K248" s="1">
        <v>154617.02313571301</v>
      </c>
      <c r="L248" s="1">
        <v>177796.440957346</v>
      </c>
      <c r="M248" s="1">
        <v>199613.256457346</v>
      </c>
      <c r="N248" s="1">
        <v>203689.15510087</v>
      </c>
      <c r="O248" s="1">
        <v>166173.74623201301</v>
      </c>
      <c r="P248" s="1">
        <v>212053.417519479</v>
      </c>
      <c r="Q248" s="1">
        <v>130409.989146864</v>
      </c>
      <c r="R248" s="1">
        <v>277070.85897287697</v>
      </c>
      <c r="S248" s="1">
        <v>245776.82355690101</v>
      </c>
      <c r="T248" s="1">
        <v>171349.453017147</v>
      </c>
      <c r="U248" s="1">
        <v>166327.67680641101</v>
      </c>
      <c r="V248" s="1">
        <v>485450.69682780298</v>
      </c>
      <c r="W248" s="1">
        <v>316147.982745666</v>
      </c>
      <c r="X248" s="1">
        <v>731451.99107174505</v>
      </c>
      <c r="Y248" s="1">
        <v>155242.09791329701</v>
      </c>
      <c r="Z248" s="1">
        <v>164169.20664037199</v>
      </c>
      <c r="AA248" s="1">
        <v>94714.047328695102</v>
      </c>
      <c r="AB248" s="1">
        <v>106580.123232343</v>
      </c>
      <c r="AC248" s="1">
        <v>232068.19886131599</v>
      </c>
      <c r="AD248" s="1">
        <v>256535.10417613701</v>
      </c>
      <c r="AE248" s="1">
        <v>112179.629371616</v>
      </c>
      <c r="AF248" s="1">
        <v>121942.816850332</v>
      </c>
      <c r="AG248" s="1">
        <v>134340.71024397999</v>
      </c>
      <c r="AH248" s="1">
        <v>212489.78156685099</v>
      </c>
      <c r="AI248" s="1">
        <v>130689.733444899</v>
      </c>
      <c r="AJ248" s="1">
        <v>159147.88677640201</v>
      </c>
      <c r="AK248" s="1">
        <v>168046.58693108201</v>
      </c>
      <c r="AL248" s="1">
        <v>130063.770701592</v>
      </c>
      <c r="AM248" s="1">
        <v>140289.34046036101</v>
      </c>
      <c r="AN248" s="1">
        <v>149954.64114136901</v>
      </c>
      <c r="AO248" s="1">
        <v>165977.28394914599</v>
      </c>
      <c r="AP248" s="1">
        <v>74633.812270921902</v>
      </c>
      <c r="AQ248" s="1">
        <v>76158.222994486001</v>
      </c>
      <c r="AR248" s="1">
        <v>155603.87945904199</v>
      </c>
      <c r="AS248" s="1">
        <v>138592.32470050399</v>
      </c>
      <c r="AT248" s="1">
        <v>101144.696294672</v>
      </c>
      <c r="AU248" s="1">
        <v>212831.531463405</v>
      </c>
      <c r="AV248" s="1">
        <v>153606.861799734</v>
      </c>
      <c r="AW248" s="1">
        <v>166369.30541671699</v>
      </c>
      <c r="AX248" s="1">
        <v>114999.29085807801</v>
      </c>
      <c r="AY248" s="1">
        <v>147160.49263025401</v>
      </c>
      <c r="AZ248" s="1">
        <v>149013.96147472199</v>
      </c>
      <c r="BA248" s="1">
        <v>104655.208497955</v>
      </c>
      <c r="BB248" s="1">
        <v>179222.679247297</v>
      </c>
      <c r="BC248" s="1">
        <v>171247.761908402</v>
      </c>
      <c r="BD248" s="1">
        <v>127493.237615857</v>
      </c>
      <c r="BE248" s="1">
        <v>201670.86916035699</v>
      </c>
      <c r="BF248" s="1">
        <v>109341.639798883</v>
      </c>
      <c r="BG248" s="1">
        <v>380194.237765887</v>
      </c>
      <c r="BH248" s="1">
        <v>238757.04522189099</v>
      </c>
      <c r="BI248" s="1">
        <v>104764.743479778</v>
      </c>
      <c r="BJ248" s="1">
        <v>100037.057898992</v>
      </c>
      <c r="BK248" s="1">
        <v>170075.14351818801</v>
      </c>
      <c r="BL248" s="1">
        <v>264734.62107712298</v>
      </c>
      <c r="BM248" s="1">
        <v>108840.946668854</v>
      </c>
      <c r="BN248" s="1">
        <v>184973.409818099</v>
      </c>
      <c r="BO248" s="1">
        <v>113712.529660852</v>
      </c>
      <c r="BP248" s="1">
        <v>88536.003470167896</v>
      </c>
      <c r="BQ248" s="1">
        <v>162560.487660688</v>
      </c>
      <c r="BR248" s="1">
        <v>138925.76992996701</v>
      </c>
      <c r="BS248" s="1">
        <v>147584.35243747599</v>
      </c>
      <c r="BT248" s="1">
        <v>120366.50526494499</v>
      </c>
      <c r="BU248" s="1">
        <v>88096.473298274796</v>
      </c>
      <c r="BV248" s="1">
        <v>164300.37181316499</v>
      </c>
      <c r="BW248" s="1">
        <v>110323.58721627299</v>
      </c>
      <c r="BX248" s="1">
        <v>106183.566127706</v>
      </c>
      <c r="BY248" s="1">
        <v>124903.533018095</v>
      </c>
      <c r="BZ248" s="1">
        <v>89579.932537643297</v>
      </c>
      <c r="CA248" s="1">
        <v>115981.481449477</v>
      </c>
      <c r="CB248" s="1">
        <v>185818.34244140401</v>
      </c>
    </row>
    <row r="249" spans="1:80" x14ac:dyDescent="0.2">
      <c r="A249" s="1" t="s">
        <v>1884</v>
      </c>
      <c r="B249" s="4" t="s">
        <v>1104</v>
      </c>
      <c r="C249" s="4" t="s">
        <v>1105</v>
      </c>
      <c r="D249" s="1">
        <v>28987.721471597401</v>
      </c>
      <c r="E249" s="1">
        <v>52564.807197397902</v>
      </c>
      <c r="F249" s="1">
        <v>67168.153034034694</v>
      </c>
      <c r="G249" s="1">
        <v>24334.711990731201</v>
      </c>
      <c r="H249" s="1">
        <v>24854.362363746201</v>
      </c>
      <c r="I249" s="1">
        <v>21222.998731611999</v>
      </c>
      <c r="J249" s="1">
        <v>22789.5331329361</v>
      </c>
      <c r="K249" s="1" t="s">
        <v>0</v>
      </c>
      <c r="L249" s="1">
        <v>53355.067065555202</v>
      </c>
      <c r="M249" s="1">
        <v>18144.035074964901</v>
      </c>
      <c r="N249" s="1" t="s">
        <v>0</v>
      </c>
      <c r="O249" s="1">
        <v>13935.945974537201</v>
      </c>
      <c r="P249" s="1">
        <v>26667.058634903598</v>
      </c>
      <c r="Q249" s="1">
        <v>35565.545444655902</v>
      </c>
      <c r="R249" s="1">
        <v>24497.588432220098</v>
      </c>
      <c r="S249" s="1">
        <v>30656.210762258401</v>
      </c>
      <c r="T249" s="1">
        <v>24928.8234553644</v>
      </c>
      <c r="U249" s="1">
        <v>40012.8335210726</v>
      </c>
      <c r="V249" s="1">
        <v>22002.147671115199</v>
      </c>
      <c r="W249" s="1" t="s">
        <v>0</v>
      </c>
      <c r="X249" s="1" t="s">
        <v>0</v>
      </c>
      <c r="Y249" s="1">
        <v>17573.611215509201</v>
      </c>
      <c r="Z249" s="1">
        <v>45525.5577777043</v>
      </c>
      <c r="AA249" s="1">
        <v>15558.628023044799</v>
      </c>
      <c r="AB249" s="1">
        <v>22444.303011251399</v>
      </c>
      <c r="AC249" s="1">
        <v>64398.812087797603</v>
      </c>
      <c r="AD249" s="1">
        <v>27984.499339753998</v>
      </c>
      <c r="AE249" s="1">
        <v>17578.946596799098</v>
      </c>
      <c r="AF249" s="1">
        <v>101179.348681845</v>
      </c>
      <c r="AG249" s="1">
        <v>20016.127334912999</v>
      </c>
      <c r="AH249" s="1">
        <v>18641.374906196001</v>
      </c>
      <c r="AI249" s="1">
        <v>39271.164035954796</v>
      </c>
      <c r="AJ249" s="1">
        <v>40855.508406723799</v>
      </c>
      <c r="AK249" s="1">
        <v>13846.835588862999</v>
      </c>
      <c r="AL249" s="1" t="s">
        <v>0</v>
      </c>
      <c r="AM249" s="1">
        <v>14570.600031944399</v>
      </c>
      <c r="AN249" s="1" t="s">
        <v>0</v>
      </c>
      <c r="AO249" s="1" t="s">
        <v>0</v>
      </c>
      <c r="AP249" s="1" t="s">
        <v>0</v>
      </c>
      <c r="AQ249" s="1">
        <v>32162.380236714202</v>
      </c>
      <c r="AR249" s="1">
        <v>49268.551496617103</v>
      </c>
      <c r="AS249" s="1">
        <v>37593.593038507999</v>
      </c>
      <c r="AT249" s="1">
        <v>15124.018596559001</v>
      </c>
      <c r="AU249" s="1">
        <v>49358.414377196801</v>
      </c>
      <c r="AV249" s="1">
        <v>39666.886977148497</v>
      </c>
      <c r="AW249" s="1">
        <v>24705.0119506624</v>
      </c>
      <c r="AX249" s="1">
        <v>47595.3783714491</v>
      </c>
      <c r="AY249" s="1">
        <v>17783.5144574314</v>
      </c>
      <c r="AZ249" s="1">
        <v>18656.883994507902</v>
      </c>
      <c r="BA249" s="1">
        <v>32655.319495247699</v>
      </c>
      <c r="BB249" s="1">
        <v>28837.983640885701</v>
      </c>
      <c r="BC249" s="1">
        <v>23778.214362094401</v>
      </c>
      <c r="BD249" s="1">
        <v>23875.994938317901</v>
      </c>
      <c r="BE249" s="1">
        <v>21183.296463050101</v>
      </c>
      <c r="BF249" s="1">
        <v>22265.199173288202</v>
      </c>
      <c r="BG249" s="1">
        <v>40013.357562621197</v>
      </c>
      <c r="BH249" s="1">
        <v>26956.153896165499</v>
      </c>
      <c r="BI249" s="1">
        <v>52167.3233814298</v>
      </c>
      <c r="BJ249" s="1">
        <v>47117.7826774676</v>
      </c>
      <c r="BK249" s="1" t="s">
        <v>0</v>
      </c>
      <c r="BL249" s="1">
        <v>41104.102856971404</v>
      </c>
      <c r="BM249" s="1">
        <v>38140.526490553202</v>
      </c>
      <c r="BN249" s="1">
        <v>43498.287187832502</v>
      </c>
      <c r="BO249" s="1">
        <v>34597.185883037302</v>
      </c>
      <c r="BP249" s="1">
        <v>25956.617647543</v>
      </c>
      <c r="BQ249" s="1">
        <v>17734.4849263123</v>
      </c>
      <c r="BR249" s="1">
        <v>21199.313621138601</v>
      </c>
      <c r="BS249" s="1">
        <v>35310.029103786597</v>
      </c>
      <c r="BT249" s="1">
        <v>19701.569090962701</v>
      </c>
      <c r="BU249" s="1">
        <v>17436.873523651499</v>
      </c>
      <c r="BV249" s="1">
        <v>25529.869045494099</v>
      </c>
      <c r="BW249" s="1">
        <v>24643.552870361698</v>
      </c>
      <c r="BX249" s="1">
        <v>47414.006870101599</v>
      </c>
      <c r="BY249" s="1">
        <v>22023.3329692767</v>
      </c>
      <c r="BZ249" s="1">
        <v>14018.632374407</v>
      </c>
      <c r="CA249" s="1">
        <v>15660.9204091844</v>
      </c>
      <c r="CB249" s="1" t="s">
        <v>0</v>
      </c>
    </row>
    <row r="250" spans="1:80" x14ac:dyDescent="0.2">
      <c r="A250" s="1" t="s">
        <v>1885</v>
      </c>
      <c r="B250" s="4" t="s">
        <v>1109</v>
      </c>
      <c r="C250" s="4" t="s">
        <v>1110</v>
      </c>
      <c r="D250" s="1">
        <v>17356118.282341901</v>
      </c>
      <c r="E250" s="1">
        <v>10006915.174947999</v>
      </c>
      <c r="F250" s="1">
        <v>20490726.685857099</v>
      </c>
      <c r="G250" s="1">
        <v>9189582.3966996092</v>
      </c>
      <c r="H250" s="1">
        <v>18802493.225797001</v>
      </c>
      <c r="I250" s="1">
        <v>13991974.1264995</v>
      </c>
      <c r="J250" s="1">
        <v>10467405.729361299</v>
      </c>
      <c r="K250" s="1">
        <v>9241915.9524932392</v>
      </c>
      <c r="L250" s="1">
        <v>15419012.721519301</v>
      </c>
      <c r="M250" s="1">
        <v>12000764.0479558</v>
      </c>
      <c r="N250" s="1">
        <v>15067192.4152287</v>
      </c>
      <c r="O250" s="1">
        <v>7653144.5072542699</v>
      </c>
      <c r="P250" s="1">
        <v>17049878.4762065</v>
      </c>
      <c r="Q250" s="1">
        <v>15321736.1425303</v>
      </c>
      <c r="R250" s="1">
        <v>14801196.7595318</v>
      </c>
      <c r="S250" s="1">
        <v>23963832.402220901</v>
      </c>
      <c r="T250" s="1">
        <v>10619034.518083399</v>
      </c>
      <c r="U250" s="1">
        <v>10443516.249130299</v>
      </c>
      <c r="V250" s="1">
        <v>15522773.387274301</v>
      </c>
      <c r="W250" s="1">
        <v>24742133.913274799</v>
      </c>
      <c r="X250" s="1">
        <v>15101944.0635166</v>
      </c>
      <c r="Y250" s="1">
        <v>22243132.5791515</v>
      </c>
      <c r="Z250" s="1">
        <v>21582618.0332141</v>
      </c>
      <c r="AA250" s="1">
        <v>9775734.0526652802</v>
      </c>
      <c r="AB250" s="1">
        <v>17679939.584707499</v>
      </c>
      <c r="AC250" s="1">
        <v>10843393.115158999</v>
      </c>
      <c r="AD250" s="1">
        <v>16128868.810567901</v>
      </c>
      <c r="AE250" s="1">
        <v>16923931.790455502</v>
      </c>
      <c r="AF250" s="1">
        <v>8260166.8305463698</v>
      </c>
      <c r="AG250" s="1">
        <v>11150401.1043304</v>
      </c>
      <c r="AH250" s="1">
        <v>16347385.3370449</v>
      </c>
      <c r="AI250" s="1">
        <v>8957492.0749876704</v>
      </c>
      <c r="AJ250" s="1">
        <v>16095348.959982799</v>
      </c>
      <c r="AK250" s="1">
        <v>17184848.029329501</v>
      </c>
      <c r="AL250" s="1">
        <v>23561447.2806229</v>
      </c>
      <c r="AM250" s="1">
        <v>22139221.4960755</v>
      </c>
      <c r="AN250" s="1">
        <v>11773071.774921199</v>
      </c>
      <c r="AO250" s="1">
        <v>8068371.8097718302</v>
      </c>
      <c r="AP250" s="1">
        <v>5644220.8365126802</v>
      </c>
      <c r="AQ250" s="1">
        <v>8219762.2742255097</v>
      </c>
      <c r="AR250" s="1">
        <v>15172094.496400001</v>
      </c>
      <c r="AS250" s="1">
        <v>9545050.4516456407</v>
      </c>
      <c r="AT250" s="1">
        <v>15507482.8779877</v>
      </c>
      <c r="AU250" s="1">
        <v>9223289.4731791299</v>
      </c>
      <c r="AV250" s="1">
        <v>9248564.1761894207</v>
      </c>
      <c r="AW250" s="1">
        <v>21193272.902677901</v>
      </c>
      <c r="AX250" s="1">
        <v>16827542.973361898</v>
      </c>
      <c r="AY250" s="1">
        <v>11883866.2194953</v>
      </c>
      <c r="AZ250" s="1">
        <v>9923971.5673105791</v>
      </c>
      <c r="BA250" s="1">
        <v>7947912.1623529401</v>
      </c>
      <c r="BB250" s="1">
        <v>6205494.0075138304</v>
      </c>
      <c r="BC250" s="1">
        <v>15482639.109905699</v>
      </c>
      <c r="BD250" s="1">
        <v>5230920.2898311904</v>
      </c>
      <c r="BE250" s="1">
        <v>9602411.3288667407</v>
      </c>
      <c r="BF250" s="1">
        <v>7093753.94355537</v>
      </c>
      <c r="BG250" s="1">
        <v>44899843.815713003</v>
      </c>
      <c r="BH250" s="1">
        <v>13247518.6615237</v>
      </c>
      <c r="BI250" s="1">
        <v>11568811.7231206</v>
      </c>
      <c r="BJ250" s="1">
        <v>25581972.5711274</v>
      </c>
      <c r="BK250" s="1">
        <v>13463015.138005899</v>
      </c>
      <c r="BL250" s="1">
        <v>24246969.781129099</v>
      </c>
      <c r="BM250" s="1">
        <v>10664391.493735099</v>
      </c>
      <c r="BN250" s="1">
        <v>26239408.8778526</v>
      </c>
      <c r="BO250" s="1">
        <v>43492486.458295502</v>
      </c>
      <c r="BP250" s="1">
        <v>25588233.8825946</v>
      </c>
      <c r="BQ250" s="1">
        <v>13132738.9266153</v>
      </c>
      <c r="BR250" s="1">
        <v>13981171.4894538</v>
      </c>
      <c r="BS250" s="1">
        <v>18996324.2342995</v>
      </c>
      <c r="BT250" s="1">
        <v>13356092.6324802</v>
      </c>
      <c r="BU250" s="1">
        <v>7594161.8649225803</v>
      </c>
      <c r="BV250" s="1">
        <v>9678084.4843796398</v>
      </c>
      <c r="BW250" s="1">
        <v>15259410.744186999</v>
      </c>
      <c r="BX250" s="1">
        <v>8004737.2277479703</v>
      </c>
      <c r="BY250" s="1">
        <v>11393981.235469</v>
      </c>
      <c r="BZ250" s="1">
        <v>15089447.9003061</v>
      </c>
      <c r="CA250" s="1">
        <v>10291512.513849599</v>
      </c>
      <c r="CB250" s="1">
        <v>7336738.4736243403</v>
      </c>
    </row>
    <row r="251" spans="1:80" x14ac:dyDescent="0.2">
      <c r="A251" s="1" t="s">
        <v>1886</v>
      </c>
      <c r="B251" s="4" t="s">
        <v>1114</v>
      </c>
      <c r="C251" s="4" t="s">
        <v>1115</v>
      </c>
      <c r="D251" s="1">
        <v>1999190.4416285499</v>
      </c>
      <c r="E251" s="1">
        <v>1921643.8198504399</v>
      </c>
      <c r="F251" s="1">
        <v>2691932.45213028</v>
      </c>
      <c r="G251" s="1">
        <v>1765964.60716919</v>
      </c>
      <c r="H251" s="1">
        <v>1713081.8368397199</v>
      </c>
      <c r="I251" s="1">
        <v>1847286.39639727</v>
      </c>
      <c r="J251" s="1">
        <v>1906578.90848774</v>
      </c>
      <c r="K251" s="1">
        <v>1816277.8744737101</v>
      </c>
      <c r="L251" s="1">
        <v>2226010.9115605</v>
      </c>
      <c r="M251" s="1">
        <v>1903807.40636266</v>
      </c>
      <c r="N251" s="1">
        <v>2195612.8963804399</v>
      </c>
      <c r="O251" s="1">
        <v>2192842.3889732901</v>
      </c>
      <c r="P251" s="1">
        <v>2287191.1783795701</v>
      </c>
      <c r="Q251" s="1">
        <v>2091298.0274159</v>
      </c>
      <c r="R251" s="1">
        <v>2113980.9752223901</v>
      </c>
      <c r="S251" s="1">
        <v>1974066.8056302201</v>
      </c>
      <c r="T251" s="1">
        <v>2080660.21754866</v>
      </c>
      <c r="U251" s="1">
        <v>1977237.9279287399</v>
      </c>
      <c r="V251" s="1">
        <v>1818606.0975941899</v>
      </c>
      <c r="W251" s="1">
        <v>2246875.8681817101</v>
      </c>
      <c r="X251" s="1">
        <v>1997152.1488226701</v>
      </c>
      <c r="Y251" s="1">
        <v>2046327.07340745</v>
      </c>
      <c r="Z251" s="1">
        <v>1827436.1206000601</v>
      </c>
      <c r="AA251" s="1">
        <v>1929678.6444260301</v>
      </c>
      <c r="AB251" s="1">
        <v>1720597.14877293</v>
      </c>
      <c r="AC251" s="1">
        <v>1892347.58309014</v>
      </c>
      <c r="AD251" s="1">
        <v>1736827.4489148899</v>
      </c>
      <c r="AE251" s="1">
        <v>1899486.48688795</v>
      </c>
      <c r="AF251" s="1">
        <v>2336601.6561898198</v>
      </c>
      <c r="AG251" s="1">
        <v>1614286.28065809</v>
      </c>
      <c r="AH251" s="1">
        <v>1783416.31035978</v>
      </c>
      <c r="AI251" s="1">
        <v>1377840.4302833199</v>
      </c>
      <c r="AJ251" s="1">
        <v>1520152.9387167699</v>
      </c>
      <c r="AK251" s="1">
        <v>1787544.16364762</v>
      </c>
      <c r="AL251" s="1">
        <v>1965394.5501729799</v>
      </c>
      <c r="AM251" s="1">
        <v>1858420.1995794999</v>
      </c>
      <c r="AN251" s="1">
        <v>1914953.5730309801</v>
      </c>
      <c r="AO251" s="1">
        <v>2027127.0009391599</v>
      </c>
      <c r="AP251" s="1">
        <v>1610377.4027420401</v>
      </c>
      <c r="AQ251" s="1">
        <v>1561529.92492167</v>
      </c>
      <c r="AR251" s="1">
        <v>1570020.7052539501</v>
      </c>
      <c r="AS251" s="1">
        <v>1398834.0500249399</v>
      </c>
      <c r="AT251" s="1">
        <v>1962806.9962587</v>
      </c>
      <c r="AU251" s="1">
        <v>1587730.58442978</v>
      </c>
      <c r="AV251" s="1">
        <v>1836051.9882531899</v>
      </c>
      <c r="AW251" s="1">
        <v>1599631.31141449</v>
      </c>
      <c r="AX251" s="1">
        <v>1542214.53685117</v>
      </c>
      <c r="AY251" s="1">
        <v>1576948.88247354</v>
      </c>
      <c r="AZ251" s="1">
        <v>2020138.17074119</v>
      </c>
      <c r="BA251" s="1">
        <v>1728688.56791239</v>
      </c>
      <c r="BB251" s="1">
        <v>1731339.09924604</v>
      </c>
      <c r="BC251" s="1">
        <v>1658374.76365449</v>
      </c>
      <c r="BD251" s="1">
        <v>1908372.4665063</v>
      </c>
      <c r="BE251" s="1">
        <v>1783082.6653217699</v>
      </c>
      <c r="BF251" s="1">
        <v>1551668.2834006201</v>
      </c>
      <c r="BG251" s="1">
        <v>1756903.35901354</v>
      </c>
      <c r="BH251" s="1">
        <v>1683652.3710697901</v>
      </c>
      <c r="BI251" s="1">
        <v>1451811.2875911801</v>
      </c>
      <c r="BJ251" s="1">
        <v>1934115.03036219</v>
      </c>
      <c r="BK251" s="1">
        <v>1731636.5117353899</v>
      </c>
      <c r="BL251" s="1">
        <v>1921811.0033549899</v>
      </c>
      <c r="BM251" s="1">
        <v>1732349.8419367999</v>
      </c>
      <c r="BN251" s="1">
        <v>1776767.8695700599</v>
      </c>
      <c r="BO251" s="1">
        <v>1697217.7976795901</v>
      </c>
      <c r="BP251" s="1">
        <v>1888125.6321980199</v>
      </c>
      <c r="BQ251" s="1">
        <v>1684133.9001690501</v>
      </c>
      <c r="BR251" s="1">
        <v>1865630.12276001</v>
      </c>
      <c r="BS251" s="1">
        <v>1793536.3688795201</v>
      </c>
      <c r="BT251" s="1">
        <v>1558347.25376553</v>
      </c>
      <c r="BU251" s="1">
        <v>1660184.0333718201</v>
      </c>
      <c r="BV251" s="1">
        <v>1755127.461532</v>
      </c>
      <c r="BW251" s="1">
        <v>1499222.5585539399</v>
      </c>
      <c r="BX251" s="1">
        <v>1585792.34408023</v>
      </c>
      <c r="BY251" s="1">
        <v>1602825.2570967099</v>
      </c>
      <c r="BZ251" s="1">
        <v>1633773.4924546599</v>
      </c>
      <c r="CA251" s="1">
        <v>1560174.5757905301</v>
      </c>
      <c r="CB251" s="1">
        <v>1274266.32928464</v>
      </c>
    </row>
    <row r="252" spans="1:80" x14ac:dyDescent="0.2">
      <c r="A252" s="1" t="s">
        <v>1887</v>
      </c>
      <c r="B252" s="4" t="s">
        <v>1119</v>
      </c>
      <c r="C252" s="4" t="s">
        <v>1120</v>
      </c>
      <c r="D252" s="1" t="s">
        <v>0</v>
      </c>
      <c r="E252" s="1" t="s">
        <v>0</v>
      </c>
      <c r="F252" s="1" t="s">
        <v>0</v>
      </c>
      <c r="G252" s="1" t="s">
        <v>0</v>
      </c>
      <c r="H252" s="1" t="s">
        <v>0</v>
      </c>
      <c r="I252" s="1" t="s">
        <v>0</v>
      </c>
      <c r="J252" s="1" t="s">
        <v>0</v>
      </c>
      <c r="K252" s="1" t="s">
        <v>0</v>
      </c>
      <c r="L252" s="1" t="s">
        <v>0</v>
      </c>
      <c r="M252" s="1" t="s">
        <v>0</v>
      </c>
      <c r="N252" s="1" t="s">
        <v>0</v>
      </c>
      <c r="O252" s="1" t="s">
        <v>0</v>
      </c>
      <c r="P252" s="1" t="s">
        <v>0</v>
      </c>
      <c r="Q252" s="1" t="s">
        <v>0</v>
      </c>
      <c r="R252" s="1" t="s">
        <v>0</v>
      </c>
      <c r="S252" s="1" t="s">
        <v>0</v>
      </c>
      <c r="T252" s="1" t="s">
        <v>0</v>
      </c>
      <c r="U252" s="1" t="s">
        <v>0</v>
      </c>
      <c r="V252" s="1" t="s">
        <v>0</v>
      </c>
      <c r="W252" s="1" t="s">
        <v>0</v>
      </c>
      <c r="X252" s="1" t="s">
        <v>0</v>
      </c>
      <c r="Y252" s="1" t="s">
        <v>0</v>
      </c>
      <c r="Z252" s="1" t="s">
        <v>0</v>
      </c>
      <c r="AA252" s="1" t="s">
        <v>0</v>
      </c>
      <c r="AB252" s="1" t="s">
        <v>0</v>
      </c>
      <c r="AC252" s="1" t="s">
        <v>0</v>
      </c>
      <c r="AD252" s="1" t="s">
        <v>0</v>
      </c>
      <c r="AE252" s="1" t="s">
        <v>0</v>
      </c>
      <c r="AF252" s="1" t="s">
        <v>0</v>
      </c>
      <c r="AG252" s="1" t="s">
        <v>0</v>
      </c>
      <c r="AH252" s="1" t="s">
        <v>0</v>
      </c>
      <c r="AI252" s="1" t="s">
        <v>0</v>
      </c>
      <c r="AJ252" s="1" t="s">
        <v>0</v>
      </c>
      <c r="AK252" s="1" t="s">
        <v>0</v>
      </c>
      <c r="AL252" s="1" t="s">
        <v>0</v>
      </c>
      <c r="AM252" s="1" t="s">
        <v>0</v>
      </c>
      <c r="AN252" s="1" t="s">
        <v>0</v>
      </c>
      <c r="AO252" s="1" t="s">
        <v>0</v>
      </c>
      <c r="AP252" s="1" t="s">
        <v>0</v>
      </c>
      <c r="AQ252" s="1" t="s">
        <v>0</v>
      </c>
      <c r="AR252" s="1" t="s">
        <v>0</v>
      </c>
      <c r="AS252" s="1" t="s">
        <v>0</v>
      </c>
      <c r="AT252" s="1" t="s">
        <v>0</v>
      </c>
      <c r="AU252" s="1" t="s">
        <v>0</v>
      </c>
      <c r="AV252" s="1" t="s">
        <v>0</v>
      </c>
      <c r="AW252" s="1" t="s">
        <v>0</v>
      </c>
      <c r="AX252" s="1" t="s">
        <v>0</v>
      </c>
      <c r="AY252" s="1" t="s">
        <v>0</v>
      </c>
      <c r="AZ252" s="1" t="s">
        <v>0</v>
      </c>
      <c r="BA252" s="1" t="s">
        <v>0</v>
      </c>
      <c r="BB252" s="1" t="s">
        <v>0</v>
      </c>
      <c r="BC252" s="1" t="s">
        <v>0</v>
      </c>
      <c r="BD252" s="1" t="s">
        <v>0</v>
      </c>
      <c r="BE252" s="1" t="s">
        <v>0</v>
      </c>
      <c r="BF252" s="1" t="s">
        <v>0</v>
      </c>
      <c r="BG252" s="1" t="s">
        <v>0</v>
      </c>
      <c r="BH252" s="1" t="s">
        <v>0</v>
      </c>
      <c r="BI252" s="1" t="s">
        <v>0</v>
      </c>
      <c r="BJ252" s="1" t="s">
        <v>0</v>
      </c>
      <c r="BK252" s="1" t="s">
        <v>0</v>
      </c>
      <c r="BL252" s="1" t="s">
        <v>0</v>
      </c>
      <c r="BM252" s="1" t="s">
        <v>0</v>
      </c>
      <c r="BN252" s="1" t="s">
        <v>0</v>
      </c>
      <c r="BO252" s="1" t="s">
        <v>0</v>
      </c>
      <c r="BP252" s="1" t="s">
        <v>0</v>
      </c>
      <c r="BQ252" s="1" t="s">
        <v>0</v>
      </c>
      <c r="BR252" s="1" t="s">
        <v>0</v>
      </c>
      <c r="BS252" s="1" t="s">
        <v>0</v>
      </c>
      <c r="BT252" s="1" t="s">
        <v>0</v>
      </c>
      <c r="BU252" s="1" t="s">
        <v>0</v>
      </c>
      <c r="BV252" s="1" t="s">
        <v>0</v>
      </c>
      <c r="BW252" s="1" t="s">
        <v>0</v>
      </c>
      <c r="BX252" s="1" t="s">
        <v>0</v>
      </c>
      <c r="BY252" s="1" t="s">
        <v>0</v>
      </c>
      <c r="BZ252" s="1" t="s">
        <v>0</v>
      </c>
      <c r="CA252" s="1" t="s">
        <v>0</v>
      </c>
      <c r="CB252" s="1" t="s">
        <v>0</v>
      </c>
    </row>
    <row r="253" spans="1:80" x14ac:dyDescent="0.2">
      <c r="A253" s="1" t="s">
        <v>1888</v>
      </c>
      <c r="B253" s="4" t="s">
        <v>1124</v>
      </c>
      <c r="C253" s="4" t="s">
        <v>1125</v>
      </c>
      <c r="D253" s="1" t="s">
        <v>0</v>
      </c>
      <c r="E253" s="1" t="s">
        <v>0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  <c r="L253" s="1" t="s">
        <v>0</v>
      </c>
      <c r="M253" s="1" t="s">
        <v>0</v>
      </c>
      <c r="N253" s="1" t="s">
        <v>0</v>
      </c>
      <c r="O253" s="1" t="s">
        <v>0</v>
      </c>
      <c r="P253" s="1" t="s">
        <v>0</v>
      </c>
      <c r="Q253" s="1" t="s">
        <v>0</v>
      </c>
      <c r="R253" s="1" t="s">
        <v>0</v>
      </c>
      <c r="S253" s="1" t="s">
        <v>0</v>
      </c>
      <c r="T253" s="1" t="s">
        <v>0</v>
      </c>
      <c r="U253" s="1" t="s">
        <v>0</v>
      </c>
      <c r="V253" s="1" t="s">
        <v>0</v>
      </c>
      <c r="W253" s="1" t="s">
        <v>0</v>
      </c>
      <c r="X253" s="1" t="s">
        <v>0</v>
      </c>
      <c r="Y253" s="1" t="s">
        <v>0</v>
      </c>
      <c r="Z253" s="1" t="s">
        <v>0</v>
      </c>
      <c r="AA253" s="1" t="s">
        <v>0</v>
      </c>
      <c r="AB253" s="1" t="s">
        <v>0</v>
      </c>
      <c r="AC253" s="1" t="s">
        <v>0</v>
      </c>
      <c r="AD253" s="1" t="s">
        <v>0</v>
      </c>
      <c r="AE253" s="1" t="s">
        <v>0</v>
      </c>
      <c r="AF253" s="1" t="s">
        <v>0</v>
      </c>
      <c r="AG253" s="1" t="s">
        <v>0</v>
      </c>
      <c r="AH253" s="1" t="s">
        <v>0</v>
      </c>
      <c r="AI253" s="1" t="s">
        <v>0</v>
      </c>
      <c r="AJ253" s="1" t="s">
        <v>0</v>
      </c>
      <c r="AK253" s="1" t="s">
        <v>0</v>
      </c>
      <c r="AL253" s="1" t="s">
        <v>0</v>
      </c>
      <c r="AM253" s="1" t="s">
        <v>0</v>
      </c>
      <c r="AN253" s="1" t="s">
        <v>0</v>
      </c>
      <c r="AO253" s="1" t="s">
        <v>0</v>
      </c>
      <c r="AP253" s="1" t="s">
        <v>0</v>
      </c>
      <c r="AQ253" s="1" t="s">
        <v>0</v>
      </c>
      <c r="AR253" s="1" t="s">
        <v>0</v>
      </c>
      <c r="AS253" s="1" t="s">
        <v>0</v>
      </c>
      <c r="AT253" s="1" t="s">
        <v>0</v>
      </c>
      <c r="AU253" s="1" t="s">
        <v>0</v>
      </c>
      <c r="AV253" s="1" t="s">
        <v>0</v>
      </c>
      <c r="AW253" s="1" t="s">
        <v>0</v>
      </c>
      <c r="AX253" s="1" t="s">
        <v>0</v>
      </c>
      <c r="AY253" s="1" t="s">
        <v>0</v>
      </c>
      <c r="AZ253" s="1" t="s">
        <v>0</v>
      </c>
      <c r="BA253" s="1" t="s">
        <v>0</v>
      </c>
      <c r="BB253" s="1" t="s">
        <v>0</v>
      </c>
      <c r="BC253" s="1" t="s">
        <v>0</v>
      </c>
      <c r="BD253" s="1" t="s">
        <v>0</v>
      </c>
      <c r="BE253" s="1" t="s">
        <v>0</v>
      </c>
      <c r="BF253" s="1" t="s">
        <v>0</v>
      </c>
      <c r="BG253" s="1" t="s">
        <v>0</v>
      </c>
      <c r="BH253" s="1" t="s">
        <v>0</v>
      </c>
      <c r="BI253" s="1" t="s">
        <v>0</v>
      </c>
      <c r="BJ253" s="1" t="s">
        <v>0</v>
      </c>
      <c r="BK253" s="1" t="s">
        <v>0</v>
      </c>
      <c r="BL253" s="1" t="s">
        <v>0</v>
      </c>
      <c r="BM253" s="1" t="s">
        <v>0</v>
      </c>
      <c r="BN253" s="1" t="s">
        <v>0</v>
      </c>
      <c r="BO253" s="1" t="s">
        <v>0</v>
      </c>
      <c r="BP253" s="1" t="s">
        <v>0</v>
      </c>
      <c r="BQ253" s="1" t="s">
        <v>0</v>
      </c>
      <c r="BR253" s="1" t="s">
        <v>0</v>
      </c>
      <c r="BS253" s="1" t="s">
        <v>0</v>
      </c>
      <c r="BT253" s="1" t="s">
        <v>0</v>
      </c>
      <c r="BU253" s="1" t="s">
        <v>0</v>
      </c>
      <c r="BV253" s="1" t="s">
        <v>0</v>
      </c>
      <c r="BW253" s="1" t="s">
        <v>0</v>
      </c>
      <c r="BX253" s="1" t="s">
        <v>0</v>
      </c>
      <c r="BY253" s="1" t="s">
        <v>0</v>
      </c>
      <c r="BZ253" s="1" t="s">
        <v>0</v>
      </c>
      <c r="CA253" s="1" t="s">
        <v>0</v>
      </c>
      <c r="CB253" s="1" t="s">
        <v>0</v>
      </c>
    </row>
    <row r="254" spans="1:80" x14ac:dyDescent="0.2">
      <c r="A254" s="1" t="s">
        <v>1890</v>
      </c>
      <c r="B254" s="4" t="s">
        <v>1129</v>
      </c>
      <c r="C254" s="4" t="s">
        <v>1130</v>
      </c>
      <c r="D254" s="1" t="s">
        <v>0</v>
      </c>
      <c r="E254" s="1" t="s">
        <v>0</v>
      </c>
      <c r="F254" s="1" t="s">
        <v>0</v>
      </c>
      <c r="G254" s="1" t="s">
        <v>0</v>
      </c>
      <c r="H254" s="1" t="s">
        <v>0</v>
      </c>
      <c r="I254" s="1" t="s">
        <v>0</v>
      </c>
      <c r="J254" s="1" t="s">
        <v>0</v>
      </c>
      <c r="K254" s="1" t="s">
        <v>0</v>
      </c>
      <c r="L254" s="1" t="s">
        <v>0</v>
      </c>
      <c r="M254" s="1" t="s">
        <v>0</v>
      </c>
      <c r="N254" s="1" t="s">
        <v>0</v>
      </c>
      <c r="O254" s="1" t="s">
        <v>0</v>
      </c>
      <c r="P254" s="1" t="s">
        <v>0</v>
      </c>
      <c r="Q254" s="1" t="s">
        <v>0</v>
      </c>
      <c r="R254" s="1" t="s">
        <v>0</v>
      </c>
      <c r="S254" s="1" t="s">
        <v>0</v>
      </c>
      <c r="T254" s="1" t="s">
        <v>0</v>
      </c>
      <c r="U254" s="1" t="s">
        <v>0</v>
      </c>
      <c r="V254" s="1" t="s">
        <v>0</v>
      </c>
      <c r="W254" s="1" t="s">
        <v>0</v>
      </c>
      <c r="X254" s="1" t="s">
        <v>0</v>
      </c>
      <c r="Y254" s="1" t="s">
        <v>0</v>
      </c>
      <c r="Z254" s="1" t="s">
        <v>0</v>
      </c>
      <c r="AA254" s="1" t="s">
        <v>0</v>
      </c>
      <c r="AB254" s="1" t="s">
        <v>0</v>
      </c>
      <c r="AC254" s="1" t="s">
        <v>0</v>
      </c>
      <c r="AD254" s="1" t="s">
        <v>0</v>
      </c>
      <c r="AE254" s="1" t="s">
        <v>0</v>
      </c>
      <c r="AF254" s="1" t="s">
        <v>0</v>
      </c>
      <c r="AG254" s="1" t="s">
        <v>0</v>
      </c>
      <c r="AH254" s="1" t="s">
        <v>0</v>
      </c>
      <c r="AI254" s="1" t="s">
        <v>0</v>
      </c>
      <c r="AJ254" s="1" t="s">
        <v>0</v>
      </c>
      <c r="AK254" s="1" t="s">
        <v>0</v>
      </c>
      <c r="AL254" s="1" t="s">
        <v>0</v>
      </c>
      <c r="AM254" s="1" t="s">
        <v>0</v>
      </c>
      <c r="AN254" s="1" t="s">
        <v>0</v>
      </c>
      <c r="AO254" s="1" t="s">
        <v>0</v>
      </c>
      <c r="AP254" s="1" t="s">
        <v>0</v>
      </c>
      <c r="AQ254" s="1" t="s">
        <v>0</v>
      </c>
      <c r="AR254" s="1" t="s">
        <v>0</v>
      </c>
      <c r="AS254" s="1" t="s">
        <v>0</v>
      </c>
      <c r="AT254" s="1" t="s">
        <v>0</v>
      </c>
      <c r="AU254" s="1" t="s">
        <v>0</v>
      </c>
      <c r="AV254" s="1" t="s">
        <v>0</v>
      </c>
      <c r="AW254" s="1" t="s">
        <v>0</v>
      </c>
      <c r="AX254" s="1" t="s">
        <v>0</v>
      </c>
      <c r="AY254" s="1" t="s">
        <v>0</v>
      </c>
      <c r="AZ254" s="1" t="s">
        <v>0</v>
      </c>
      <c r="BA254" s="1" t="s">
        <v>0</v>
      </c>
      <c r="BB254" s="1" t="s">
        <v>0</v>
      </c>
      <c r="BC254" s="1" t="s">
        <v>0</v>
      </c>
      <c r="BD254" s="1" t="s">
        <v>0</v>
      </c>
      <c r="BE254" s="1" t="s">
        <v>0</v>
      </c>
      <c r="BF254" s="1" t="s">
        <v>0</v>
      </c>
      <c r="BG254" s="1" t="s">
        <v>0</v>
      </c>
      <c r="BH254" s="1" t="s">
        <v>0</v>
      </c>
      <c r="BI254" s="1" t="s">
        <v>0</v>
      </c>
      <c r="BJ254" s="1" t="s">
        <v>0</v>
      </c>
      <c r="BK254" s="1" t="s">
        <v>0</v>
      </c>
      <c r="BL254" s="1" t="s">
        <v>0</v>
      </c>
      <c r="BM254" s="1" t="s">
        <v>0</v>
      </c>
      <c r="BN254" s="1" t="s">
        <v>0</v>
      </c>
      <c r="BO254" s="1" t="s">
        <v>0</v>
      </c>
      <c r="BP254" s="1" t="s">
        <v>0</v>
      </c>
      <c r="BQ254" s="1" t="s">
        <v>0</v>
      </c>
      <c r="BR254" s="1" t="s">
        <v>0</v>
      </c>
      <c r="BS254" s="1" t="s">
        <v>0</v>
      </c>
      <c r="BT254" s="1" t="s">
        <v>0</v>
      </c>
      <c r="BU254" s="1" t="s">
        <v>0</v>
      </c>
      <c r="BV254" s="1" t="s">
        <v>0</v>
      </c>
      <c r="BW254" s="1" t="s">
        <v>0</v>
      </c>
      <c r="BX254" s="1" t="s">
        <v>0</v>
      </c>
      <c r="BY254" s="1" t="s">
        <v>0</v>
      </c>
      <c r="BZ254" s="1" t="s">
        <v>0</v>
      </c>
      <c r="CA254" s="1" t="s">
        <v>0</v>
      </c>
      <c r="CB254" s="1" t="s">
        <v>0</v>
      </c>
    </row>
    <row r="255" spans="1:80" x14ac:dyDescent="0.2">
      <c r="A255" s="1" t="s">
        <v>1891</v>
      </c>
      <c r="B255" s="4" t="s">
        <v>1133</v>
      </c>
      <c r="C255" s="4" t="s">
        <v>1134</v>
      </c>
      <c r="D255" s="1">
        <v>185046.64929063999</v>
      </c>
      <c r="E255" s="1">
        <v>138629.80789942501</v>
      </c>
      <c r="F255" s="1">
        <v>203831.36236805099</v>
      </c>
      <c r="G255" s="1">
        <v>133606.20262944899</v>
      </c>
      <c r="H255" s="1">
        <v>138468.53297942301</v>
      </c>
      <c r="I255" s="1">
        <v>163026.29663870399</v>
      </c>
      <c r="J255" s="1">
        <v>88920.884605013605</v>
      </c>
      <c r="K255" s="1">
        <v>134499.222237635</v>
      </c>
      <c r="L255" s="1">
        <v>90428.957808212406</v>
      </c>
      <c r="M255" s="1">
        <v>111732.299807435</v>
      </c>
      <c r="N255" s="1">
        <v>96247.925526319901</v>
      </c>
      <c r="O255" s="1">
        <v>125409.64235241601</v>
      </c>
      <c r="P255" s="1">
        <v>95600.890289954506</v>
      </c>
      <c r="Q255" s="1">
        <v>92759.442363033406</v>
      </c>
      <c r="R255" s="1">
        <v>156322.65401978901</v>
      </c>
      <c r="S255" s="1">
        <v>118192.15869824401</v>
      </c>
      <c r="T255" s="1">
        <v>108568.52865094101</v>
      </c>
      <c r="U255" s="1">
        <v>80157.286952754002</v>
      </c>
      <c r="V255" s="1">
        <v>102038.936182794</v>
      </c>
      <c r="W255" s="1">
        <v>116420.908821141</v>
      </c>
      <c r="X255" s="1">
        <v>164406.69657435801</v>
      </c>
      <c r="Y255" s="1">
        <v>98014.852668757696</v>
      </c>
      <c r="Z255" s="1">
        <v>78509.206992995896</v>
      </c>
      <c r="AA255" s="1">
        <v>83296.165115190001</v>
      </c>
      <c r="AB255" s="1">
        <v>116210.634219523</v>
      </c>
      <c r="AC255" s="1">
        <v>152036.571739912</v>
      </c>
      <c r="AD255" s="1">
        <v>98281.480115408398</v>
      </c>
      <c r="AE255" s="1">
        <v>115123.820708399</v>
      </c>
      <c r="AF255" s="1">
        <v>122316.77909341</v>
      </c>
      <c r="AG255" s="1">
        <v>142549.329339466</v>
      </c>
      <c r="AH255" s="1">
        <v>164394.34108683601</v>
      </c>
      <c r="AI255" s="1">
        <v>111721.788999419</v>
      </c>
      <c r="AJ255" s="1">
        <v>167988.75670919399</v>
      </c>
      <c r="AK255" s="1">
        <v>94358.837046897694</v>
      </c>
      <c r="AL255" s="1">
        <v>120591.837899329</v>
      </c>
      <c r="AM255" s="1">
        <v>111050.87146348</v>
      </c>
      <c r="AN255" s="1">
        <v>115980.118665653</v>
      </c>
      <c r="AO255" s="1">
        <v>34741.411583980203</v>
      </c>
      <c r="AP255" s="1">
        <v>98450.151252206706</v>
      </c>
      <c r="AQ255" s="1">
        <v>91399.533537680705</v>
      </c>
      <c r="AR255" s="1">
        <v>89259.131682114006</v>
      </c>
      <c r="AS255" s="1">
        <v>58899.6198587166</v>
      </c>
      <c r="AT255" s="1">
        <v>103654.586813199</v>
      </c>
      <c r="AU255" s="1">
        <v>90814.492811019605</v>
      </c>
      <c r="AV255" s="1">
        <v>73831.746874098302</v>
      </c>
      <c r="AW255" s="1">
        <v>93418.463894324304</v>
      </c>
      <c r="AX255" s="1">
        <v>88861.692651650301</v>
      </c>
      <c r="AY255" s="1">
        <v>156987.628171791</v>
      </c>
      <c r="AZ255" s="1">
        <v>94719.454743369904</v>
      </c>
      <c r="BA255" s="1">
        <v>144131.361164114</v>
      </c>
      <c r="BB255" s="1">
        <v>109328.294271427</v>
      </c>
      <c r="BC255" s="1">
        <v>133000.78641951201</v>
      </c>
      <c r="BD255" s="1">
        <v>83070.557927200003</v>
      </c>
      <c r="BE255" s="1">
        <v>96426.658944146693</v>
      </c>
      <c r="BF255" s="1">
        <v>89902.885547442405</v>
      </c>
      <c r="BG255" s="1">
        <v>200681.985090904</v>
      </c>
      <c r="BH255" s="1">
        <v>127373.752140917</v>
      </c>
      <c r="BI255" s="1">
        <v>103035.844176361</v>
      </c>
      <c r="BJ255" s="1">
        <v>98099.391246274594</v>
      </c>
      <c r="BK255" s="1">
        <v>76559.1174977591</v>
      </c>
      <c r="BL255" s="1">
        <v>115655.77304142401</v>
      </c>
      <c r="BM255" s="1">
        <v>109052.956278151</v>
      </c>
      <c r="BN255" s="1">
        <v>136584.68952373401</v>
      </c>
      <c r="BO255" s="1">
        <v>137742.05967143999</v>
      </c>
      <c r="BP255" s="1">
        <v>101711.57563632799</v>
      </c>
      <c r="BQ255" s="1">
        <v>109530.92286012899</v>
      </c>
      <c r="BR255" s="1">
        <v>91842.466006328395</v>
      </c>
      <c r="BS255" s="1">
        <v>120370.52323382</v>
      </c>
      <c r="BT255" s="1">
        <v>91289.032967155406</v>
      </c>
      <c r="BU255" s="1">
        <v>91350.910475052602</v>
      </c>
      <c r="BV255" s="1">
        <v>91277.458739816793</v>
      </c>
      <c r="BW255" s="1">
        <v>80704.432046235903</v>
      </c>
      <c r="BX255" s="1">
        <v>63132.127290399301</v>
      </c>
      <c r="BY255" s="1">
        <v>78549.524824161505</v>
      </c>
      <c r="BZ255" s="1">
        <v>116230.89840005399</v>
      </c>
      <c r="CA255" s="1">
        <v>84412.083341351594</v>
      </c>
      <c r="CB255" s="1">
        <v>53618.677673694197</v>
      </c>
    </row>
    <row r="256" spans="1:80" x14ac:dyDescent="0.2">
      <c r="A256" s="1" t="s">
        <v>1892</v>
      </c>
      <c r="B256" s="4" t="s">
        <v>1137</v>
      </c>
      <c r="C256" s="4" t="s">
        <v>1138</v>
      </c>
      <c r="D256" s="1" t="s">
        <v>0</v>
      </c>
      <c r="E256" s="1" t="s">
        <v>0</v>
      </c>
      <c r="F256" s="1" t="s">
        <v>0</v>
      </c>
      <c r="G256" s="1" t="s">
        <v>0</v>
      </c>
      <c r="H256" s="1" t="s">
        <v>0</v>
      </c>
      <c r="I256" s="1" t="s">
        <v>0</v>
      </c>
      <c r="J256" s="1" t="s">
        <v>0</v>
      </c>
      <c r="K256" s="1" t="s">
        <v>0</v>
      </c>
      <c r="L256" s="1" t="s">
        <v>0</v>
      </c>
      <c r="M256" s="1" t="s">
        <v>0</v>
      </c>
      <c r="N256" s="1" t="s">
        <v>0</v>
      </c>
      <c r="O256" s="1" t="s">
        <v>0</v>
      </c>
      <c r="P256" s="1" t="s">
        <v>0</v>
      </c>
      <c r="Q256" s="1" t="s">
        <v>0</v>
      </c>
      <c r="R256" s="1" t="s">
        <v>0</v>
      </c>
      <c r="S256" s="1" t="s">
        <v>0</v>
      </c>
      <c r="T256" s="1" t="s">
        <v>0</v>
      </c>
      <c r="U256" s="1" t="s">
        <v>0</v>
      </c>
      <c r="V256" s="1" t="s">
        <v>0</v>
      </c>
      <c r="W256" s="1" t="s">
        <v>0</v>
      </c>
      <c r="X256" s="1" t="s">
        <v>0</v>
      </c>
      <c r="Y256" s="1" t="s">
        <v>0</v>
      </c>
      <c r="Z256" s="1" t="s">
        <v>0</v>
      </c>
      <c r="AA256" s="1" t="s">
        <v>0</v>
      </c>
      <c r="AB256" s="1" t="s">
        <v>0</v>
      </c>
      <c r="AC256" s="1" t="s">
        <v>0</v>
      </c>
      <c r="AD256" s="1" t="s">
        <v>0</v>
      </c>
      <c r="AE256" s="1" t="s">
        <v>0</v>
      </c>
      <c r="AF256" s="1" t="s">
        <v>0</v>
      </c>
      <c r="AG256" s="1" t="s">
        <v>0</v>
      </c>
      <c r="AH256" s="1" t="s">
        <v>0</v>
      </c>
      <c r="AI256" s="1" t="s">
        <v>0</v>
      </c>
      <c r="AJ256" s="1" t="s">
        <v>0</v>
      </c>
      <c r="AK256" s="1" t="s">
        <v>0</v>
      </c>
      <c r="AL256" s="1" t="s">
        <v>0</v>
      </c>
      <c r="AM256" s="1" t="s">
        <v>0</v>
      </c>
      <c r="AN256" s="1" t="s">
        <v>0</v>
      </c>
      <c r="AO256" s="1" t="s">
        <v>0</v>
      </c>
      <c r="AP256" s="1" t="s">
        <v>0</v>
      </c>
      <c r="AQ256" s="1" t="s">
        <v>0</v>
      </c>
      <c r="AR256" s="1" t="s">
        <v>0</v>
      </c>
      <c r="AS256" s="1" t="s">
        <v>0</v>
      </c>
      <c r="AT256" s="1" t="s">
        <v>0</v>
      </c>
      <c r="AU256" s="1" t="s">
        <v>0</v>
      </c>
      <c r="AV256" s="1" t="s">
        <v>0</v>
      </c>
      <c r="AW256" s="1" t="s">
        <v>0</v>
      </c>
      <c r="AX256" s="1" t="s">
        <v>0</v>
      </c>
      <c r="AY256" s="1" t="s">
        <v>0</v>
      </c>
      <c r="AZ256" s="1" t="s">
        <v>0</v>
      </c>
      <c r="BA256" s="1" t="s">
        <v>0</v>
      </c>
      <c r="BB256" s="1" t="s">
        <v>0</v>
      </c>
      <c r="BC256" s="1" t="s">
        <v>0</v>
      </c>
      <c r="BD256" s="1" t="s">
        <v>0</v>
      </c>
      <c r="BE256" s="1" t="s">
        <v>0</v>
      </c>
      <c r="BF256" s="1" t="s">
        <v>0</v>
      </c>
      <c r="BG256" s="1" t="s">
        <v>0</v>
      </c>
      <c r="BH256" s="1" t="s">
        <v>0</v>
      </c>
      <c r="BI256" s="1" t="s">
        <v>0</v>
      </c>
      <c r="BJ256" s="1" t="s">
        <v>0</v>
      </c>
      <c r="BK256" s="1" t="s">
        <v>0</v>
      </c>
      <c r="BL256" s="1" t="s">
        <v>0</v>
      </c>
      <c r="BM256" s="1" t="s">
        <v>0</v>
      </c>
      <c r="BN256" s="1" t="s">
        <v>0</v>
      </c>
      <c r="BO256" s="1" t="s">
        <v>0</v>
      </c>
      <c r="BP256" s="1" t="s">
        <v>0</v>
      </c>
      <c r="BQ256" s="1" t="s">
        <v>0</v>
      </c>
      <c r="BR256" s="1" t="s">
        <v>0</v>
      </c>
      <c r="BS256" s="1" t="s">
        <v>0</v>
      </c>
      <c r="BT256" s="1" t="s">
        <v>0</v>
      </c>
      <c r="BU256" s="1" t="s">
        <v>0</v>
      </c>
      <c r="BV256" s="1" t="s">
        <v>0</v>
      </c>
      <c r="BW256" s="1" t="s">
        <v>0</v>
      </c>
      <c r="BX256" s="1" t="s">
        <v>0</v>
      </c>
      <c r="BY256" s="1" t="s">
        <v>0</v>
      </c>
      <c r="BZ256" s="1" t="s">
        <v>0</v>
      </c>
      <c r="CA256" s="1" t="s">
        <v>0</v>
      </c>
      <c r="CB256" s="1" t="s">
        <v>0</v>
      </c>
    </row>
    <row r="257" spans="1:80" x14ac:dyDescent="0.2">
      <c r="A257" s="1" t="s">
        <v>1893</v>
      </c>
      <c r="B257" s="4" t="s">
        <v>1142</v>
      </c>
      <c r="C257" s="4" t="s">
        <v>1143</v>
      </c>
      <c r="D257" s="1">
        <v>1050928.88274515</v>
      </c>
      <c r="E257" s="1">
        <v>1208168.14090897</v>
      </c>
      <c r="F257" s="1">
        <v>1399990.55974465</v>
      </c>
      <c r="G257" s="1">
        <v>880014.56204550504</v>
      </c>
      <c r="H257" s="1">
        <v>1046048.00914092</v>
      </c>
      <c r="I257" s="1">
        <v>236043.92343200001</v>
      </c>
      <c r="J257" s="1">
        <v>808143.38992033596</v>
      </c>
      <c r="K257" s="1">
        <v>1063842.1339567299</v>
      </c>
      <c r="L257" s="1">
        <v>1031816.9101450799</v>
      </c>
      <c r="M257" s="1">
        <v>1009461.88855572</v>
      </c>
      <c r="N257" s="1">
        <v>547073.51221308101</v>
      </c>
      <c r="O257" s="1">
        <v>809913.45006757299</v>
      </c>
      <c r="P257" s="1">
        <v>1124027.0788525101</v>
      </c>
      <c r="Q257" s="1">
        <v>787008.60007361602</v>
      </c>
      <c r="R257" s="1">
        <v>938622.15843858197</v>
      </c>
      <c r="S257" s="1">
        <v>553120.47388335597</v>
      </c>
      <c r="T257" s="1">
        <v>1045798.36707066</v>
      </c>
      <c r="U257" s="1">
        <v>722864.42713960796</v>
      </c>
      <c r="V257" s="1">
        <v>874113.91455096495</v>
      </c>
      <c r="W257" s="1">
        <v>52564.886954818903</v>
      </c>
      <c r="X257" s="1">
        <v>1146138.9650639901</v>
      </c>
      <c r="Y257" s="1">
        <v>1066831.2336289501</v>
      </c>
      <c r="Z257" s="1">
        <v>1019294.08223776</v>
      </c>
      <c r="AA257" s="1">
        <v>653676.88396391005</v>
      </c>
      <c r="AB257" s="1">
        <v>851550.36832502298</v>
      </c>
      <c r="AC257" s="1">
        <v>739111.40281656501</v>
      </c>
      <c r="AD257" s="1">
        <v>490190.59060615097</v>
      </c>
      <c r="AE257" s="1">
        <v>1264587.2340450599</v>
      </c>
      <c r="AF257" s="1">
        <v>1501924.9692186699</v>
      </c>
      <c r="AG257" s="1">
        <v>973316.69214756298</v>
      </c>
      <c r="AH257" s="1">
        <v>1070342.45379603</v>
      </c>
      <c r="AI257" s="1">
        <v>285676.24359684798</v>
      </c>
      <c r="AJ257" s="1">
        <v>901887.06542147696</v>
      </c>
      <c r="AK257" s="1">
        <v>896187.54862265196</v>
      </c>
      <c r="AL257" s="1">
        <v>79346.486009714296</v>
      </c>
      <c r="AM257" s="1">
        <v>954693.22260447894</v>
      </c>
      <c r="AN257" s="1">
        <v>1011212.91338452</v>
      </c>
      <c r="AO257" s="1">
        <v>132481.144489406</v>
      </c>
      <c r="AP257" s="1">
        <v>618684.88501726405</v>
      </c>
      <c r="AQ257" s="1">
        <v>744365.42816740298</v>
      </c>
      <c r="AR257" s="1">
        <v>696366.622247405</v>
      </c>
      <c r="AS257" s="1">
        <v>703946.00397267297</v>
      </c>
      <c r="AT257" s="1">
        <v>1203227.7629094</v>
      </c>
      <c r="AU257" s="1" t="s">
        <v>0</v>
      </c>
      <c r="AV257" s="1">
        <v>750155.79754846904</v>
      </c>
      <c r="AW257" s="1">
        <v>933232.48657625704</v>
      </c>
      <c r="AX257" s="1">
        <v>864088.412400648</v>
      </c>
      <c r="AY257" s="1">
        <v>881715.06159188203</v>
      </c>
      <c r="AZ257" s="1">
        <v>993992.87852992502</v>
      </c>
      <c r="BA257" s="1">
        <v>728711.56308957399</v>
      </c>
      <c r="BB257" s="1">
        <v>1015886.24090959</v>
      </c>
      <c r="BC257" s="1">
        <v>678839.822360944</v>
      </c>
      <c r="BD257" s="1">
        <v>1063193.09464216</v>
      </c>
      <c r="BE257" s="1">
        <v>1190951.0235516501</v>
      </c>
      <c r="BF257" s="1">
        <v>433683.209544504</v>
      </c>
      <c r="BG257" s="1">
        <v>895941.43127656402</v>
      </c>
      <c r="BH257" s="1">
        <v>929530.52258204995</v>
      </c>
      <c r="BI257" s="1">
        <v>796901.98473001097</v>
      </c>
      <c r="BJ257" s="1">
        <v>969585.82436307601</v>
      </c>
      <c r="BK257" s="1">
        <v>703207.56879929802</v>
      </c>
      <c r="BL257" s="1">
        <v>133027.504917582</v>
      </c>
      <c r="BM257" s="1">
        <v>938716.52352187503</v>
      </c>
      <c r="BN257" s="1">
        <v>960416.75623454398</v>
      </c>
      <c r="BO257" s="1">
        <v>282301.29039721802</v>
      </c>
      <c r="BP257" s="1">
        <v>668629.45474750502</v>
      </c>
      <c r="BQ257" s="1">
        <v>1023086.18843182</v>
      </c>
      <c r="BR257" s="1">
        <v>501090.21390253701</v>
      </c>
      <c r="BS257" s="1">
        <v>581285.77224722703</v>
      </c>
      <c r="BT257" s="1">
        <v>715674.09668069798</v>
      </c>
      <c r="BU257" s="1">
        <v>691144.37556733098</v>
      </c>
      <c r="BV257" s="1">
        <v>846945.68205046305</v>
      </c>
      <c r="BW257" s="1">
        <v>425384.71419793298</v>
      </c>
      <c r="BX257" s="1">
        <v>238542.603405526</v>
      </c>
      <c r="BY257" s="1">
        <v>835918.21769660094</v>
      </c>
      <c r="BZ257" s="1">
        <v>801980.07428029005</v>
      </c>
      <c r="CA257" s="1">
        <v>755670.05169373704</v>
      </c>
      <c r="CB257" s="1">
        <v>194506.73780274499</v>
      </c>
    </row>
    <row r="258" spans="1:80" x14ac:dyDescent="0.2">
      <c r="A258" s="1" t="s">
        <v>1894</v>
      </c>
      <c r="B258" s="4" t="s">
        <v>1147</v>
      </c>
      <c r="C258" s="4" t="s">
        <v>1148</v>
      </c>
      <c r="D258" s="1">
        <v>20380047.2905972</v>
      </c>
      <c r="E258" s="1">
        <v>20814509.782109302</v>
      </c>
      <c r="F258" s="1">
        <v>28719949.6465405</v>
      </c>
      <c r="G258" s="1">
        <v>16665971.770035399</v>
      </c>
      <c r="H258" s="1">
        <v>14911969.666639499</v>
      </c>
      <c r="I258" s="1">
        <v>23788225.075744402</v>
      </c>
      <c r="J258" s="1">
        <v>23750223.242118299</v>
      </c>
      <c r="K258" s="1">
        <v>20832848.322171401</v>
      </c>
      <c r="L258" s="1">
        <v>20748092.312865902</v>
      </c>
      <c r="M258" s="1">
        <v>21838426.7352283</v>
      </c>
      <c r="N258" s="1">
        <v>7823809.7684835801</v>
      </c>
      <c r="O258" s="1">
        <v>21962967.079887599</v>
      </c>
      <c r="P258" s="1">
        <v>24334472.203547198</v>
      </c>
      <c r="Q258" s="1">
        <v>24940354.783695899</v>
      </c>
      <c r="R258" s="1">
        <v>20834912.3241072</v>
      </c>
      <c r="S258" s="1">
        <v>22888754.097895999</v>
      </c>
      <c r="T258" s="1">
        <v>22572969.205511201</v>
      </c>
      <c r="U258" s="1">
        <v>8047297.4348832602</v>
      </c>
      <c r="V258" s="1">
        <v>23056910.342759501</v>
      </c>
      <c r="W258" s="1">
        <v>19686265.2669065</v>
      </c>
      <c r="X258" s="1">
        <v>19566115.6814676</v>
      </c>
      <c r="Y258" s="1">
        <v>21616242.845049798</v>
      </c>
      <c r="Z258" s="1">
        <v>21741930.6321439</v>
      </c>
      <c r="AA258" s="1">
        <v>18355055.251074299</v>
      </c>
      <c r="AB258" s="1">
        <v>21493810.1442881</v>
      </c>
      <c r="AC258" s="1">
        <v>29493976.710917201</v>
      </c>
      <c r="AD258" s="1">
        <v>17975398.854025699</v>
      </c>
      <c r="AE258" s="1">
        <v>21563033.163040999</v>
      </c>
      <c r="AF258" s="1">
        <v>18797131.394955799</v>
      </c>
      <c r="AG258" s="1">
        <v>20600170.783561599</v>
      </c>
      <c r="AH258" s="1">
        <v>19008318.964101002</v>
      </c>
      <c r="AI258" s="1">
        <v>15856908.510103</v>
      </c>
      <c r="AJ258" s="1">
        <v>19912466.419872999</v>
      </c>
      <c r="AK258" s="1">
        <v>21153176.9579284</v>
      </c>
      <c r="AL258" s="1">
        <v>21064051.350944001</v>
      </c>
      <c r="AM258" s="1">
        <v>20995177.067571498</v>
      </c>
      <c r="AN258" s="1">
        <v>18434553.373196401</v>
      </c>
      <c r="AO258" s="1" t="s">
        <v>0</v>
      </c>
      <c r="AP258" s="1">
        <v>20245628.7296777</v>
      </c>
      <c r="AQ258" s="1">
        <v>16888856.781719401</v>
      </c>
      <c r="AR258" s="1">
        <v>17746694.6716871</v>
      </c>
      <c r="AS258" s="1">
        <v>12200967.7601924</v>
      </c>
      <c r="AT258" s="1">
        <v>19372484.477046799</v>
      </c>
      <c r="AU258" s="1">
        <v>10451247.3634177</v>
      </c>
      <c r="AV258" s="1">
        <v>6605559.1152575295</v>
      </c>
      <c r="AW258" s="1">
        <v>18501252.749158598</v>
      </c>
      <c r="AX258" s="1">
        <v>17469704.749049999</v>
      </c>
      <c r="AY258" s="1">
        <v>20411873.467458501</v>
      </c>
      <c r="AZ258" s="1">
        <v>9918910.2467625402</v>
      </c>
      <c r="BA258" s="1">
        <v>20100291.530836299</v>
      </c>
      <c r="BB258" s="1">
        <v>19694086.670497701</v>
      </c>
      <c r="BC258" s="1">
        <v>18395045.667438202</v>
      </c>
      <c r="BD258" s="1">
        <v>15926524.160083501</v>
      </c>
      <c r="BE258" s="1">
        <v>15351866.765099401</v>
      </c>
      <c r="BF258" s="1">
        <v>18121828.648663599</v>
      </c>
      <c r="BG258" s="1">
        <v>17971921.0745201</v>
      </c>
      <c r="BH258" s="1">
        <v>18783927.729350802</v>
      </c>
      <c r="BI258" s="1">
        <v>17941419.654937498</v>
      </c>
      <c r="BJ258" s="1">
        <v>19687423.071503799</v>
      </c>
      <c r="BK258" s="1">
        <v>20798366.7917732</v>
      </c>
      <c r="BL258" s="1">
        <v>20431443.6542501</v>
      </c>
      <c r="BM258" s="1">
        <v>17012510.749795701</v>
      </c>
      <c r="BN258" s="1">
        <v>23078740.3881329</v>
      </c>
      <c r="BO258" s="1">
        <v>23774822.718879901</v>
      </c>
      <c r="BP258" s="1">
        <v>17796454.214207102</v>
      </c>
      <c r="BQ258" s="1">
        <v>21589153.842950702</v>
      </c>
      <c r="BR258" s="1">
        <v>2939654.21790232</v>
      </c>
      <c r="BS258" s="1">
        <v>18504300.2385584</v>
      </c>
      <c r="BT258" s="1">
        <v>18104420.390978798</v>
      </c>
      <c r="BU258" s="1">
        <v>8965747.7585925702</v>
      </c>
      <c r="BV258" s="1">
        <v>21996116.473079</v>
      </c>
      <c r="BW258" s="1">
        <v>15448291.434123101</v>
      </c>
      <c r="BX258" s="1" t="s">
        <v>0</v>
      </c>
      <c r="BY258" s="1">
        <v>19387069.152797699</v>
      </c>
      <c r="BZ258" s="1">
        <v>14427479.689016899</v>
      </c>
      <c r="CA258" s="1">
        <v>16063497.071634</v>
      </c>
      <c r="CB258" s="1">
        <v>19067623.981385499</v>
      </c>
    </row>
    <row r="259" spans="1:80" x14ac:dyDescent="0.2">
      <c r="A259" s="1" t="s">
        <v>1895</v>
      </c>
      <c r="B259" s="4" t="s">
        <v>1151</v>
      </c>
      <c r="C259" s="4" t="s">
        <v>1152</v>
      </c>
      <c r="D259" s="1" t="s">
        <v>0</v>
      </c>
      <c r="E259" s="1" t="s">
        <v>0</v>
      </c>
      <c r="F259" s="1" t="s">
        <v>0</v>
      </c>
      <c r="G259" s="1" t="s">
        <v>0</v>
      </c>
      <c r="H259" s="1" t="s">
        <v>0</v>
      </c>
      <c r="I259" s="1" t="s">
        <v>0</v>
      </c>
      <c r="J259" s="1" t="s">
        <v>0</v>
      </c>
      <c r="K259" s="1" t="s">
        <v>0</v>
      </c>
      <c r="L259" s="1" t="s">
        <v>0</v>
      </c>
      <c r="M259" s="1" t="s">
        <v>0</v>
      </c>
      <c r="N259" s="1" t="s">
        <v>0</v>
      </c>
      <c r="O259" s="1" t="s">
        <v>0</v>
      </c>
      <c r="P259" s="1" t="s">
        <v>0</v>
      </c>
      <c r="Q259" s="1" t="s">
        <v>0</v>
      </c>
      <c r="R259" s="1" t="s">
        <v>0</v>
      </c>
      <c r="S259" s="1" t="s">
        <v>0</v>
      </c>
      <c r="T259" s="1" t="s">
        <v>0</v>
      </c>
      <c r="U259" s="1" t="s">
        <v>0</v>
      </c>
      <c r="V259" s="1" t="s">
        <v>0</v>
      </c>
      <c r="W259" s="1" t="s">
        <v>0</v>
      </c>
      <c r="X259" s="1" t="s">
        <v>0</v>
      </c>
      <c r="Y259" s="1" t="s">
        <v>0</v>
      </c>
      <c r="Z259" s="1" t="s">
        <v>0</v>
      </c>
      <c r="AA259" s="1" t="s">
        <v>0</v>
      </c>
      <c r="AB259" s="1" t="s">
        <v>0</v>
      </c>
      <c r="AC259" s="1" t="s">
        <v>0</v>
      </c>
      <c r="AD259" s="1" t="s">
        <v>0</v>
      </c>
      <c r="AE259" s="1" t="s">
        <v>0</v>
      </c>
      <c r="AF259" s="1" t="s">
        <v>0</v>
      </c>
      <c r="AG259" s="1" t="s">
        <v>0</v>
      </c>
      <c r="AH259" s="1" t="s">
        <v>0</v>
      </c>
      <c r="AI259" s="1" t="s">
        <v>0</v>
      </c>
      <c r="AJ259" s="1" t="s">
        <v>0</v>
      </c>
      <c r="AK259" s="1" t="s">
        <v>0</v>
      </c>
      <c r="AL259" s="1" t="s">
        <v>0</v>
      </c>
      <c r="AM259" s="1" t="s">
        <v>0</v>
      </c>
      <c r="AN259" s="1" t="s">
        <v>0</v>
      </c>
      <c r="AO259" s="1" t="s">
        <v>0</v>
      </c>
      <c r="AP259" s="1" t="s">
        <v>0</v>
      </c>
      <c r="AQ259" s="1" t="s">
        <v>0</v>
      </c>
      <c r="AR259" s="1" t="s">
        <v>0</v>
      </c>
      <c r="AS259" s="1" t="s">
        <v>0</v>
      </c>
      <c r="AT259" s="1" t="s">
        <v>0</v>
      </c>
      <c r="AU259" s="1" t="s">
        <v>0</v>
      </c>
      <c r="AV259" s="1" t="s">
        <v>0</v>
      </c>
      <c r="AW259" s="1" t="s">
        <v>0</v>
      </c>
      <c r="AX259" s="1" t="s">
        <v>0</v>
      </c>
      <c r="AY259" s="1" t="s">
        <v>0</v>
      </c>
      <c r="AZ259" s="1" t="s">
        <v>0</v>
      </c>
      <c r="BA259" s="1" t="s">
        <v>0</v>
      </c>
      <c r="BB259" s="1" t="s">
        <v>0</v>
      </c>
      <c r="BC259" s="1" t="s">
        <v>0</v>
      </c>
      <c r="BD259" s="1" t="s">
        <v>0</v>
      </c>
      <c r="BE259" s="1" t="s">
        <v>0</v>
      </c>
      <c r="BF259" s="1" t="s">
        <v>0</v>
      </c>
      <c r="BG259" s="1" t="s">
        <v>0</v>
      </c>
      <c r="BH259" s="1" t="s">
        <v>0</v>
      </c>
      <c r="BI259" s="1" t="s">
        <v>0</v>
      </c>
      <c r="BJ259" s="1" t="s">
        <v>0</v>
      </c>
      <c r="BK259" s="1" t="s">
        <v>0</v>
      </c>
      <c r="BL259" s="1" t="s">
        <v>0</v>
      </c>
      <c r="BM259" s="1" t="s">
        <v>0</v>
      </c>
      <c r="BN259" s="1" t="s">
        <v>0</v>
      </c>
      <c r="BO259" s="1" t="s">
        <v>0</v>
      </c>
      <c r="BP259" s="1" t="s">
        <v>0</v>
      </c>
      <c r="BQ259" s="1" t="s">
        <v>0</v>
      </c>
      <c r="BR259" s="1" t="s">
        <v>0</v>
      </c>
      <c r="BS259" s="1" t="s">
        <v>0</v>
      </c>
      <c r="BT259" s="1" t="s">
        <v>0</v>
      </c>
      <c r="BU259" s="1" t="s">
        <v>0</v>
      </c>
      <c r="BV259" s="1" t="s">
        <v>0</v>
      </c>
      <c r="BW259" s="1" t="s">
        <v>0</v>
      </c>
      <c r="BX259" s="1" t="s">
        <v>0</v>
      </c>
      <c r="BY259" s="1" t="s">
        <v>0</v>
      </c>
      <c r="BZ259" s="1" t="s">
        <v>0</v>
      </c>
      <c r="CA259" s="1" t="s">
        <v>0</v>
      </c>
      <c r="CB259" s="1" t="s">
        <v>0</v>
      </c>
    </row>
    <row r="260" spans="1:80" x14ac:dyDescent="0.2">
      <c r="A260" s="1" t="s">
        <v>1896</v>
      </c>
      <c r="B260" s="4" t="s">
        <v>1154</v>
      </c>
      <c r="C260" s="4" t="s">
        <v>1155</v>
      </c>
      <c r="D260" s="1" t="s">
        <v>0</v>
      </c>
      <c r="E260" s="1" t="s">
        <v>0</v>
      </c>
      <c r="F260" s="1" t="s">
        <v>0</v>
      </c>
      <c r="G260" s="1" t="s">
        <v>0</v>
      </c>
      <c r="H260" s="1" t="s">
        <v>0</v>
      </c>
      <c r="I260" s="1" t="s">
        <v>0</v>
      </c>
      <c r="J260" s="1" t="s">
        <v>0</v>
      </c>
      <c r="K260" s="1" t="s">
        <v>0</v>
      </c>
      <c r="L260" s="1" t="s">
        <v>0</v>
      </c>
      <c r="M260" s="1" t="s">
        <v>0</v>
      </c>
      <c r="N260" s="1" t="s">
        <v>0</v>
      </c>
      <c r="O260" s="1" t="s">
        <v>0</v>
      </c>
      <c r="P260" s="1" t="s">
        <v>0</v>
      </c>
      <c r="Q260" s="1" t="s">
        <v>0</v>
      </c>
      <c r="R260" s="1" t="s">
        <v>0</v>
      </c>
      <c r="S260" s="1" t="s">
        <v>0</v>
      </c>
      <c r="T260" s="1" t="s">
        <v>0</v>
      </c>
      <c r="U260" s="1" t="s">
        <v>0</v>
      </c>
      <c r="V260" s="1" t="s">
        <v>0</v>
      </c>
      <c r="W260" s="1" t="s">
        <v>0</v>
      </c>
      <c r="X260" s="1" t="s">
        <v>0</v>
      </c>
      <c r="Y260" s="1" t="s">
        <v>0</v>
      </c>
      <c r="Z260" s="1" t="s">
        <v>0</v>
      </c>
      <c r="AA260" s="1" t="s">
        <v>0</v>
      </c>
      <c r="AB260" s="1" t="s">
        <v>0</v>
      </c>
      <c r="AC260" s="1" t="s">
        <v>0</v>
      </c>
      <c r="AD260" s="1" t="s">
        <v>0</v>
      </c>
      <c r="AE260" s="1" t="s">
        <v>0</v>
      </c>
      <c r="AF260" s="1" t="s">
        <v>0</v>
      </c>
      <c r="AG260" s="1" t="s">
        <v>0</v>
      </c>
      <c r="AH260" s="1" t="s">
        <v>0</v>
      </c>
      <c r="AI260" s="1" t="s">
        <v>0</v>
      </c>
      <c r="AJ260" s="1" t="s">
        <v>0</v>
      </c>
      <c r="AK260" s="1" t="s">
        <v>0</v>
      </c>
      <c r="AL260" s="1" t="s">
        <v>0</v>
      </c>
      <c r="AM260" s="1" t="s">
        <v>0</v>
      </c>
      <c r="AN260" s="1" t="s">
        <v>0</v>
      </c>
      <c r="AO260" s="1" t="s">
        <v>0</v>
      </c>
      <c r="AP260" s="1" t="s">
        <v>0</v>
      </c>
      <c r="AQ260" s="1" t="s">
        <v>0</v>
      </c>
      <c r="AR260" s="1" t="s">
        <v>0</v>
      </c>
      <c r="AS260" s="1" t="s">
        <v>0</v>
      </c>
      <c r="AT260" s="1" t="s">
        <v>0</v>
      </c>
      <c r="AU260" s="1" t="s">
        <v>0</v>
      </c>
      <c r="AV260" s="1" t="s">
        <v>0</v>
      </c>
      <c r="AW260" s="1" t="s">
        <v>0</v>
      </c>
      <c r="AX260" s="1" t="s">
        <v>0</v>
      </c>
      <c r="AY260" s="1" t="s">
        <v>0</v>
      </c>
      <c r="AZ260" s="1" t="s">
        <v>0</v>
      </c>
      <c r="BA260" s="1" t="s">
        <v>0</v>
      </c>
      <c r="BB260" s="1" t="s">
        <v>0</v>
      </c>
      <c r="BC260" s="1" t="s">
        <v>0</v>
      </c>
      <c r="BD260" s="1" t="s">
        <v>0</v>
      </c>
      <c r="BE260" s="1" t="s">
        <v>0</v>
      </c>
      <c r="BF260" s="1" t="s">
        <v>0</v>
      </c>
      <c r="BG260" s="1" t="s">
        <v>0</v>
      </c>
      <c r="BH260" s="1" t="s">
        <v>0</v>
      </c>
      <c r="BI260" s="1" t="s">
        <v>0</v>
      </c>
      <c r="BJ260" s="1" t="s">
        <v>0</v>
      </c>
      <c r="BK260" s="1" t="s">
        <v>0</v>
      </c>
      <c r="BL260" s="1" t="s">
        <v>0</v>
      </c>
      <c r="BM260" s="1" t="s">
        <v>0</v>
      </c>
      <c r="BN260" s="1" t="s">
        <v>0</v>
      </c>
      <c r="BO260" s="1" t="s">
        <v>0</v>
      </c>
      <c r="BP260" s="1" t="s">
        <v>0</v>
      </c>
      <c r="BQ260" s="1" t="s">
        <v>0</v>
      </c>
      <c r="BR260" s="1" t="s">
        <v>0</v>
      </c>
      <c r="BS260" s="1" t="s">
        <v>0</v>
      </c>
      <c r="BT260" s="1" t="s">
        <v>0</v>
      </c>
      <c r="BU260" s="1" t="s">
        <v>0</v>
      </c>
      <c r="BV260" s="1" t="s">
        <v>0</v>
      </c>
      <c r="BW260" s="1" t="s">
        <v>0</v>
      </c>
      <c r="BX260" s="1" t="s">
        <v>0</v>
      </c>
      <c r="BY260" s="1" t="s">
        <v>0</v>
      </c>
      <c r="BZ260" s="1" t="s">
        <v>0</v>
      </c>
      <c r="CA260" s="1" t="s">
        <v>0</v>
      </c>
      <c r="CB260" s="1" t="s">
        <v>0</v>
      </c>
    </row>
    <row r="261" spans="1:80" x14ac:dyDescent="0.2">
      <c r="A261" s="1" t="s">
        <v>1897</v>
      </c>
      <c r="B261" s="4" t="s">
        <v>1158</v>
      </c>
      <c r="C261" s="4" t="s">
        <v>1159</v>
      </c>
      <c r="D261" s="1" t="s">
        <v>0</v>
      </c>
      <c r="E261" s="1" t="s">
        <v>0</v>
      </c>
      <c r="F261" s="1" t="s">
        <v>0</v>
      </c>
      <c r="G261" s="1" t="s">
        <v>0</v>
      </c>
      <c r="H261" s="1" t="s">
        <v>0</v>
      </c>
      <c r="I261" s="1" t="s">
        <v>0</v>
      </c>
      <c r="J261" s="1" t="s">
        <v>0</v>
      </c>
      <c r="K261" s="1" t="s">
        <v>0</v>
      </c>
      <c r="L261" s="1" t="s">
        <v>0</v>
      </c>
      <c r="M261" s="1" t="s">
        <v>0</v>
      </c>
      <c r="N261" s="1" t="s">
        <v>0</v>
      </c>
      <c r="O261" s="1" t="s">
        <v>0</v>
      </c>
      <c r="P261" s="1" t="s">
        <v>0</v>
      </c>
      <c r="Q261" s="1" t="s">
        <v>0</v>
      </c>
      <c r="R261" s="1" t="s">
        <v>0</v>
      </c>
      <c r="S261" s="1" t="s">
        <v>0</v>
      </c>
      <c r="T261" s="1" t="s">
        <v>0</v>
      </c>
      <c r="U261" s="1" t="s">
        <v>0</v>
      </c>
      <c r="V261" s="1" t="s">
        <v>0</v>
      </c>
      <c r="W261" s="1" t="s">
        <v>0</v>
      </c>
      <c r="X261" s="1" t="s">
        <v>0</v>
      </c>
      <c r="Y261" s="1" t="s">
        <v>0</v>
      </c>
      <c r="Z261" s="1" t="s">
        <v>0</v>
      </c>
      <c r="AA261" s="1" t="s">
        <v>0</v>
      </c>
      <c r="AB261" s="1" t="s">
        <v>0</v>
      </c>
      <c r="AC261" s="1" t="s">
        <v>0</v>
      </c>
      <c r="AD261" s="1" t="s">
        <v>0</v>
      </c>
      <c r="AE261" s="1" t="s">
        <v>0</v>
      </c>
      <c r="AF261" s="1" t="s">
        <v>0</v>
      </c>
      <c r="AG261" s="1" t="s">
        <v>0</v>
      </c>
      <c r="AH261" s="1" t="s">
        <v>0</v>
      </c>
      <c r="AI261" s="1" t="s">
        <v>0</v>
      </c>
      <c r="AJ261" s="1" t="s">
        <v>0</v>
      </c>
      <c r="AK261" s="1" t="s">
        <v>0</v>
      </c>
      <c r="AL261" s="1" t="s">
        <v>0</v>
      </c>
      <c r="AM261" s="1" t="s">
        <v>0</v>
      </c>
      <c r="AN261" s="1" t="s">
        <v>0</v>
      </c>
      <c r="AO261" s="1" t="s">
        <v>0</v>
      </c>
      <c r="AP261" s="1" t="s">
        <v>0</v>
      </c>
      <c r="AQ261" s="1" t="s">
        <v>0</v>
      </c>
      <c r="AR261" s="1" t="s">
        <v>0</v>
      </c>
      <c r="AS261" s="1" t="s">
        <v>0</v>
      </c>
      <c r="AT261" s="1" t="s">
        <v>0</v>
      </c>
      <c r="AU261" s="1" t="s">
        <v>0</v>
      </c>
      <c r="AV261" s="1" t="s">
        <v>0</v>
      </c>
      <c r="AW261" s="1" t="s">
        <v>0</v>
      </c>
      <c r="AX261" s="1" t="s">
        <v>0</v>
      </c>
      <c r="AY261" s="1" t="s">
        <v>0</v>
      </c>
      <c r="AZ261" s="1" t="s">
        <v>0</v>
      </c>
      <c r="BA261" s="1" t="s">
        <v>0</v>
      </c>
      <c r="BB261" s="1" t="s">
        <v>0</v>
      </c>
      <c r="BC261" s="1" t="s">
        <v>0</v>
      </c>
      <c r="BD261" s="1" t="s">
        <v>0</v>
      </c>
      <c r="BE261" s="1" t="s">
        <v>0</v>
      </c>
      <c r="BF261" s="1" t="s">
        <v>0</v>
      </c>
      <c r="BG261" s="1" t="s">
        <v>0</v>
      </c>
      <c r="BH261" s="1" t="s">
        <v>0</v>
      </c>
      <c r="BI261" s="1" t="s">
        <v>0</v>
      </c>
      <c r="BJ261" s="1" t="s">
        <v>0</v>
      </c>
      <c r="BK261" s="1" t="s">
        <v>0</v>
      </c>
      <c r="BL261" s="1" t="s">
        <v>0</v>
      </c>
      <c r="BM261" s="1" t="s">
        <v>0</v>
      </c>
      <c r="BN261" s="1" t="s">
        <v>0</v>
      </c>
      <c r="BO261" s="1" t="s">
        <v>0</v>
      </c>
      <c r="BP261" s="1" t="s">
        <v>0</v>
      </c>
      <c r="BQ261" s="1" t="s">
        <v>0</v>
      </c>
      <c r="BR261" s="1" t="s">
        <v>0</v>
      </c>
      <c r="BS261" s="1" t="s">
        <v>0</v>
      </c>
      <c r="BT261" s="1" t="s">
        <v>0</v>
      </c>
      <c r="BU261" s="1" t="s">
        <v>0</v>
      </c>
      <c r="BV261" s="1" t="s">
        <v>0</v>
      </c>
      <c r="BW261" s="1" t="s">
        <v>0</v>
      </c>
      <c r="BX261" s="1" t="s">
        <v>0</v>
      </c>
      <c r="BY261" s="1" t="s">
        <v>0</v>
      </c>
      <c r="BZ261" s="1" t="s">
        <v>0</v>
      </c>
      <c r="CA261" s="1" t="s">
        <v>0</v>
      </c>
      <c r="CB261" s="1" t="s">
        <v>0</v>
      </c>
    </row>
    <row r="262" spans="1:80" x14ac:dyDescent="0.2">
      <c r="A262" s="1" t="s">
        <v>1898</v>
      </c>
      <c r="B262" s="4" t="s">
        <v>1163</v>
      </c>
      <c r="C262" s="4" t="s">
        <v>1164</v>
      </c>
      <c r="D262" s="1" t="s">
        <v>0</v>
      </c>
      <c r="E262" s="1" t="s">
        <v>0</v>
      </c>
      <c r="F262" s="1" t="s">
        <v>0</v>
      </c>
      <c r="G262" s="1" t="s">
        <v>0</v>
      </c>
      <c r="H262" s="1" t="s">
        <v>0</v>
      </c>
      <c r="I262" s="1" t="s">
        <v>0</v>
      </c>
      <c r="J262" s="1" t="s">
        <v>0</v>
      </c>
      <c r="K262" s="1" t="s">
        <v>0</v>
      </c>
      <c r="L262" s="1" t="s">
        <v>0</v>
      </c>
      <c r="M262" s="1" t="s">
        <v>0</v>
      </c>
      <c r="N262" s="1" t="s">
        <v>0</v>
      </c>
      <c r="O262" s="1" t="s">
        <v>0</v>
      </c>
      <c r="P262" s="1" t="s">
        <v>0</v>
      </c>
      <c r="Q262" s="1" t="s">
        <v>0</v>
      </c>
      <c r="R262" s="1" t="s">
        <v>0</v>
      </c>
      <c r="S262" s="1" t="s">
        <v>0</v>
      </c>
      <c r="T262" s="1" t="s">
        <v>0</v>
      </c>
      <c r="U262" s="1" t="s">
        <v>0</v>
      </c>
      <c r="V262" s="1" t="s">
        <v>0</v>
      </c>
      <c r="W262" s="1" t="s">
        <v>0</v>
      </c>
      <c r="X262" s="1" t="s">
        <v>0</v>
      </c>
      <c r="Y262" s="1" t="s">
        <v>0</v>
      </c>
      <c r="Z262" s="1" t="s">
        <v>0</v>
      </c>
      <c r="AA262" s="1" t="s">
        <v>0</v>
      </c>
      <c r="AB262" s="1" t="s">
        <v>0</v>
      </c>
      <c r="AC262" s="1" t="s">
        <v>0</v>
      </c>
      <c r="AD262" s="1" t="s">
        <v>0</v>
      </c>
      <c r="AE262" s="1" t="s">
        <v>0</v>
      </c>
      <c r="AF262" s="1" t="s">
        <v>0</v>
      </c>
      <c r="AG262" s="1" t="s">
        <v>0</v>
      </c>
      <c r="AH262" s="1" t="s">
        <v>0</v>
      </c>
      <c r="AI262" s="1" t="s">
        <v>0</v>
      </c>
      <c r="AJ262" s="1" t="s">
        <v>0</v>
      </c>
      <c r="AK262" s="1" t="s">
        <v>0</v>
      </c>
      <c r="AL262" s="1" t="s">
        <v>0</v>
      </c>
      <c r="AM262" s="1" t="s">
        <v>0</v>
      </c>
      <c r="AN262" s="1" t="s">
        <v>0</v>
      </c>
      <c r="AO262" s="1" t="s">
        <v>0</v>
      </c>
      <c r="AP262" s="1" t="s">
        <v>0</v>
      </c>
      <c r="AQ262" s="1" t="s">
        <v>0</v>
      </c>
      <c r="AR262" s="1" t="s">
        <v>0</v>
      </c>
      <c r="AS262" s="1" t="s">
        <v>0</v>
      </c>
      <c r="AT262" s="1" t="s">
        <v>0</v>
      </c>
      <c r="AU262" s="1" t="s">
        <v>0</v>
      </c>
      <c r="AV262" s="1" t="s">
        <v>0</v>
      </c>
      <c r="AW262" s="1" t="s">
        <v>0</v>
      </c>
      <c r="AX262" s="1" t="s">
        <v>0</v>
      </c>
      <c r="AY262" s="1" t="s">
        <v>0</v>
      </c>
      <c r="AZ262" s="1" t="s">
        <v>0</v>
      </c>
      <c r="BA262" s="1" t="s">
        <v>0</v>
      </c>
      <c r="BB262" s="1" t="s">
        <v>0</v>
      </c>
      <c r="BC262" s="1" t="s">
        <v>0</v>
      </c>
      <c r="BD262" s="1" t="s">
        <v>0</v>
      </c>
      <c r="BE262" s="1" t="s">
        <v>0</v>
      </c>
      <c r="BF262" s="1" t="s">
        <v>0</v>
      </c>
      <c r="BG262" s="1" t="s">
        <v>0</v>
      </c>
      <c r="BH262" s="1" t="s">
        <v>0</v>
      </c>
      <c r="BI262" s="1" t="s">
        <v>0</v>
      </c>
      <c r="BJ262" s="1" t="s">
        <v>0</v>
      </c>
      <c r="BK262" s="1" t="s">
        <v>0</v>
      </c>
      <c r="BL262" s="1" t="s">
        <v>0</v>
      </c>
      <c r="BM262" s="1" t="s">
        <v>0</v>
      </c>
      <c r="BN262" s="1" t="s">
        <v>0</v>
      </c>
      <c r="BO262" s="1" t="s">
        <v>0</v>
      </c>
      <c r="BP262" s="1" t="s">
        <v>0</v>
      </c>
      <c r="BQ262" s="1" t="s">
        <v>0</v>
      </c>
      <c r="BR262" s="1" t="s">
        <v>0</v>
      </c>
      <c r="BS262" s="1" t="s">
        <v>0</v>
      </c>
      <c r="BT262" s="1" t="s">
        <v>0</v>
      </c>
      <c r="BU262" s="1" t="s">
        <v>0</v>
      </c>
      <c r="BV262" s="1" t="s">
        <v>0</v>
      </c>
      <c r="BW262" s="1" t="s">
        <v>0</v>
      </c>
      <c r="BX262" s="1" t="s">
        <v>0</v>
      </c>
      <c r="BY262" s="1" t="s">
        <v>0</v>
      </c>
      <c r="BZ262" s="1" t="s">
        <v>0</v>
      </c>
      <c r="CA262" s="1" t="s">
        <v>0</v>
      </c>
      <c r="CB262" s="1" t="s">
        <v>0</v>
      </c>
    </row>
    <row r="263" spans="1:80" x14ac:dyDescent="0.2">
      <c r="A263" s="1" t="s">
        <v>1899</v>
      </c>
      <c r="B263" s="4" t="s">
        <v>1166</v>
      </c>
      <c r="C263" s="4" t="s">
        <v>1167</v>
      </c>
      <c r="D263" s="1">
        <v>22645.094559147401</v>
      </c>
      <c r="E263" s="1">
        <v>79627.149428752993</v>
      </c>
      <c r="F263" s="1">
        <v>148100.95130513899</v>
      </c>
      <c r="G263" s="1">
        <v>37063.272498800201</v>
      </c>
      <c r="H263" s="1">
        <v>109374.663545004</v>
      </c>
      <c r="I263" s="1">
        <v>40094.722236017296</v>
      </c>
      <c r="J263" s="1">
        <v>41832.524122580398</v>
      </c>
      <c r="K263" s="1">
        <v>24127.037077891</v>
      </c>
      <c r="L263" s="1">
        <v>43299.088624871401</v>
      </c>
      <c r="M263" s="1">
        <v>42969.988498188199</v>
      </c>
      <c r="N263" s="1">
        <v>43771.8466214746</v>
      </c>
      <c r="O263" s="1">
        <v>34562.921611931</v>
      </c>
      <c r="P263" s="1">
        <v>437540.55966271501</v>
      </c>
      <c r="Q263" s="1">
        <v>33325.499581247903</v>
      </c>
      <c r="R263" s="1">
        <v>52491.620463801199</v>
      </c>
      <c r="S263" s="1">
        <v>61422.704334201597</v>
      </c>
      <c r="T263" s="1">
        <v>32366.540613233501</v>
      </c>
      <c r="U263" s="1">
        <v>32882.7398754245</v>
      </c>
      <c r="V263" s="1">
        <v>28198.7362972302</v>
      </c>
      <c r="W263" s="1">
        <v>78730.324278629196</v>
      </c>
      <c r="X263" s="1">
        <v>147768.116364416</v>
      </c>
      <c r="Y263" s="1">
        <v>30556.8954065076</v>
      </c>
      <c r="Z263" s="1">
        <v>482069.38436780701</v>
      </c>
      <c r="AA263" s="1">
        <v>32499.392422749701</v>
      </c>
      <c r="AB263" s="1">
        <v>53399.9037429214</v>
      </c>
      <c r="AC263" s="1">
        <v>41094.8196147942</v>
      </c>
      <c r="AD263" s="1">
        <v>35913.542480794502</v>
      </c>
      <c r="AE263" s="1">
        <v>132748.50189662099</v>
      </c>
      <c r="AF263" s="1">
        <v>124254.699342376</v>
      </c>
      <c r="AG263" s="1">
        <v>64925.946421117398</v>
      </c>
      <c r="AH263" s="1">
        <v>89951.083960662902</v>
      </c>
      <c r="AI263" s="1">
        <v>37632.600789673699</v>
      </c>
      <c r="AJ263" s="1">
        <v>32645.1269652638</v>
      </c>
      <c r="AK263" s="1">
        <v>48543.433961087903</v>
      </c>
      <c r="AL263" s="1">
        <v>68082.915845641794</v>
      </c>
      <c r="AM263" s="1">
        <v>60442.316161154798</v>
      </c>
      <c r="AN263" s="1">
        <v>34049.378389142003</v>
      </c>
      <c r="AO263" s="1">
        <v>44265.651271190698</v>
      </c>
      <c r="AP263" s="1">
        <v>22938.199095636999</v>
      </c>
      <c r="AQ263" s="1">
        <v>27922.478885726199</v>
      </c>
      <c r="AR263" s="1">
        <v>26960.878442262801</v>
      </c>
      <c r="AS263" s="1">
        <v>32012.863598542401</v>
      </c>
      <c r="AT263" s="1">
        <v>188897.15436991601</v>
      </c>
      <c r="AU263" s="1">
        <v>38685.089961716403</v>
      </c>
      <c r="AV263" s="1">
        <v>36961.658206549902</v>
      </c>
      <c r="AW263" s="1">
        <v>105187.005035361</v>
      </c>
      <c r="AX263" s="1">
        <v>55518.108213875203</v>
      </c>
      <c r="AY263" s="1">
        <v>32990.642956831201</v>
      </c>
      <c r="AZ263" s="1">
        <v>65307.119222488</v>
      </c>
      <c r="BA263" s="1">
        <v>30912.3640751434</v>
      </c>
      <c r="BB263" s="1">
        <v>28080.820953460501</v>
      </c>
      <c r="BC263" s="1">
        <v>49030.8316439966</v>
      </c>
      <c r="BD263" s="1">
        <v>2003549.6790179799</v>
      </c>
      <c r="BE263" s="1">
        <v>64940.081882266197</v>
      </c>
      <c r="BF263" s="1">
        <v>28409.215313849701</v>
      </c>
      <c r="BG263" s="1">
        <v>132798.23190649299</v>
      </c>
      <c r="BH263" s="1">
        <v>156082.54786019499</v>
      </c>
      <c r="BI263" s="1">
        <v>29943.746622008799</v>
      </c>
      <c r="BJ263" s="1">
        <v>30596.343973143801</v>
      </c>
      <c r="BK263" s="1">
        <v>97730.278191490099</v>
      </c>
      <c r="BL263" s="1">
        <v>134857.54154946201</v>
      </c>
      <c r="BM263" s="1">
        <v>36926.619898108002</v>
      </c>
      <c r="BN263" s="1">
        <v>33013.596863588296</v>
      </c>
      <c r="BO263" s="1">
        <v>63514.534257359999</v>
      </c>
      <c r="BP263" s="1">
        <v>30618.577490941399</v>
      </c>
      <c r="BQ263" s="1">
        <v>25785.577515493998</v>
      </c>
      <c r="BR263" s="1">
        <v>71017.756807069803</v>
      </c>
      <c r="BS263" s="1">
        <v>43187.426798832399</v>
      </c>
      <c r="BT263" s="1">
        <v>33311.956093607201</v>
      </c>
      <c r="BU263" s="1">
        <v>21816.796795353501</v>
      </c>
      <c r="BV263" s="1">
        <v>24644.218983517501</v>
      </c>
      <c r="BW263" s="1">
        <v>25082.974318597098</v>
      </c>
      <c r="BX263" s="1">
        <v>31977.826402188901</v>
      </c>
      <c r="BY263" s="1">
        <v>66194.268005771504</v>
      </c>
      <c r="BZ263" s="1">
        <v>30343.002784109802</v>
      </c>
      <c r="CA263" s="1">
        <v>35187.849578150301</v>
      </c>
      <c r="CB263" s="1">
        <v>19119.248124624799</v>
      </c>
    </row>
    <row r="264" spans="1:80" x14ac:dyDescent="0.2">
      <c r="A264" s="1" t="s">
        <v>1900</v>
      </c>
      <c r="B264" s="4" t="s">
        <v>1171</v>
      </c>
      <c r="C264" s="4" t="s">
        <v>1172</v>
      </c>
      <c r="D264" s="1" t="s">
        <v>0</v>
      </c>
      <c r="E264" s="1" t="s">
        <v>0</v>
      </c>
      <c r="F264" s="1" t="s">
        <v>0</v>
      </c>
      <c r="G264" s="1" t="s">
        <v>0</v>
      </c>
      <c r="H264" s="1" t="s">
        <v>0</v>
      </c>
      <c r="I264" s="1" t="s">
        <v>0</v>
      </c>
      <c r="J264" s="1" t="s">
        <v>0</v>
      </c>
      <c r="K264" s="1" t="s">
        <v>0</v>
      </c>
      <c r="L264" s="1" t="s">
        <v>0</v>
      </c>
      <c r="M264" s="1" t="s">
        <v>0</v>
      </c>
      <c r="N264" s="1" t="s">
        <v>0</v>
      </c>
      <c r="O264" s="1" t="s">
        <v>0</v>
      </c>
      <c r="P264" s="1" t="s">
        <v>0</v>
      </c>
      <c r="Q264" s="1" t="s">
        <v>0</v>
      </c>
      <c r="R264" s="1" t="s">
        <v>0</v>
      </c>
      <c r="S264" s="1" t="s">
        <v>0</v>
      </c>
      <c r="T264" s="1" t="s">
        <v>0</v>
      </c>
      <c r="U264" s="1" t="s">
        <v>0</v>
      </c>
      <c r="V264" s="1" t="s">
        <v>0</v>
      </c>
      <c r="W264" s="1" t="s">
        <v>0</v>
      </c>
      <c r="X264" s="1" t="s">
        <v>0</v>
      </c>
      <c r="Y264" s="1" t="s">
        <v>0</v>
      </c>
      <c r="Z264" s="1" t="s">
        <v>0</v>
      </c>
      <c r="AA264" s="1" t="s">
        <v>0</v>
      </c>
      <c r="AB264" s="1" t="s">
        <v>0</v>
      </c>
      <c r="AC264" s="1" t="s">
        <v>0</v>
      </c>
      <c r="AD264" s="1" t="s">
        <v>0</v>
      </c>
      <c r="AE264" s="1" t="s">
        <v>0</v>
      </c>
      <c r="AF264" s="1" t="s">
        <v>0</v>
      </c>
      <c r="AG264" s="1" t="s">
        <v>0</v>
      </c>
      <c r="AH264" s="1" t="s">
        <v>0</v>
      </c>
      <c r="AI264" s="1" t="s">
        <v>0</v>
      </c>
      <c r="AJ264" s="1" t="s">
        <v>0</v>
      </c>
      <c r="AK264" s="1" t="s">
        <v>0</v>
      </c>
      <c r="AL264" s="1" t="s">
        <v>0</v>
      </c>
      <c r="AM264" s="1" t="s">
        <v>0</v>
      </c>
      <c r="AN264" s="1" t="s">
        <v>0</v>
      </c>
      <c r="AO264" s="1" t="s">
        <v>0</v>
      </c>
      <c r="AP264" s="1" t="s">
        <v>0</v>
      </c>
      <c r="AQ264" s="1" t="s">
        <v>0</v>
      </c>
      <c r="AR264" s="1" t="s">
        <v>0</v>
      </c>
      <c r="AS264" s="1" t="s">
        <v>0</v>
      </c>
      <c r="AT264" s="1" t="s">
        <v>0</v>
      </c>
      <c r="AU264" s="1" t="s">
        <v>0</v>
      </c>
      <c r="AV264" s="1" t="s">
        <v>0</v>
      </c>
      <c r="AW264" s="1" t="s">
        <v>0</v>
      </c>
      <c r="AX264" s="1" t="s">
        <v>0</v>
      </c>
      <c r="AY264" s="1" t="s">
        <v>0</v>
      </c>
      <c r="AZ264" s="1" t="s">
        <v>0</v>
      </c>
      <c r="BA264" s="1" t="s">
        <v>0</v>
      </c>
      <c r="BB264" s="1" t="s">
        <v>0</v>
      </c>
      <c r="BC264" s="1" t="s">
        <v>0</v>
      </c>
      <c r="BD264" s="1" t="s">
        <v>0</v>
      </c>
      <c r="BE264" s="1" t="s">
        <v>0</v>
      </c>
      <c r="BF264" s="1" t="s">
        <v>0</v>
      </c>
      <c r="BG264" s="1" t="s">
        <v>0</v>
      </c>
      <c r="BH264" s="1" t="s">
        <v>0</v>
      </c>
      <c r="BI264" s="1" t="s">
        <v>0</v>
      </c>
      <c r="BJ264" s="1" t="s">
        <v>0</v>
      </c>
      <c r="BK264" s="1" t="s">
        <v>0</v>
      </c>
      <c r="BL264" s="1" t="s">
        <v>0</v>
      </c>
      <c r="BM264" s="1" t="s">
        <v>0</v>
      </c>
      <c r="BN264" s="1" t="s">
        <v>0</v>
      </c>
      <c r="BO264" s="1" t="s">
        <v>0</v>
      </c>
      <c r="BP264" s="1" t="s">
        <v>0</v>
      </c>
      <c r="BQ264" s="1" t="s">
        <v>0</v>
      </c>
      <c r="BR264" s="1" t="s">
        <v>0</v>
      </c>
      <c r="BS264" s="1" t="s">
        <v>0</v>
      </c>
      <c r="BT264" s="1" t="s">
        <v>0</v>
      </c>
      <c r="BU264" s="1" t="s">
        <v>0</v>
      </c>
      <c r="BV264" s="1" t="s">
        <v>0</v>
      </c>
      <c r="BW264" s="1" t="s">
        <v>0</v>
      </c>
      <c r="BX264" s="1" t="s">
        <v>0</v>
      </c>
      <c r="BY264" s="1" t="s">
        <v>0</v>
      </c>
      <c r="BZ264" s="1" t="s">
        <v>0</v>
      </c>
      <c r="CA264" s="1" t="s">
        <v>0</v>
      </c>
      <c r="CB264" s="1" t="s">
        <v>0</v>
      </c>
    </row>
    <row r="265" spans="1:80" x14ac:dyDescent="0.2">
      <c r="A265" s="1" t="s">
        <v>1901</v>
      </c>
      <c r="B265" s="4" t="s">
        <v>1176</v>
      </c>
      <c r="C265" s="4" t="s">
        <v>1177</v>
      </c>
      <c r="D265" s="1" t="s">
        <v>0</v>
      </c>
      <c r="E265" s="1" t="s">
        <v>0</v>
      </c>
      <c r="F265" s="1" t="s">
        <v>0</v>
      </c>
      <c r="G265" s="1" t="s">
        <v>0</v>
      </c>
      <c r="H265" s="1" t="s">
        <v>0</v>
      </c>
      <c r="I265" s="1" t="s">
        <v>0</v>
      </c>
      <c r="J265" s="1" t="s">
        <v>0</v>
      </c>
      <c r="K265" s="1" t="s">
        <v>0</v>
      </c>
      <c r="L265" s="1" t="s">
        <v>0</v>
      </c>
      <c r="M265" s="1" t="s">
        <v>0</v>
      </c>
      <c r="N265" s="1" t="s">
        <v>0</v>
      </c>
      <c r="O265" s="1" t="s">
        <v>0</v>
      </c>
      <c r="P265" s="1" t="s">
        <v>0</v>
      </c>
      <c r="Q265" s="1" t="s">
        <v>0</v>
      </c>
      <c r="R265" s="1" t="s">
        <v>0</v>
      </c>
      <c r="S265" s="1" t="s">
        <v>0</v>
      </c>
      <c r="T265" s="1" t="s">
        <v>0</v>
      </c>
      <c r="U265" s="1" t="s">
        <v>0</v>
      </c>
      <c r="V265" s="1" t="s">
        <v>0</v>
      </c>
      <c r="W265" s="1" t="s">
        <v>0</v>
      </c>
      <c r="X265" s="1" t="s">
        <v>0</v>
      </c>
      <c r="Y265" s="1" t="s">
        <v>0</v>
      </c>
      <c r="Z265" s="1" t="s">
        <v>0</v>
      </c>
      <c r="AA265" s="1" t="s">
        <v>0</v>
      </c>
      <c r="AB265" s="1" t="s">
        <v>0</v>
      </c>
      <c r="AC265" s="1" t="s">
        <v>0</v>
      </c>
      <c r="AD265" s="1" t="s">
        <v>0</v>
      </c>
      <c r="AE265" s="1" t="s">
        <v>0</v>
      </c>
      <c r="AF265" s="1" t="s">
        <v>0</v>
      </c>
      <c r="AG265" s="1" t="s">
        <v>0</v>
      </c>
      <c r="AH265" s="1" t="s">
        <v>0</v>
      </c>
      <c r="AI265" s="1" t="s">
        <v>0</v>
      </c>
      <c r="AJ265" s="1" t="s">
        <v>0</v>
      </c>
      <c r="AK265" s="1" t="s">
        <v>0</v>
      </c>
      <c r="AL265" s="1" t="s">
        <v>0</v>
      </c>
      <c r="AM265" s="1" t="s">
        <v>0</v>
      </c>
      <c r="AN265" s="1" t="s">
        <v>0</v>
      </c>
      <c r="AO265" s="1" t="s">
        <v>0</v>
      </c>
      <c r="AP265" s="1" t="s">
        <v>0</v>
      </c>
      <c r="AQ265" s="1" t="s">
        <v>0</v>
      </c>
      <c r="AR265" s="1" t="s">
        <v>0</v>
      </c>
      <c r="AS265" s="1" t="s">
        <v>0</v>
      </c>
      <c r="AT265" s="1" t="s">
        <v>0</v>
      </c>
      <c r="AU265" s="1" t="s">
        <v>0</v>
      </c>
      <c r="AV265" s="1" t="s">
        <v>0</v>
      </c>
      <c r="AW265" s="1" t="s">
        <v>0</v>
      </c>
      <c r="AX265" s="1" t="s">
        <v>0</v>
      </c>
      <c r="AY265" s="1" t="s">
        <v>0</v>
      </c>
      <c r="AZ265" s="1" t="s">
        <v>0</v>
      </c>
      <c r="BA265" s="1" t="s">
        <v>0</v>
      </c>
      <c r="BB265" s="1" t="s">
        <v>0</v>
      </c>
      <c r="BC265" s="1" t="s">
        <v>0</v>
      </c>
      <c r="BD265" s="1" t="s">
        <v>0</v>
      </c>
      <c r="BE265" s="1" t="s">
        <v>0</v>
      </c>
      <c r="BF265" s="1" t="s">
        <v>0</v>
      </c>
      <c r="BG265" s="1" t="s">
        <v>0</v>
      </c>
      <c r="BH265" s="1" t="s">
        <v>0</v>
      </c>
      <c r="BI265" s="1" t="s">
        <v>0</v>
      </c>
      <c r="BJ265" s="1" t="s">
        <v>0</v>
      </c>
      <c r="BK265" s="1" t="s">
        <v>0</v>
      </c>
      <c r="BL265" s="1" t="s">
        <v>0</v>
      </c>
      <c r="BM265" s="1" t="s">
        <v>0</v>
      </c>
      <c r="BN265" s="1" t="s">
        <v>0</v>
      </c>
      <c r="BO265" s="1" t="s">
        <v>0</v>
      </c>
      <c r="BP265" s="1" t="s">
        <v>0</v>
      </c>
      <c r="BQ265" s="1" t="s">
        <v>0</v>
      </c>
      <c r="BR265" s="1" t="s">
        <v>0</v>
      </c>
      <c r="BS265" s="1" t="s">
        <v>0</v>
      </c>
      <c r="BT265" s="1" t="s">
        <v>0</v>
      </c>
      <c r="BU265" s="1" t="s">
        <v>0</v>
      </c>
      <c r="BV265" s="1" t="s">
        <v>0</v>
      </c>
      <c r="BW265" s="1" t="s">
        <v>0</v>
      </c>
      <c r="BX265" s="1" t="s">
        <v>0</v>
      </c>
      <c r="BY265" s="1" t="s">
        <v>0</v>
      </c>
      <c r="BZ265" s="1" t="s">
        <v>0</v>
      </c>
      <c r="CA265" s="1" t="s">
        <v>0</v>
      </c>
      <c r="CB265" s="1" t="s">
        <v>0</v>
      </c>
    </row>
    <row r="266" spans="1:80" x14ac:dyDescent="0.2">
      <c r="A266" s="1" t="s">
        <v>1902</v>
      </c>
      <c r="B266" s="4" t="s">
        <v>1180</v>
      </c>
      <c r="C266" s="4" t="s">
        <v>1181</v>
      </c>
      <c r="D266" s="1" t="s">
        <v>0</v>
      </c>
      <c r="E266" s="1" t="s">
        <v>0</v>
      </c>
      <c r="F266" s="1" t="s">
        <v>0</v>
      </c>
      <c r="G266" s="1" t="s">
        <v>0</v>
      </c>
      <c r="H266" s="1" t="s">
        <v>0</v>
      </c>
      <c r="I266" s="1" t="s">
        <v>0</v>
      </c>
      <c r="J266" s="1" t="s">
        <v>0</v>
      </c>
      <c r="K266" s="1" t="s">
        <v>0</v>
      </c>
      <c r="L266" s="1" t="s">
        <v>0</v>
      </c>
      <c r="M266" s="1" t="s">
        <v>0</v>
      </c>
      <c r="N266" s="1" t="s">
        <v>0</v>
      </c>
      <c r="O266" s="1" t="s">
        <v>0</v>
      </c>
      <c r="P266" s="1" t="s">
        <v>0</v>
      </c>
      <c r="Q266" s="1" t="s">
        <v>0</v>
      </c>
      <c r="R266" s="1" t="s">
        <v>0</v>
      </c>
      <c r="S266" s="1" t="s">
        <v>0</v>
      </c>
      <c r="T266" s="1" t="s">
        <v>0</v>
      </c>
      <c r="U266" s="1" t="s">
        <v>0</v>
      </c>
      <c r="V266" s="1" t="s">
        <v>0</v>
      </c>
      <c r="W266" s="1" t="s">
        <v>0</v>
      </c>
      <c r="X266" s="1" t="s">
        <v>0</v>
      </c>
      <c r="Y266" s="1" t="s">
        <v>0</v>
      </c>
      <c r="Z266" s="1" t="s">
        <v>0</v>
      </c>
      <c r="AA266" s="1" t="s">
        <v>0</v>
      </c>
      <c r="AB266" s="1" t="s">
        <v>0</v>
      </c>
      <c r="AC266" s="1" t="s">
        <v>0</v>
      </c>
      <c r="AD266" s="1" t="s">
        <v>0</v>
      </c>
      <c r="AE266" s="1" t="s">
        <v>0</v>
      </c>
      <c r="AF266" s="1" t="s">
        <v>0</v>
      </c>
      <c r="AG266" s="1" t="s">
        <v>0</v>
      </c>
      <c r="AH266" s="1" t="s">
        <v>0</v>
      </c>
      <c r="AI266" s="1" t="s">
        <v>0</v>
      </c>
      <c r="AJ266" s="1" t="s">
        <v>0</v>
      </c>
      <c r="AK266" s="1" t="s">
        <v>0</v>
      </c>
      <c r="AL266" s="1" t="s">
        <v>0</v>
      </c>
      <c r="AM266" s="1" t="s">
        <v>0</v>
      </c>
      <c r="AN266" s="1" t="s">
        <v>0</v>
      </c>
      <c r="AO266" s="1" t="s">
        <v>0</v>
      </c>
      <c r="AP266" s="1" t="s">
        <v>0</v>
      </c>
      <c r="AQ266" s="1" t="s">
        <v>0</v>
      </c>
      <c r="AR266" s="1" t="s">
        <v>0</v>
      </c>
      <c r="AS266" s="1" t="s">
        <v>0</v>
      </c>
      <c r="AT266" s="1" t="s">
        <v>0</v>
      </c>
      <c r="AU266" s="1" t="s">
        <v>0</v>
      </c>
      <c r="AV266" s="1" t="s">
        <v>0</v>
      </c>
      <c r="AW266" s="1" t="s">
        <v>0</v>
      </c>
      <c r="AX266" s="1" t="s">
        <v>0</v>
      </c>
      <c r="AY266" s="1" t="s">
        <v>0</v>
      </c>
      <c r="AZ266" s="1" t="s">
        <v>0</v>
      </c>
      <c r="BA266" s="1" t="s">
        <v>0</v>
      </c>
      <c r="BB266" s="1" t="s">
        <v>0</v>
      </c>
      <c r="BC266" s="1" t="s">
        <v>0</v>
      </c>
      <c r="BD266" s="1" t="s">
        <v>0</v>
      </c>
      <c r="BE266" s="1" t="s">
        <v>0</v>
      </c>
      <c r="BF266" s="1" t="s">
        <v>0</v>
      </c>
      <c r="BG266" s="1" t="s">
        <v>0</v>
      </c>
      <c r="BH266" s="1" t="s">
        <v>0</v>
      </c>
      <c r="BI266" s="1" t="s">
        <v>0</v>
      </c>
      <c r="BJ266" s="1" t="s">
        <v>0</v>
      </c>
      <c r="BK266" s="1" t="s">
        <v>0</v>
      </c>
      <c r="BL266" s="1" t="s">
        <v>0</v>
      </c>
      <c r="BM266" s="1" t="s">
        <v>0</v>
      </c>
      <c r="BN266" s="1" t="s">
        <v>0</v>
      </c>
      <c r="BO266" s="1" t="s">
        <v>0</v>
      </c>
      <c r="BP266" s="1" t="s">
        <v>0</v>
      </c>
      <c r="BQ266" s="1" t="s">
        <v>0</v>
      </c>
      <c r="BR266" s="1" t="s">
        <v>0</v>
      </c>
      <c r="BS266" s="1" t="s">
        <v>0</v>
      </c>
      <c r="BT266" s="1" t="s">
        <v>0</v>
      </c>
      <c r="BU266" s="1" t="s">
        <v>0</v>
      </c>
      <c r="BV266" s="1" t="s">
        <v>0</v>
      </c>
      <c r="BW266" s="1" t="s">
        <v>0</v>
      </c>
      <c r="BX266" s="1" t="s">
        <v>0</v>
      </c>
      <c r="BY266" s="1" t="s">
        <v>0</v>
      </c>
      <c r="BZ266" s="1" t="s">
        <v>0</v>
      </c>
      <c r="CA266" s="1" t="s">
        <v>0</v>
      </c>
      <c r="CB266" s="1" t="s">
        <v>0</v>
      </c>
    </row>
    <row r="267" spans="1:80" x14ac:dyDescent="0.2">
      <c r="A267" s="1" t="s">
        <v>1903</v>
      </c>
      <c r="B267" s="4" t="s">
        <v>1185</v>
      </c>
      <c r="C267" s="4" t="s">
        <v>1186</v>
      </c>
      <c r="D267" s="1" t="s">
        <v>0</v>
      </c>
      <c r="E267" s="1" t="s">
        <v>0</v>
      </c>
      <c r="F267" s="1" t="s">
        <v>0</v>
      </c>
      <c r="G267" s="1" t="s">
        <v>0</v>
      </c>
      <c r="H267" s="1" t="s">
        <v>0</v>
      </c>
      <c r="I267" s="1" t="s">
        <v>0</v>
      </c>
      <c r="J267" s="1" t="s">
        <v>0</v>
      </c>
      <c r="K267" s="1" t="s">
        <v>0</v>
      </c>
      <c r="L267" s="1" t="s">
        <v>0</v>
      </c>
      <c r="M267" s="1" t="s">
        <v>0</v>
      </c>
      <c r="N267" s="1" t="s">
        <v>0</v>
      </c>
      <c r="O267" s="1" t="s">
        <v>0</v>
      </c>
      <c r="P267" s="1" t="s">
        <v>0</v>
      </c>
      <c r="Q267" s="1" t="s">
        <v>0</v>
      </c>
      <c r="R267" s="1" t="s">
        <v>0</v>
      </c>
      <c r="S267" s="1" t="s">
        <v>0</v>
      </c>
      <c r="T267" s="1" t="s">
        <v>0</v>
      </c>
      <c r="U267" s="1" t="s">
        <v>0</v>
      </c>
      <c r="V267" s="1" t="s">
        <v>0</v>
      </c>
      <c r="W267" s="1" t="s">
        <v>0</v>
      </c>
      <c r="X267" s="1" t="s">
        <v>0</v>
      </c>
      <c r="Y267" s="1" t="s">
        <v>0</v>
      </c>
      <c r="Z267" s="1" t="s">
        <v>0</v>
      </c>
      <c r="AA267" s="1" t="s">
        <v>0</v>
      </c>
      <c r="AB267" s="1" t="s">
        <v>0</v>
      </c>
      <c r="AC267" s="1" t="s">
        <v>0</v>
      </c>
      <c r="AD267" s="1" t="s">
        <v>0</v>
      </c>
      <c r="AE267" s="1" t="s">
        <v>0</v>
      </c>
      <c r="AF267" s="1" t="s">
        <v>0</v>
      </c>
      <c r="AG267" s="1" t="s">
        <v>0</v>
      </c>
      <c r="AH267" s="1" t="s">
        <v>0</v>
      </c>
      <c r="AI267" s="1" t="s">
        <v>0</v>
      </c>
      <c r="AJ267" s="1" t="s">
        <v>0</v>
      </c>
      <c r="AK267" s="1" t="s">
        <v>0</v>
      </c>
      <c r="AL267" s="1" t="s">
        <v>0</v>
      </c>
      <c r="AM267" s="1" t="s">
        <v>0</v>
      </c>
      <c r="AN267" s="1" t="s">
        <v>0</v>
      </c>
      <c r="AO267" s="1" t="s">
        <v>0</v>
      </c>
      <c r="AP267" s="1" t="s">
        <v>0</v>
      </c>
      <c r="AQ267" s="1" t="s">
        <v>0</v>
      </c>
      <c r="AR267" s="1" t="s">
        <v>0</v>
      </c>
      <c r="AS267" s="1" t="s">
        <v>0</v>
      </c>
      <c r="AT267" s="1" t="s">
        <v>0</v>
      </c>
      <c r="AU267" s="1" t="s">
        <v>0</v>
      </c>
      <c r="AV267" s="1" t="s">
        <v>0</v>
      </c>
      <c r="AW267" s="1" t="s">
        <v>0</v>
      </c>
      <c r="AX267" s="1" t="s">
        <v>0</v>
      </c>
      <c r="AY267" s="1" t="s">
        <v>0</v>
      </c>
      <c r="AZ267" s="1" t="s">
        <v>0</v>
      </c>
      <c r="BA267" s="1" t="s">
        <v>0</v>
      </c>
      <c r="BB267" s="1" t="s">
        <v>0</v>
      </c>
      <c r="BC267" s="1" t="s">
        <v>0</v>
      </c>
      <c r="BD267" s="1" t="s">
        <v>0</v>
      </c>
      <c r="BE267" s="1" t="s">
        <v>0</v>
      </c>
      <c r="BF267" s="1" t="s">
        <v>0</v>
      </c>
      <c r="BG267" s="1" t="s">
        <v>0</v>
      </c>
      <c r="BH267" s="1" t="s">
        <v>0</v>
      </c>
      <c r="BI267" s="1" t="s">
        <v>0</v>
      </c>
      <c r="BJ267" s="1" t="s">
        <v>0</v>
      </c>
      <c r="BK267" s="1" t="s">
        <v>0</v>
      </c>
      <c r="BL267" s="1" t="s">
        <v>0</v>
      </c>
      <c r="BM267" s="1" t="s">
        <v>0</v>
      </c>
      <c r="BN267" s="1" t="s">
        <v>0</v>
      </c>
      <c r="BO267" s="1" t="s">
        <v>0</v>
      </c>
      <c r="BP267" s="1" t="s">
        <v>0</v>
      </c>
      <c r="BQ267" s="1" t="s">
        <v>0</v>
      </c>
      <c r="BR267" s="1" t="s">
        <v>0</v>
      </c>
      <c r="BS267" s="1" t="s">
        <v>0</v>
      </c>
      <c r="BT267" s="1" t="s">
        <v>0</v>
      </c>
      <c r="BU267" s="1" t="s">
        <v>0</v>
      </c>
      <c r="BV267" s="1" t="s">
        <v>0</v>
      </c>
      <c r="BW267" s="1" t="s">
        <v>0</v>
      </c>
      <c r="BX267" s="1" t="s">
        <v>0</v>
      </c>
      <c r="BY267" s="1" t="s">
        <v>0</v>
      </c>
      <c r="BZ267" s="1" t="s">
        <v>0</v>
      </c>
      <c r="CA267" s="1" t="s">
        <v>0</v>
      </c>
      <c r="CB267" s="1" t="s">
        <v>0</v>
      </c>
    </row>
    <row r="268" spans="1:80" x14ac:dyDescent="0.2">
      <c r="A268" s="1" t="s">
        <v>1905</v>
      </c>
      <c r="B268" s="4" t="s">
        <v>1190</v>
      </c>
      <c r="C268" s="4" t="s">
        <v>1191</v>
      </c>
      <c r="D268" s="1" t="s">
        <v>0</v>
      </c>
      <c r="E268" s="1" t="s">
        <v>0</v>
      </c>
      <c r="F268" s="1" t="s">
        <v>0</v>
      </c>
      <c r="G268" s="1" t="s">
        <v>0</v>
      </c>
      <c r="H268" s="1" t="s">
        <v>0</v>
      </c>
      <c r="I268" s="1" t="s">
        <v>0</v>
      </c>
      <c r="J268" s="1" t="s">
        <v>0</v>
      </c>
      <c r="K268" s="1" t="s">
        <v>0</v>
      </c>
      <c r="L268" s="1" t="s">
        <v>0</v>
      </c>
      <c r="M268" s="1" t="s">
        <v>0</v>
      </c>
      <c r="N268" s="1" t="s">
        <v>0</v>
      </c>
      <c r="O268" s="1" t="s">
        <v>0</v>
      </c>
      <c r="P268" s="1" t="s">
        <v>0</v>
      </c>
      <c r="Q268" s="1" t="s">
        <v>0</v>
      </c>
      <c r="R268" s="1" t="s">
        <v>0</v>
      </c>
      <c r="S268" s="1" t="s">
        <v>0</v>
      </c>
      <c r="T268" s="1" t="s">
        <v>0</v>
      </c>
      <c r="U268" s="1" t="s">
        <v>0</v>
      </c>
      <c r="V268" s="1" t="s">
        <v>0</v>
      </c>
      <c r="W268" s="1" t="s">
        <v>0</v>
      </c>
      <c r="X268" s="1" t="s">
        <v>0</v>
      </c>
      <c r="Y268" s="1" t="s">
        <v>0</v>
      </c>
      <c r="Z268" s="1" t="s">
        <v>0</v>
      </c>
      <c r="AA268" s="1" t="s">
        <v>0</v>
      </c>
      <c r="AB268" s="1" t="s">
        <v>0</v>
      </c>
      <c r="AC268" s="1" t="s">
        <v>0</v>
      </c>
      <c r="AD268" s="1" t="s">
        <v>0</v>
      </c>
      <c r="AE268" s="1" t="s">
        <v>0</v>
      </c>
      <c r="AF268" s="1" t="s">
        <v>0</v>
      </c>
      <c r="AG268" s="1" t="s">
        <v>0</v>
      </c>
      <c r="AH268" s="1" t="s">
        <v>0</v>
      </c>
      <c r="AI268" s="1" t="s">
        <v>0</v>
      </c>
      <c r="AJ268" s="1" t="s">
        <v>0</v>
      </c>
      <c r="AK268" s="1" t="s">
        <v>0</v>
      </c>
      <c r="AL268" s="1" t="s">
        <v>0</v>
      </c>
      <c r="AM268" s="1" t="s">
        <v>0</v>
      </c>
      <c r="AN268" s="1" t="s">
        <v>0</v>
      </c>
      <c r="AO268" s="1" t="s">
        <v>0</v>
      </c>
      <c r="AP268" s="1" t="s">
        <v>0</v>
      </c>
      <c r="AQ268" s="1" t="s">
        <v>0</v>
      </c>
      <c r="AR268" s="1" t="s">
        <v>0</v>
      </c>
      <c r="AS268" s="1" t="s">
        <v>0</v>
      </c>
      <c r="AT268" s="1" t="s">
        <v>0</v>
      </c>
      <c r="AU268" s="1" t="s">
        <v>0</v>
      </c>
      <c r="AV268" s="1" t="s">
        <v>0</v>
      </c>
      <c r="AW268" s="1" t="s">
        <v>0</v>
      </c>
      <c r="AX268" s="1" t="s">
        <v>0</v>
      </c>
      <c r="AY268" s="1" t="s">
        <v>0</v>
      </c>
      <c r="AZ268" s="1" t="s">
        <v>0</v>
      </c>
      <c r="BA268" s="1" t="s">
        <v>0</v>
      </c>
      <c r="BB268" s="1" t="s">
        <v>0</v>
      </c>
      <c r="BC268" s="1" t="s">
        <v>0</v>
      </c>
      <c r="BD268" s="1" t="s">
        <v>0</v>
      </c>
      <c r="BE268" s="1" t="s">
        <v>0</v>
      </c>
      <c r="BF268" s="1" t="s">
        <v>0</v>
      </c>
      <c r="BG268" s="1" t="s">
        <v>0</v>
      </c>
      <c r="BH268" s="1" t="s">
        <v>0</v>
      </c>
      <c r="BI268" s="1" t="s">
        <v>0</v>
      </c>
      <c r="BJ268" s="1" t="s">
        <v>0</v>
      </c>
      <c r="BK268" s="1" t="s">
        <v>0</v>
      </c>
      <c r="BL268" s="1" t="s">
        <v>0</v>
      </c>
      <c r="BM268" s="1" t="s">
        <v>0</v>
      </c>
      <c r="BN268" s="1" t="s">
        <v>0</v>
      </c>
      <c r="BO268" s="1" t="s">
        <v>0</v>
      </c>
      <c r="BP268" s="1" t="s">
        <v>0</v>
      </c>
      <c r="BQ268" s="1" t="s">
        <v>0</v>
      </c>
      <c r="BR268" s="1" t="s">
        <v>0</v>
      </c>
      <c r="BS268" s="1" t="s">
        <v>0</v>
      </c>
      <c r="BT268" s="1" t="s">
        <v>0</v>
      </c>
      <c r="BU268" s="1" t="s">
        <v>0</v>
      </c>
      <c r="BV268" s="1" t="s">
        <v>0</v>
      </c>
      <c r="BW268" s="1" t="s">
        <v>0</v>
      </c>
      <c r="BX268" s="1" t="s">
        <v>0</v>
      </c>
      <c r="BY268" s="1" t="s">
        <v>0</v>
      </c>
      <c r="BZ268" s="1" t="s">
        <v>0</v>
      </c>
      <c r="CA268" s="1" t="s">
        <v>0</v>
      </c>
      <c r="CB268" s="1" t="s">
        <v>0</v>
      </c>
    </row>
    <row r="269" spans="1:80" x14ac:dyDescent="0.2">
      <c r="A269" s="1" t="s">
        <v>1906</v>
      </c>
      <c r="B269" s="4" t="s">
        <v>1195</v>
      </c>
      <c r="C269" s="4" t="s">
        <v>1196</v>
      </c>
      <c r="D269" s="1">
        <v>681123.06606426998</v>
      </c>
      <c r="E269" s="1">
        <v>335479.67623906699</v>
      </c>
      <c r="F269" s="1">
        <v>1778435.6166863199</v>
      </c>
      <c r="G269" s="1">
        <v>418710.36748963897</v>
      </c>
      <c r="H269" s="1">
        <v>656816.001599718</v>
      </c>
      <c r="I269" s="1">
        <v>589271.96759405104</v>
      </c>
      <c r="J269" s="1">
        <v>467506.86165153998</v>
      </c>
      <c r="K269" s="1">
        <v>422060.93551437999</v>
      </c>
      <c r="L269" s="1">
        <v>522387.88105741498</v>
      </c>
      <c r="M269" s="1">
        <v>511918.14927247801</v>
      </c>
      <c r="N269" s="1">
        <v>1077648.9933911299</v>
      </c>
      <c r="O269" s="1">
        <v>354362.70297453098</v>
      </c>
      <c r="P269" s="1">
        <v>596790.16328681598</v>
      </c>
      <c r="Q269" s="1">
        <v>356581.84475165099</v>
      </c>
      <c r="R269" s="1">
        <v>717386.320951881</v>
      </c>
      <c r="S269" s="1">
        <v>625020.09232844401</v>
      </c>
      <c r="T269" s="1">
        <v>357198.66304840398</v>
      </c>
      <c r="U269" s="1">
        <v>1307802.68601494</v>
      </c>
      <c r="V269" s="1">
        <v>661313.64142569702</v>
      </c>
      <c r="W269" s="1">
        <v>944530.27652644506</v>
      </c>
      <c r="X269" s="1">
        <v>1699458.56369065</v>
      </c>
      <c r="Y269" s="1">
        <v>374978.78266722301</v>
      </c>
      <c r="Z269" s="1">
        <v>595101.99548366899</v>
      </c>
      <c r="AA269" s="1">
        <v>245190.52321512101</v>
      </c>
      <c r="AB269" s="1">
        <v>200401.12045738901</v>
      </c>
      <c r="AC269" s="1">
        <v>533915.24320097</v>
      </c>
      <c r="AD269" s="1">
        <v>550744.50970196095</v>
      </c>
      <c r="AE269" s="1">
        <v>236866.616987338</v>
      </c>
      <c r="AF269" s="1">
        <v>581555.12632402999</v>
      </c>
      <c r="AG269" s="1">
        <v>380416.18459775002</v>
      </c>
      <c r="AH269" s="1">
        <v>782090.48175843898</v>
      </c>
      <c r="AI269" s="1">
        <v>377212.08086448698</v>
      </c>
      <c r="AJ269" s="1">
        <v>184750.18080254499</v>
      </c>
      <c r="AK269" s="1">
        <v>473937.27789469901</v>
      </c>
      <c r="AL269" s="1">
        <v>400589.29966431903</v>
      </c>
      <c r="AM269" s="1">
        <v>355784.51471886499</v>
      </c>
      <c r="AN269" s="1">
        <v>556511.35635431297</v>
      </c>
      <c r="AO269" s="1">
        <v>588095.97637900105</v>
      </c>
      <c r="AP269" s="1">
        <v>182541.16877147299</v>
      </c>
      <c r="AQ269" s="1">
        <v>296538.797648268</v>
      </c>
      <c r="AR269" s="1">
        <v>427113.40043497097</v>
      </c>
      <c r="AS269" s="1">
        <v>317487.90048225602</v>
      </c>
      <c r="AT269" s="1">
        <v>249538.35836031899</v>
      </c>
      <c r="AU269" s="1">
        <v>478347.24828199198</v>
      </c>
      <c r="AV269" s="1">
        <v>1044808.2512562</v>
      </c>
      <c r="AW269" s="1">
        <v>481865.89188593498</v>
      </c>
      <c r="AX269" s="1">
        <v>288375.95886057499</v>
      </c>
      <c r="AY269" s="1">
        <v>157790.163492355</v>
      </c>
      <c r="AZ269" s="1">
        <v>419648.24598959798</v>
      </c>
      <c r="BA269" s="1">
        <v>254500.10395356399</v>
      </c>
      <c r="BB269" s="1">
        <v>432017.383520687</v>
      </c>
      <c r="BC269" s="1">
        <v>535209.60842595005</v>
      </c>
      <c r="BD269" s="1">
        <v>512754.70473041799</v>
      </c>
      <c r="BE269" s="1">
        <v>528808.09897629195</v>
      </c>
      <c r="BF269" s="1">
        <v>323277.46106359502</v>
      </c>
      <c r="BG269" s="1">
        <v>460241.50950339099</v>
      </c>
      <c r="BH269" s="1">
        <v>509370.98327495501</v>
      </c>
      <c r="BI269" s="1">
        <v>213122.14452106701</v>
      </c>
      <c r="BJ269" s="1">
        <v>155581.29192861199</v>
      </c>
      <c r="BK269" s="1">
        <v>283681.83279704698</v>
      </c>
      <c r="BL269" s="1">
        <v>405441.20224479999</v>
      </c>
      <c r="BM269" s="1">
        <v>277833.66057907703</v>
      </c>
      <c r="BN269" s="1">
        <v>391612.184750079</v>
      </c>
      <c r="BO269" s="1">
        <v>263738.47962041001</v>
      </c>
      <c r="BP269" s="1">
        <v>337438.22939562902</v>
      </c>
      <c r="BQ269" s="1">
        <v>265433.269795787</v>
      </c>
      <c r="BR269" s="1">
        <v>390518.57417265198</v>
      </c>
      <c r="BS269" s="1">
        <v>369831.12746154802</v>
      </c>
      <c r="BT269" s="1">
        <v>281826.62251813902</v>
      </c>
      <c r="BU269" s="1">
        <v>378874.41715830099</v>
      </c>
      <c r="BV269" s="1">
        <v>299871.53845107101</v>
      </c>
      <c r="BW269" s="1">
        <v>246636.293107529</v>
      </c>
      <c r="BX269" s="1">
        <v>303699.26757108601</v>
      </c>
      <c r="BY269" s="1">
        <v>347255.43822442403</v>
      </c>
      <c r="BZ269" s="1">
        <v>249518.243996479</v>
      </c>
      <c r="CA269" s="1">
        <v>373426.67127673601</v>
      </c>
      <c r="CB269" s="1">
        <v>224363.22179073599</v>
      </c>
    </row>
    <row r="270" spans="1:80" x14ac:dyDescent="0.2">
      <c r="A270" s="1" t="s">
        <v>1907</v>
      </c>
      <c r="B270" s="4" t="s">
        <v>1198</v>
      </c>
      <c r="C270" s="4" t="s">
        <v>0</v>
      </c>
      <c r="D270" s="1">
        <v>147541.92489248401</v>
      </c>
      <c r="E270" s="1">
        <v>286510.479154356</v>
      </c>
      <c r="F270" s="1">
        <v>374679.43188500102</v>
      </c>
      <c r="G270" s="1">
        <v>58250.525274260697</v>
      </c>
      <c r="H270" s="1">
        <v>408822.49885554699</v>
      </c>
      <c r="I270" s="1">
        <v>502422.39956358302</v>
      </c>
      <c r="J270" s="1">
        <v>81970.205587246499</v>
      </c>
      <c r="K270" s="1">
        <v>97299.022488223505</v>
      </c>
      <c r="L270" s="1">
        <v>113423.98555398</v>
      </c>
      <c r="M270" s="1">
        <v>138367.02677540801</v>
      </c>
      <c r="N270" s="1">
        <v>214575.29792995501</v>
      </c>
      <c r="O270" s="1">
        <v>189821.56893129399</v>
      </c>
      <c r="P270" s="1">
        <v>76721.099668917901</v>
      </c>
      <c r="Q270" s="1">
        <v>127216.90423666099</v>
      </c>
      <c r="R270" s="1">
        <v>131039.86976454699</v>
      </c>
      <c r="S270" s="1">
        <v>179839.26441762099</v>
      </c>
      <c r="T270" s="1">
        <v>97741.686125881402</v>
      </c>
      <c r="U270" s="1">
        <v>154247.615971088</v>
      </c>
      <c r="V270" s="1">
        <v>136964.656918636</v>
      </c>
      <c r="W270" s="1">
        <v>145796.51951442999</v>
      </c>
      <c r="X270" s="1">
        <v>203686.694502531</v>
      </c>
      <c r="Y270" s="1">
        <v>64138.572762041498</v>
      </c>
      <c r="Z270" s="1">
        <v>65748.1150637221</v>
      </c>
      <c r="AA270" s="1">
        <v>29084.1475070542</v>
      </c>
      <c r="AB270" s="1">
        <v>178132.391638645</v>
      </c>
      <c r="AC270" s="1">
        <v>96439.003259617806</v>
      </c>
      <c r="AD270" s="1">
        <v>91771.820352381401</v>
      </c>
      <c r="AE270" s="1">
        <v>112541.41279940101</v>
      </c>
      <c r="AF270" s="1">
        <v>104819.340382594</v>
      </c>
      <c r="AG270" s="1">
        <v>61050.844431536898</v>
      </c>
      <c r="AH270" s="1">
        <v>210623.228947697</v>
      </c>
      <c r="AI270" s="1">
        <v>137706.67307946799</v>
      </c>
      <c r="AJ270" s="1">
        <v>84223.253351797204</v>
      </c>
      <c r="AK270" s="1">
        <v>70683.982780555001</v>
      </c>
      <c r="AL270" s="1">
        <v>102453.861763496</v>
      </c>
      <c r="AM270" s="1">
        <v>64152.582828969302</v>
      </c>
      <c r="AN270" s="1">
        <v>71979.987216563401</v>
      </c>
      <c r="AO270" s="1">
        <v>90862.435410891907</v>
      </c>
      <c r="AP270" s="1">
        <v>71438.099145306696</v>
      </c>
      <c r="AQ270" s="1">
        <v>39821.111144603201</v>
      </c>
      <c r="AR270" s="1">
        <v>56792.839101958198</v>
      </c>
      <c r="AS270" s="1">
        <v>45399.442908910001</v>
      </c>
      <c r="AT270" s="1">
        <v>188619.730962795</v>
      </c>
      <c r="AU270" s="1">
        <v>65355.190915232401</v>
      </c>
      <c r="AV270" s="1">
        <v>33052.456484066002</v>
      </c>
      <c r="AW270" s="1">
        <v>101333.408119069</v>
      </c>
      <c r="AX270" s="1">
        <v>132130.90134475299</v>
      </c>
      <c r="AY270" s="1">
        <v>118131.441557112</v>
      </c>
      <c r="AZ270" s="1">
        <v>87070.341830223406</v>
      </c>
      <c r="BA270" s="1">
        <v>109602.122498652</v>
      </c>
      <c r="BB270" s="1">
        <v>129951.89020327</v>
      </c>
      <c r="BC270" s="1">
        <v>153762.39800569299</v>
      </c>
      <c r="BD270" s="1">
        <v>68941.081378236297</v>
      </c>
      <c r="BE270" s="1">
        <v>75266.179934203596</v>
      </c>
      <c r="BF270" s="1">
        <v>57278.255863321698</v>
      </c>
      <c r="BG270" s="1">
        <v>578431.86846068501</v>
      </c>
      <c r="BH270" s="1">
        <v>143570.75892717001</v>
      </c>
      <c r="BI270" s="1">
        <v>82526.021037800398</v>
      </c>
      <c r="BJ270" s="1">
        <v>70327.322505817501</v>
      </c>
      <c r="BK270" s="1">
        <v>54798.015599277103</v>
      </c>
      <c r="BL270" s="1">
        <v>201299.6958171</v>
      </c>
      <c r="BM270" s="1">
        <v>80839.481381717196</v>
      </c>
      <c r="BN270" s="1">
        <v>125474.253470911</v>
      </c>
      <c r="BO270" s="1">
        <v>225801.169823412</v>
      </c>
      <c r="BP270" s="1">
        <v>98880.066573432603</v>
      </c>
      <c r="BQ270" s="1">
        <v>169145.04790420999</v>
      </c>
      <c r="BR270" s="1">
        <v>98102.510711580093</v>
      </c>
      <c r="BS270" s="1">
        <v>83791.410622837197</v>
      </c>
      <c r="BT270" s="1">
        <v>43009.455827051097</v>
      </c>
      <c r="BU270" s="1">
        <v>83332.629314781196</v>
      </c>
      <c r="BV270" s="1">
        <v>197869.04286282201</v>
      </c>
      <c r="BW270" s="1">
        <v>85377.663596446597</v>
      </c>
      <c r="BX270" s="1">
        <v>51213.231926521403</v>
      </c>
      <c r="BY270" s="1">
        <v>42610.010530078602</v>
      </c>
      <c r="BZ270" s="1">
        <v>88116.312374403802</v>
      </c>
      <c r="CA270" s="1">
        <v>47520.047738066503</v>
      </c>
      <c r="CB270" s="1">
        <v>364976.40816780098</v>
      </c>
    </row>
    <row r="271" spans="1:80" x14ac:dyDescent="0.2">
      <c r="A271" s="1" t="s">
        <v>1908</v>
      </c>
      <c r="B271" s="4" t="s">
        <v>1201</v>
      </c>
      <c r="C271" s="4" t="s">
        <v>1202</v>
      </c>
      <c r="D271" s="1">
        <v>7295923.4914971301</v>
      </c>
      <c r="E271" s="1">
        <v>2161187.1193745998</v>
      </c>
      <c r="F271" s="1">
        <v>8494954.2610430997</v>
      </c>
      <c r="G271" s="1">
        <v>7076960.8504362404</v>
      </c>
      <c r="H271" s="1">
        <v>15185934.2350224</v>
      </c>
      <c r="I271" s="1">
        <v>10026259.9461977</v>
      </c>
      <c r="J271" s="1">
        <v>20690008.334457699</v>
      </c>
      <c r="K271" s="1">
        <v>5411210.8392759198</v>
      </c>
      <c r="L271" s="1">
        <v>3574968.5906875199</v>
      </c>
      <c r="M271" s="1">
        <v>6117419.59080067</v>
      </c>
      <c r="N271" s="1">
        <v>6036825.6588895796</v>
      </c>
      <c r="O271" s="1">
        <v>6447090.5165748</v>
      </c>
      <c r="P271" s="1">
        <v>4326310.1626562001</v>
      </c>
      <c r="Q271" s="1">
        <v>8636105.4249534998</v>
      </c>
      <c r="R271" s="1">
        <v>22277593.099126101</v>
      </c>
      <c r="S271" s="1">
        <v>15544479.083008301</v>
      </c>
      <c r="T271" s="1">
        <v>10365114.832987299</v>
      </c>
      <c r="U271" s="1">
        <v>2446668.15855688</v>
      </c>
      <c r="V271" s="1">
        <v>2283360.7365939398</v>
      </c>
      <c r="W271" s="1">
        <v>11155330.1516381</v>
      </c>
      <c r="X271" s="1">
        <v>3495911.7968930602</v>
      </c>
      <c r="Y271" s="1">
        <v>3189026.8855972998</v>
      </c>
      <c r="Z271" s="1">
        <v>6704053.8777272804</v>
      </c>
      <c r="AA271" s="1">
        <v>7005559.4675268596</v>
      </c>
      <c r="AB271" s="1">
        <v>7024765.2615179596</v>
      </c>
      <c r="AC271" s="1">
        <v>6503908.6516105598</v>
      </c>
      <c r="AD271" s="1">
        <v>12921164.005890099</v>
      </c>
      <c r="AE271" s="1">
        <v>27897876.7231379</v>
      </c>
      <c r="AF271" s="1">
        <v>6100589.0850320198</v>
      </c>
      <c r="AG271" s="1">
        <v>7417200.58178786</v>
      </c>
      <c r="AH271" s="1">
        <v>12253969.8678701</v>
      </c>
      <c r="AI271" s="1">
        <v>7401399.69206319</v>
      </c>
      <c r="AJ271" s="1">
        <v>10566461.8146323</v>
      </c>
      <c r="AK271" s="1">
        <v>8552456.28391934</v>
      </c>
      <c r="AL271" s="1">
        <v>3372331.00391025</v>
      </c>
      <c r="AM271" s="1">
        <v>5203924.27044365</v>
      </c>
      <c r="AN271" s="1">
        <v>6219059.1195484297</v>
      </c>
      <c r="AO271" s="1">
        <v>11012160.958588799</v>
      </c>
      <c r="AP271" s="1">
        <v>6563112.4911652897</v>
      </c>
      <c r="AQ271" s="1">
        <v>6655090.5953718703</v>
      </c>
      <c r="AR271" s="1">
        <v>4640806.3349493099</v>
      </c>
      <c r="AS271" s="1">
        <v>9595113.2222633995</v>
      </c>
      <c r="AT271" s="1">
        <v>7197545.3625279497</v>
      </c>
      <c r="AU271" s="1">
        <v>3126036.02867781</v>
      </c>
      <c r="AV271" s="1">
        <v>4668405.0210141102</v>
      </c>
      <c r="AW271" s="1">
        <v>3772124.9080735701</v>
      </c>
      <c r="AX271" s="1">
        <v>7665444.75104375</v>
      </c>
      <c r="AY271" s="1">
        <v>4552474.2420527004</v>
      </c>
      <c r="AZ271" s="1">
        <v>2458929.2993405899</v>
      </c>
      <c r="BA271" s="1">
        <v>9397278.2882274706</v>
      </c>
      <c r="BB271" s="1">
        <v>3272766.4823718402</v>
      </c>
      <c r="BC271" s="1">
        <v>10461524.0380514</v>
      </c>
      <c r="BD271" s="1">
        <v>7492718.5429993998</v>
      </c>
      <c r="BE271" s="1">
        <v>14973027.610940401</v>
      </c>
      <c r="BF271" s="1">
        <v>6735962.4913538797</v>
      </c>
      <c r="BG271" s="1">
        <v>5131587.0924291303</v>
      </c>
      <c r="BH271" s="1">
        <v>23224890.902412299</v>
      </c>
      <c r="BI271" s="1">
        <v>6719248.2911183601</v>
      </c>
      <c r="BJ271" s="1">
        <v>6677945.3041028799</v>
      </c>
      <c r="BK271" s="1">
        <v>6577299.6820128197</v>
      </c>
      <c r="BL271" s="1">
        <v>7705817.7498677401</v>
      </c>
      <c r="BM271" s="1">
        <v>12842405.198794</v>
      </c>
      <c r="BN271" s="1">
        <v>35583815.631158903</v>
      </c>
      <c r="BO271" s="1">
        <v>9161705.9885033406</v>
      </c>
      <c r="BP271" s="1">
        <v>7791339.5079512801</v>
      </c>
      <c r="BQ271" s="1">
        <v>2464366.6021078601</v>
      </c>
      <c r="BR271" s="1">
        <v>8574880.8180575203</v>
      </c>
      <c r="BS271" s="1">
        <v>12582900.0670821</v>
      </c>
      <c r="BT271" s="1">
        <v>1657197.13463441</v>
      </c>
      <c r="BU271" s="1">
        <v>3780370.7018845901</v>
      </c>
      <c r="BV271" s="1">
        <v>3162333.9198364499</v>
      </c>
      <c r="BW271" s="1">
        <v>2904114.7074952601</v>
      </c>
      <c r="BX271" s="1">
        <v>11106369.4579539</v>
      </c>
      <c r="BY271" s="1">
        <v>10927557.850674899</v>
      </c>
      <c r="BZ271" s="1">
        <v>8959823.2795217391</v>
      </c>
      <c r="CA271" s="1">
        <v>10504819.473464301</v>
      </c>
      <c r="CB271" s="1">
        <v>6129173.4217895698</v>
      </c>
    </row>
    <row r="272" spans="1:80" x14ac:dyDescent="0.2">
      <c r="A272" s="1" t="s">
        <v>1909</v>
      </c>
      <c r="B272" s="4" t="s">
        <v>1205</v>
      </c>
      <c r="C272" s="4" t="s">
        <v>1206</v>
      </c>
      <c r="D272" s="1">
        <v>164340.971883091</v>
      </c>
      <c r="E272" s="1">
        <v>210639.76075008899</v>
      </c>
      <c r="F272" s="1">
        <v>375828.07645050599</v>
      </c>
      <c r="G272" s="1">
        <v>94734.0119608596</v>
      </c>
      <c r="H272" s="1">
        <v>120514.22809597899</v>
      </c>
      <c r="I272" s="1">
        <v>130540.143947968</v>
      </c>
      <c r="J272" s="1">
        <v>101719.00457188</v>
      </c>
      <c r="K272" s="1">
        <v>135605.066001133</v>
      </c>
      <c r="L272" s="1">
        <v>138955.54007696599</v>
      </c>
      <c r="M272" s="1">
        <v>209135.952187722</v>
      </c>
      <c r="N272" s="1">
        <v>168095.62053494999</v>
      </c>
      <c r="O272" s="1">
        <v>145294.90432324499</v>
      </c>
      <c r="P272" s="1">
        <v>147627.669041302</v>
      </c>
      <c r="Q272" s="1">
        <v>137791.14162148</v>
      </c>
      <c r="R272" s="1">
        <v>171917.244596381</v>
      </c>
      <c r="S272" s="1">
        <v>205848.825540711</v>
      </c>
      <c r="T272" s="1">
        <v>176633.26539485299</v>
      </c>
      <c r="U272" s="1">
        <v>224329.23809371001</v>
      </c>
      <c r="V272" s="1">
        <v>131215.460866312</v>
      </c>
      <c r="W272" s="1">
        <v>279497.90299675002</v>
      </c>
      <c r="X272" s="1">
        <v>214811.43239227301</v>
      </c>
      <c r="Y272" s="1">
        <v>114941.813222061</v>
      </c>
      <c r="Z272" s="1">
        <v>115731.060983548</v>
      </c>
      <c r="AA272" s="1">
        <v>129701.116253895</v>
      </c>
      <c r="AB272" s="1">
        <v>142470.72584357101</v>
      </c>
      <c r="AC272" s="1">
        <v>255189.288846868</v>
      </c>
      <c r="AD272" s="1">
        <v>107230.53720197</v>
      </c>
      <c r="AE272" s="1">
        <v>136964.965409661</v>
      </c>
      <c r="AF272" s="1">
        <v>197669.07112506501</v>
      </c>
      <c r="AG272" s="1">
        <v>159554.24129349799</v>
      </c>
      <c r="AH272" s="1">
        <v>217263.92850485601</v>
      </c>
      <c r="AI272" s="1">
        <v>73623.330863609997</v>
      </c>
      <c r="AJ272" s="1">
        <v>87973.351947889998</v>
      </c>
      <c r="AK272" s="1">
        <v>126969.88111504199</v>
      </c>
      <c r="AL272" s="1">
        <v>163964.63986127599</v>
      </c>
      <c r="AM272" s="1">
        <v>134437.85057236601</v>
      </c>
      <c r="AN272" s="1">
        <v>133882.46130679201</v>
      </c>
      <c r="AO272" s="1">
        <v>159209.663333968</v>
      </c>
      <c r="AP272" s="1">
        <v>124570.58847668899</v>
      </c>
      <c r="AQ272" s="1">
        <v>69081.561311669604</v>
      </c>
      <c r="AR272" s="1">
        <v>92628.601814943293</v>
      </c>
      <c r="AS272" s="1">
        <v>82555.051702527606</v>
      </c>
      <c r="AT272" s="1">
        <v>226507.27000845401</v>
      </c>
      <c r="AU272" s="1">
        <v>109484.78016115099</v>
      </c>
      <c r="AV272" s="1">
        <v>101366.69363948</v>
      </c>
      <c r="AW272" s="1">
        <v>135890.15827423599</v>
      </c>
      <c r="AX272" s="1">
        <v>166419.13455449999</v>
      </c>
      <c r="AY272" s="1">
        <v>141847.40669550901</v>
      </c>
      <c r="AZ272" s="1">
        <v>142463.94769583899</v>
      </c>
      <c r="BA272" s="1">
        <v>161533.862582753</v>
      </c>
      <c r="BB272" s="1">
        <v>117031.474134244</v>
      </c>
      <c r="BC272" s="1">
        <v>169558.418213567</v>
      </c>
      <c r="BD272" s="1">
        <v>168864.39546121401</v>
      </c>
      <c r="BE272" s="1">
        <v>127744.729913663</v>
      </c>
      <c r="BF272" s="1">
        <v>108391.30952419199</v>
      </c>
      <c r="BG272" s="1">
        <v>234003.62410557401</v>
      </c>
      <c r="BH272" s="1">
        <v>256417.896495728</v>
      </c>
      <c r="BI272" s="1">
        <v>93858.523272249397</v>
      </c>
      <c r="BJ272" s="1">
        <v>122278.199308707</v>
      </c>
      <c r="BK272" s="1">
        <v>110952.343982651</v>
      </c>
      <c r="BL272" s="1">
        <v>157560.90663484501</v>
      </c>
      <c r="BM272" s="1">
        <v>95990.622633068604</v>
      </c>
      <c r="BN272" s="1">
        <v>201044.17518725799</v>
      </c>
      <c r="BO272" s="1">
        <v>153800.16422493101</v>
      </c>
      <c r="BP272" s="1">
        <v>177012.10703950201</v>
      </c>
      <c r="BQ272" s="1">
        <v>107885.28390979599</v>
      </c>
      <c r="BR272" s="1">
        <v>158262.01736844299</v>
      </c>
      <c r="BS272" s="1">
        <v>106843.232266131</v>
      </c>
      <c r="BT272" s="1">
        <v>78686.213083069306</v>
      </c>
      <c r="BU272" s="1">
        <v>105926.944924098</v>
      </c>
      <c r="BV272" s="1">
        <v>168309.30002014001</v>
      </c>
      <c r="BW272" s="1">
        <v>83114.460098702097</v>
      </c>
      <c r="BX272" s="1">
        <v>89682.492381295597</v>
      </c>
      <c r="BY272" s="1">
        <v>113615.44019417799</v>
      </c>
      <c r="BZ272" s="1">
        <v>120007.87070633601</v>
      </c>
      <c r="CA272" s="1">
        <v>80927.570620106198</v>
      </c>
      <c r="CB272" s="1">
        <v>137762.81898259401</v>
      </c>
    </row>
    <row r="273" spans="1:80" x14ac:dyDescent="0.2">
      <c r="A273" s="1" t="s">
        <v>1910</v>
      </c>
      <c r="B273" s="4" t="s">
        <v>1210</v>
      </c>
      <c r="C273" s="4" t="s">
        <v>0</v>
      </c>
      <c r="D273" s="1">
        <v>250703.604206808</v>
      </c>
      <c r="E273" s="1">
        <v>426790.600835527</v>
      </c>
      <c r="F273" s="1">
        <v>72045.1371441714</v>
      </c>
      <c r="G273" s="1">
        <v>421392.67181301099</v>
      </c>
      <c r="H273" s="1">
        <v>154933.89684865499</v>
      </c>
      <c r="I273" s="1">
        <v>761794.94540022302</v>
      </c>
      <c r="J273" s="1">
        <v>35360.005894826798</v>
      </c>
      <c r="K273" s="1">
        <v>197527.29175870301</v>
      </c>
      <c r="L273" s="1">
        <v>692150.89347234904</v>
      </c>
      <c r="M273" s="1">
        <v>226016.51218155099</v>
      </c>
      <c r="N273" s="1">
        <v>48354.051915504002</v>
      </c>
      <c r="O273" s="1">
        <v>484469.10310432297</v>
      </c>
      <c r="P273" s="1">
        <v>1494048.7117636199</v>
      </c>
      <c r="Q273" s="1">
        <v>235452.497054048</v>
      </c>
      <c r="R273" s="1">
        <v>627608.37728537398</v>
      </c>
      <c r="S273" s="1">
        <v>60838.5678884597</v>
      </c>
      <c r="T273" s="1">
        <v>534054.51168870099</v>
      </c>
      <c r="U273" s="1">
        <v>822307.28262045595</v>
      </c>
      <c r="V273" s="1">
        <v>186164.47639252699</v>
      </c>
      <c r="W273" s="1">
        <v>318378.29330395901</v>
      </c>
      <c r="X273" s="1">
        <v>191810.22076327101</v>
      </c>
      <c r="Y273" s="1">
        <v>116887.028415133</v>
      </c>
      <c r="Z273" s="1">
        <v>768289.84482911602</v>
      </c>
      <c r="AA273" s="1">
        <v>301677.099247406</v>
      </c>
      <c r="AB273" s="1">
        <v>69190.286033379001</v>
      </c>
      <c r="AC273" s="1">
        <v>734985.13984031102</v>
      </c>
      <c r="AD273" s="1">
        <v>171367.40676285699</v>
      </c>
      <c r="AE273" s="1">
        <v>343465.82845049998</v>
      </c>
      <c r="AF273" s="1">
        <v>244948.92954181801</v>
      </c>
      <c r="AG273" s="1">
        <v>204930.66145787499</v>
      </c>
      <c r="AH273" s="1">
        <v>1176693.4491037601</v>
      </c>
      <c r="AI273" s="1">
        <v>84712.062094757799</v>
      </c>
      <c r="AJ273" s="1">
        <v>95032.0485206468</v>
      </c>
      <c r="AK273" s="1">
        <v>69206.496307201</v>
      </c>
      <c r="AL273" s="1">
        <v>181623.157326999</v>
      </c>
      <c r="AM273" s="1">
        <v>282256.145668643</v>
      </c>
      <c r="AN273" s="1">
        <v>326161.86309999402</v>
      </c>
      <c r="AO273" s="1">
        <v>197646.17069507099</v>
      </c>
      <c r="AP273" s="1">
        <v>54263.6627943719</v>
      </c>
      <c r="AQ273" s="1">
        <v>561267.45120792103</v>
      </c>
      <c r="AR273" s="1">
        <v>353641.05934812</v>
      </c>
      <c r="AS273" s="1">
        <v>238528.907204674</v>
      </c>
      <c r="AT273" s="1">
        <v>202671.97333591699</v>
      </c>
      <c r="AU273" s="1">
        <v>373618.08223479998</v>
      </c>
      <c r="AV273" s="1">
        <v>759937.626865478</v>
      </c>
      <c r="AW273" s="1">
        <v>144538.59026090201</v>
      </c>
      <c r="AX273" s="1">
        <v>429627.19359679701</v>
      </c>
      <c r="AY273" s="1">
        <v>550968.92611441598</v>
      </c>
      <c r="AZ273" s="1">
        <v>346134.27438549598</v>
      </c>
      <c r="BA273" s="1">
        <v>112816.84946983701</v>
      </c>
      <c r="BB273" s="1">
        <v>25320.449528478199</v>
      </c>
      <c r="BC273" s="1">
        <v>157961.753500394</v>
      </c>
      <c r="BD273" s="1">
        <v>42717.779951740602</v>
      </c>
      <c r="BE273" s="1">
        <v>176227.15559636301</v>
      </c>
      <c r="BF273" s="1">
        <v>31773.6123831031</v>
      </c>
      <c r="BG273" s="1">
        <v>263111.21356056002</v>
      </c>
      <c r="BH273" s="1">
        <v>531758.34122509405</v>
      </c>
      <c r="BI273" s="1">
        <v>71207.348821735693</v>
      </c>
      <c r="BJ273" s="1">
        <v>207910.771614711</v>
      </c>
      <c r="BK273" s="1">
        <v>820154.94312096399</v>
      </c>
      <c r="BL273" s="1">
        <v>51226.369643809201</v>
      </c>
      <c r="BM273" s="1">
        <v>383382.01836045901</v>
      </c>
      <c r="BN273" s="1">
        <v>367992.86954922997</v>
      </c>
      <c r="BO273" s="1">
        <v>91757.487394253607</v>
      </c>
      <c r="BP273" s="1">
        <v>220427.378159113</v>
      </c>
      <c r="BQ273" s="1">
        <v>177196.98899838599</v>
      </c>
      <c r="BR273" s="1">
        <v>40946.071820995501</v>
      </c>
      <c r="BS273" s="1">
        <v>349598.09275321302</v>
      </c>
      <c r="BT273" s="1">
        <v>346476.55044211203</v>
      </c>
      <c r="BU273" s="1">
        <v>279676.11360233999</v>
      </c>
      <c r="BV273" s="1">
        <v>123512.48725396799</v>
      </c>
      <c r="BW273" s="1">
        <v>170672.781124364</v>
      </c>
      <c r="BX273" s="1">
        <v>408144.52312025998</v>
      </c>
      <c r="BY273" s="1">
        <v>60617.408367534197</v>
      </c>
      <c r="BZ273" s="1">
        <v>529768.18054822495</v>
      </c>
      <c r="CA273" s="1">
        <v>199137.781695482</v>
      </c>
      <c r="CB273" s="1">
        <v>90981.998086318999</v>
      </c>
    </row>
    <row r="274" spans="1:80" x14ac:dyDescent="0.2">
      <c r="A274" s="1" t="s">
        <v>1911</v>
      </c>
      <c r="B274" s="4" t="s">
        <v>1213</v>
      </c>
      <c r="C274" s="4" t="s">
        <v>1214</v>
      </c>
      <c r="D274" s="1" t="s">
        <v>0</v>
      </c>
      <c r="E274" s="1" t="s">
        <v>0</v>
      </c>
      <c r="F274" s="1" t="s">
        <v>0</v>
      </c>
      <c r="G274" s="1" t="s">
        <v>0</v>
      </c>
      <c r="H274" s="1" t="s">
        <v>0</v>
      </c>
      <c r="I274" s="1" t="s">
        <v>0</v>
      </c>
      <c r="J274" s="1" t="s">
        <v>0</v>
      </c>
      <c r="K274" s="1" t="s">
        <v>0</v>
      </c>
      <c r="L274" s="1" t="s">
        <v>0</v>
      </c>
      <c r="M274" s="1" t="s">
        <v>0</v>
      </c>
      <c r="N274" s="1" t="s">
        <v>0</v>
      </c>
      <c r="O274" s="1" t="s">
        <v>0</v>
      </c>
      <c r="P274" s="1" t="s">
        <v>0</v>
      </c>
      <c r="Q274" s="1" t="s">
        <v>0</v>
      </c>
      <c r="R274" s="1" t="s">
        <v>0</v>
      </c>
      <c r="S274" s="1" t="s">
        <v>0</v>
      </c>
      <c r="T274" s="1" t="s">
        <v>0</v>
      </c>
      <c r="U274" s="1" t="s">
        <v>0</v>
      </c>
      <c r="V274" s="1" t="s">
        <v>0</v>
      </c>
      <c r="W274" s="1" t="s">
        <v>0</v>
      </c>
      <c r="X274" s="1" t="s">
        <v>0</v>
      </c>
      <c r="Y274" s="1" t="s">
        <v>0</v>
      </c>
      <c r="Z274" s="1" t="s">
        <v>0</v>
      </c>
      <c r="AA274" s="1" t="s">
        <v>0</v>
      </c>
      <c r="AB274" s="1" t="s">
        <v>0</v>
      </c>
      <c r="AC274" s="1" t="s">
        <v>0</v>
      </c>
      <c r="AD274" s="1" t="s">
        <v>0</v>
      </c>
      <c r="AE274" s="1" t="s">
        <v>0</v>
      </c>
      <c r="AF274" s="1" t="s">
        <v>0</v>
      </c>
      <c r="AG274" s="1" t="s">
        <v>0</v>
      </c>
      <c r="AH274" s="1" t="s">
        <v>0</v>
      </c>
      <c r="AI274" s="1" t="s">
        <v>0</v>
      </c>
      <c r="AJ274" s="1" t="s">
        <v>0</v>
      </c>
      <c r="AK274" s="1" t="s">
        <v>0</v>
      </c>
      <c r="AL274" s="1" t="s">
        <v>0</v>
      </c>
      <c r="AM274" s="1" t="s">
        <v>0</v>
      </c>
      <c r="AN274" s="1" t="s">
        <v>0</v>
      </c>
      <c r="AO274" s="1" t="s">
        <v>0</v>
      </c>
      <c r="AP274" s="1" t="s">
        <v>0</v>
      </c>
      <c r="AQ274" s="1" t="s">
        <v>0</v>
      </c>
      <c r="AR274" s="1" t="s">
        <v>0</v>
      </c>
      <c r="AS274" s="1" t="s">
        <v>0</v>
      </c>
      <c r="AT274" s="1" t="s">
        <v>0</v>
      </c>
      <c r="AU274" s="1" t="s">
        <v>0</v>
      </c>
      <c r="AV274" s="1" t="s">
        <v>0</v>
      </c>
      <c r="AW274" s="1" t="s">
        <v>0</v>
      </c>
      <c r="AX274" s="1" t="s">
        <v>0</v>
      </c>
      <c r="AY274" s="1" t="s">
        <v>0</v>
      </c>
      <c r="AZ274" s="1" t="s">
        <v>0</v>
      </c>
      <c r="BA274" s="1" t="s">
        <v>0</v>
      </c>
      <c r="BB274" s="1" t="s">
        <v>0</v>
      </c>
      <c r="BC274" s="1" t="s">
        <v>0</v>
      </c>
      <c r="BD274" s="1" t="s">
        <v>0</v>
      </c>
      <c r="BE274" s="1" t="s">
        <v>0</v>
      </c>
      <c r="BF274" s="1" t="s">
        <v>0</v>
      </c>
      <c r="BG274" s="1" t="s">
        <v>0</v>
      </c>
      <c r="BH274" s="1" t="s">
        <v>0</v>
      </c>
      <c r="BI274" s="1" t="s">
        <v>0</v>
      </c>
      <c r="BJ274" s="1" t="s">
        <v>0</v>
      </c>
      <c r="BK274" s="1" t="s">
        <v>0</v>
      </c>
      <c r="BL274" s="1" t="s">
        <v>0</v>
      </c>
      <c r="BM274" s="1" t="s">
        <v>0</v>
      </c>
      <c r="BN274" s="1" t="s">
        <v>0</v>
      </c>
      <c r="BO274" s="1" t="s">
        <v>0</v>
      </c>
      <c r="BP274" s="1" t="s">
        <v>0</v>
      </c>
      <c r="BQ274" s="1" t="s">
        <v>0</v>
      </c>
      <c r="BR274" s="1" t="s">
        <v>0</v>
      </c>
      <c r="BS274" s="1" t="s">
        <v>0</v>
      </c>
      <c r="BT274" s="1" t="s">
        <v>0</v>
      </c>
      <c r="BU274" s="1" t="s">
        <v>0</v>
      </c>
      <c r="BV274" s="1" t="s">
        <v>0</v>
      </c>
      <c r="BW274" s="1" t="s">
        <v>0</v>
      </c>
      <c r="BX274" s="1" t="s">
        <v>0</v>
      </c>
      <c r="BY274" s="1" t="s">
        <v>0</v>
      </c>
      <c r="BZ274" s="1" t="s">
        <v>0</v>
      </c>
      <c r="CA274" s="1" t="s">
        <v>0</v>
      </c>
      <c r="CB274" s="1" t="s">
        <v>0</v>
      </c>
    </row>
    <row r="275" spans="1:80" x14ac:dyDescent="0.2">
      <c r="A275" s="1" t="s">
        <v>1912</v>
      </c>
      <c r="B275" s="4" t="s">
        <v>1218</v>
      </c>
      <c r="C275" s="4" t="s">
        <v>1219</v>
      </c>
      <c r="D275" s="1" t="s">
        <v>0</v>
      </c>
      <c r="E275" s="1" t="s">
        <v>0</v>
      </c>
      <c r="F275" s="1" t="s">
        <v>0</v>
      </c>
      <c r="G275" s="1" t="s">
        <v>0</v>
      </c>
      <c r="H275" s="1" t="s">
        <v>0</v>
      </c>
      <c r="I275" s="1" t="s">
        <v>0</v>
      </c>
      <c r="J275" s="1" t="s">
        <v>0</v>
      </c>
      <c r="K275" s="1" t="s">
        <v>0</v>
      </c>
      <c r="L275" s="1" t="s">
        <v>0</v>
      </c>
      <c r="M275" s="1" t="s">
        <v>0</v>
      </c>
      <c r="N275" s="1" t="s">
        <v>0</v>
      </c>
      <c r="O275" s="1" t="s">
        <v>0</v>
      </c>
      <c r="P275" s="1" t="s">
        <v>0</v>
      </c>
      <c r="Q275" s="1" t="s">
        <v>0</v>
      </c>
      <c r="R275" s="1" t="s">
        <v>0</v>
      </c>
      <c r="S275" s="1" t="s">
        <v>0</v>
      </c>
      <c r="T275" s="1" t="s">
        <v>0</v>
      </c>
      <c r="U275" s="1" t="s">
        <v>0</v>
      </c>
      <c r="V275" s="1" t="s">
        <v>0</v>
      </c>
      <c r="W275" s="1" t="s">
        <v>0</v>
      </c>
      <c r="X275" s="1" t="s">
        <v>0</v>
      </c>
      <c r="Y275" s="1" t="s">
        <v>0</v>
      </c>
      <c r="Z275" s="1" t="s">
        <v>0</v>
      </c>
      <c r="AA275" s="1" t="s">
        <v>0</v>
      </c>
      <c r="AB275" s="1" t="s">
        <v>0</v>
      </c>
      <c r="AC275" s="1" t="s">
        <v>0</v>
      </c>
      <c r="AD275" s="1" t="s">
        <v>0</v>
      </c>
      <c r="AE275" s="1" t="s">
        <v>0</v>
      </c>
      <c r="AF275" s="1" t="s">
        <v>0</v>
      </c>
      <c r="AG275" s="1" t="s">
        <v>0</v>
      </c>
      <c r="AH275" s="1" t="s">
        <v>0</v>
      </c>
      <c r="AI275" s="1" t="s">
        <v>0</v>
      </c>
      <c r="AJ275" s="1" t="s">
        <v>0</v>
      </c>
      <c r="AK275" s="1" t="s">
        <v>0</v>
      </c>
      <c r="AL275" s="1" t="s">
        <v>0</v>
      </c>
      <c r="AM275" s="1" t="s">
        <v>0</v>
      </c>
      <c r="AN275" s="1" t="s">
        <v>0</v>
      </c>
      <c r="AO275" s="1" t="s">
        <v>0</v>
      </c>
      <c r="AP275" s="1" t="s">
        <v>0</v>
      </c>
      <c r="AQ275" s="1" t="s">
        <v>0</v>
      </c>
      <c r="AR275" s="1" t="s">
        <v>0</v>
      </c>
      <c r="AS275" s="1" t="s">
        <v>0</v>
      </c>
      <c r="AT275" s="1" t="s">
        <v>0</v>
      </c>
      <c r="AU275" s="1" t="s">
        <v>0</v>
      </c>
      <c r="AV275" s="1" t="s">
        <v>0</v>
      </c>
      <c r="AW275" s="1" t="s">
        <v>0</v>
      </c>
      <c r="AX275" s="1" t="s">
        <v>0</v>
      </c>
      <c r="AY275" s="1" t="s">
        <v>0</v>
      </c>
      <c r="AZ275" s="1" t="s">
        <v>0</v>
      </c>
      <c r="BA275" s="1" t="s">
        <v>0</v>
      </c>
      <c r="BB275" s="1" t="s">
        <v>0</v>
      </c>
      <c r="BC275" s="1" t="s">
        <v>0</v>
      </c>
      <c r="BD275" s="1" t="s">
        <v>0</v>
      </c>
      <c r="BE275" s="1" t="s">
        <v>0</v>
      </c>
      <c r="BF275" s="1" t="s">
        <v>0</v>
      </c>
      <c r="BG275" s="1" t="s">
        <v>0</v>
      </c>
      <c r="BH275" s="1" t="s">
        <v>0</v>
      </c>
      <c r="BI275" s="1" t="s">
        <v>0</v>
      </c>
      <c r="BJ275" s="1" t="s">
        <v>0</v>
      </c>
      <c r="BK275" s="1" t="s">
        <v>0</v>
      </c>
      <c r="BL275" s="1" t="s">
        <v>0</v>
      </c>
      <c r="BM275" s="1" t="s">
        <v>0</v>
      </c>
      <c r="BN275" s="1" t="s">
        <v>0</v>
      </c>
      <c r="BO275" s="1" t="s">
        <v>0</v>
      </c>
      <c r="BP275" s="1" t="s">
        <v>0</v>
      </c>
      <c r="BQ275" s="1" t="s">
        <v>0</v>
      </c>
      <c r="BR275" s="1" t="s">
        <v>0</v>
      </c>
      <c r="BS275" s="1" t="s">
        <v>0</v>
      </c>
      <c r="BT275" s="1" t="s">
        <v>0</v>
      </c>
      <c r="BU275" s="1" t="s">
        <v>0</v>
      </c>
      <c r="BV275" s="1" t="s">
        <v>0</v>
      </c>
      <c r="BW275" s="1" t="s">
        <v>0</v>
      </c>
      <c r="BX275" s="1" t="s">
        <v>0</v>
      </c>
      <c r="BY275" s="1" t="s">
        <v>0</v>
      </c>
      <c r="BZ275" s="1" t="s">
        <v>0</v>
      </c>
      <c r="CA275" s="1" t="s">
        <v>0</v>
      </c>
      <c r="CB275" s="1" t="s">
        <v>0</v>
      </c>
    </row>
    <row r="276" spans="1:80" x14ac:dyDescent="0.2">
      <c r="A276" s="1" t="s">
        <v>1913</v>
      </c>
      <c r="B276" s="4" t="s">
        <v>1222</v>
      </c>
      <c r="C276" s="4" t="s">
        <v>1223</v>
      </c>
      <c r="D276" s="1" t="s">
        <v>0</v>
      </c>
      <c r="E276" s="1" t="s">
        <v>0</v>
      </c>
      <c r="F276" s="1" t="s">
        <v>0</v>
      </c>
      <c r="G276" s="1" t="s">
        <v>0</v>
      </c>
      <c r="H276" s="1" t="s">
        <v>0</v>
      </c>
      <c r="I276" s="1" t="s">
        <v>0</v>
      </c>
      <c r="J276" s="1" t="s">
        <v>0</v>
      </c>
      <c r="K276" s="1" t="s">
        <v>0</v>
      </c>
      <c r="L276" s="1" t="s">
        <v>0</v>
      </c>
      <c r="M276" s="1" t="s">
        <v>0</v>
      </c>
      <c r="N276" s="1" t="s">
        <v>0</v>
      </c>
      <c r="O276" s="1" t="s">
        <v>0</v>
      </c>
      <c r="P276" s="1" t="s">
        <v>0</v>
      </c>
      <c r="Q276" s="1" t="s">
        <v>0</v>
      </c>
      <c r="R276" s="1" t="s">
        <v>0</v>
      </c>
      <c r="S276" s="1" t="s">
        <v>0</v>
      </c>
      <c r="T276" s="1" t="s">
        <v>0</v>
      </c>
      <c r="U276" s="1" t="s">
        <v>0</v>
      </c>
      <c r="V276" s="1" t="s">
        <v>0</v>
      </c>
      <c r="W276" s="1" t="s">
        <v>0</v>
      </c>
      <c r="X276" s="1" t="s">
        <v>0</v>
      </c>
      <c r="Y276" s="1" t="s">
        <v>0</v>
      </c>
      <c r="Z276" s="1" t="s">
        <v>0</v>
      </c>
      <c r="AA276" s="1" t="s">
        <v>0</v>
      </c>
      <c r="AB276" s="1" t="s">
        <v>0</v>
      </c>
      <c r="AC276" s="1" t="s">
        <v>0</v>
      </c>
      <c r="AD276" s="1" t="s">
        <v>0</v>
      </c>
      <c r="AE276" s="1" t="s">
        <v>0</v>
      </c>
      <c r="AF276" s="1" t="s">
        <v>0</v>
      </c>
      <c r="AG276" s="1" t="s">
        <v>0</v>
      </c>
      <c r="AH276" s="1" t="s">
        <v>0</v>
      </c>
      <c r="AI276" s="1" t="s">
        <v>0</v>
      </c>
      <c r="AJ276" s="1" t="s">
        <v>0</v>
      </c>
      <c r="AK276" s="1" t="s">
        <v>0</v>
      </c>
      <c r="AL276" s="1" t="s">
        <v>0</v>
      </c>
      <c r="AM276" s="1" t="s">
        <v>0</v>
      </c>
      <c r="AN276" s="1" t="s">
        <v>0</v>
      </c>
      <c r="AO276" s="1" t="s">
        <v>0</v>
      </c>
      <c r="AP276" s="1" t="s">
        <v>0</v>
      </c>
      <c r="AQ276" s="1" t="s">
        <v>0</v>
      </c>
      <c r="AR276" s="1" t="s">
        <v>0</v>
      </c>
      <c r="AS276" s="1" t="s">
        <v>0</v>
      </c>
      <c r="AT276" s="1" t="s">
        <v>0</v>
      </c>
      <c r="AU276" s="1" t="s">
        <v>0</v>
      </c>
      <c r="AV276" s="1" t="s">
        <v>0</v>
      </c>
      <c r="AW276" s="1" t="s">
        <v>0</v>
      </c>
      <c r="AX276" s="1" t="s">
        <v>0</v>
      </c>
      <c r="AY276" s="1" t="s">
        <v>0</v>
      </c>
      <c r="AZ276" s="1" t="s">
        <v>0</v>
      </c>
      <c r="BA276" s="1" t="s">
        <v>0</v>
      </c>
      <c r="BB276" s="1" t="s">
        <v>0</v>
      </c>
      <c r="BC276" s="1" t="s">
        <v>0</v>
      </c>
      <c r="BD276" s="1" t="s">
        <v>0</v>
      </c>
      <c r="BE276" s="1" t="s">
        <v>0</v>
      </c>
      <c r="BF276" s="1" t="s">
        <v>0</v>
      </c>
      <c r="BG276" s="1" t="s">
        <v>0</v>
      </c>
      <c r="BH276" s="1" t="s">
        <v>0</v>
      </c>
      <c r="BI276" s="1" t="s">
        <v>0</v>
      </c>
      <c r="BJ276" s="1" t="s">
        <v>0</v>
      </c>
      <c r="BK276" s="1" t="s">
        <v>0</v>
      </c>
      <c r="BL276" s="1" t="s">
        <v>0</v>
      </c>
      <c r="BM276" s="1" t="s">
        <v>0</v>
      </c>
      <c r="BN276" s="1" t="s">
        <v>0</v>
      </c>
      <c r="BO276" s="1" t="s">
        <v>0</v>
      </c>
      <c r="BP276" s="1" t="s">
        <v>0</v>
      </c>
      <c r="BQ276" s="1" t="s">
        <v>0</v>
      </c>
      <c r="BR276" s="1" t="s">
        <v>0</v>
      </c>
      <c r="BS276" s="1" t="s">
        <v>0</v>
      </c>
      <c r="BT276" s="1" t="s">
        <v>0</v>
      </c>
      <c r="BU276" s="1" t="s">
        <v>0</v>
      </c>
      <c r="BV276" s="1" t="s">
        <v>0</v>
      </c>
      <c r="BW276" s="1" t="s">
        <v>0</v>
      </c>
      <c r="BX276" s="1" t="s">
        <v>0</v>
      </c>
      <c r="BY276" s="1" t="s">
        <v>0</v>
      </c>
      <c r="BZ276" s="1" t="s">
        <v>0</v>
      </c>
      <c r="CA276" s="1" t="s">
        <v>0</v>
      </c>
      <c r="CB276" s="1" t="s">
        <v>0</v>
      </c>
    </row>
    <row r="277" spans="1:80" x14ac:dyDescent="0.2">
      <c r="A277" s="1" t="s">
        <v>1914</v>
      </c>
      <c r="B277" s="4" t="s">
        <v>1227</v>
      </c>
      <c r="C277" s="4" t="s">
        <v>1228</v>
      </c>
      <c r="D277" s="1">
        <v>825760.06214567297</v>
      </c>
      <c r="E277" s="1">
        <v>532889.11068539403</v>
      </c>
      <c r="F277" s="1">
        <v>1397505.62699571</v>
      </c>
      <c r="G277" s="1">
        <v>280826.07426995598</v>
      </c>
      <c r="H277" s="1">
        <v>2271867.1788735301</v>
      </c>
      <c r="I277" s="1">
        <v>6274711.5993432198</v>
      </c>
      <c r="J277" s="1">
        <v>720009.70575997001</v>
      </c>
      <c r="K277" s="1">
        <v>947646.237625384</v>
      </c>
      <c r="L277" s="1">
        <v>678747.55296933104</v>
      </c>
      <c r="M277" s="1">
        <v>508910.80974539003</v>
      </c>
      <c r="N277" s="1">
        <v>3985211.6839770302</v>
      </c>
      <c r="O277" s="1">
        <v>1747096.38898591</v>
      </c>
      <c r="P277" s="1">
        <v>618260.50801205495</v>
      </c>
      <c r="Q277" s="1">
        <v>595451.29296941299</v>
      </c>
      <c r="R277" s="1">
        <v>746838.10632728599</v>
      </c>
      <c r="S277" s="1">
        <v>2028923.63637179</v>
      </c>
      <c r="T277" s="1">
        <v>526862.68242838897</v>
      </c>
      <c r="U277" s="1">
        <v>3799486.3059157799</v>
      </c>
      <c r="V277" s="1">
        <v>346617.67934688699</v>
      </c>
      <c r="W277" s="1">
        <v>3553755.5821274798</v>
      </c>
      <c r="X277" s="1">
        <v>1193348.8684469301</v>
      </c>
      <c r="Y277" s="1">
        <v>672762.37210176105</v>
      </c>
      <c r="Z277" s="1">
        <v>544746.11804288696</v>
      </c>
      <c r="AA277" s="1">
        <v>506937.99743863899</v>
      </c>
      <c r="AB277" s="1">
        <v>295025.94174481701</v>
      </c>
      <c r="AC277" s="1">
        <v>510492.75143258797</v>
      </c>
      <c r="AD277" s="1">
        <v>3974306.4243464698</v>
      </c>
      <c r="AE277" s="1">
        <v>747295.248478533</v>
      </c>
      <c r="AF277" s="1">
        <v>770084.53402089595</v>
      </c>
      <c r="AG277" s="1">
        <v>311712.56883582001</v>
      </c>
      <c r="AH277" s="1">
        <v>1826121.32014615</v>
      </c>
      <c r="AI277" s="1">
        <v>2284188.36663727</v>
      </c>
      <c r="AJ277" s="1">
        <v>305068.45018184598</v>
      </c>
      <c r="AK277" s="1">
        <v>382676.796330265</v>
      </c>
      <c r="AL277" s="1">
        <v>5809075.1514029596</v>
      </c>
      <c r="AM277" s="1">
        <v>391160.52164273697</v>
      </c>
      <c r="AN277" s="1">
        <v>267699.50609732303</v>
      </c>
      <c r="AO277" s="1">
        <v>4828918.2645603102</v>
      </c>
      <c r="AP277" s="1">
        <v>201000.88956593399</v>
      </c>
      <c r="AQ277" s="1">
        <v>202152.23923886599</v>
      </c>
      <c r="AR277" s="1">
        <v>329741.362094543</v>
      </c>
      <c r="AS277" s="1">
        <v>307548.13758988801</v>
      </c>
      <c r="AT277" s="1">
        <v>403158.71539759799</v>
      </c>
      <c r="AU277" s="1">
        <v>2743518.21481294</v>
      </c>
      <c r="AV277" s="1">
        <v>2725002.2392761302</v>
      </c>
      <c r="AW277" s="1">
        <v>326838.97922168497</v>
      </c>
      <c r="AX277" s="1">
        <v>241965.338018579</v>
      </c>
      <c r="AY277" s="1">
        <v>388561.31841710699</v>
      </c>
      <c r="AZ277" s="1">
        <v>2093412.01285629</v>
      </c>
      <c r="BA277" s="1">
        <v>286135.68867913599</v>
      </c>
      <c r="BB277" s="1">
        <v>303778.763422088</v>
      </c>
      <c r="BC277" s="1">
        <v>1719726.6692305901</v>
      </c>
      <c r="BD277" s="1">
        <v>1410583.1144280001</v>
      </c>
      <c r="BE277" s="1">
        <v>381906.66304577701</v>
      </c>
      <c r="BF277" s="1">
        <v>863869.07647556497</v>
      </c>
      <c r="BG277" s="1">
        <v>3717708.34248927</v>
      </c>
      <c r="BH277" s="1">
        <v>1765162.07546859</v>
      </c>
      <c r="BI277" s="1">
        <v>425255.38919561001</v>
      </c>
      <c r="BJ277" s="1">
        <v>233148.97608523999</v>
      </c>
      <c r="BK277" s="1">
        <v>217383.01022359601</v>
      </c>
      <c r="BL277" s="1">
        <v>3361526.6174757299</v>
      </c>
      <c r="BM277" s="1">
        <v>359428.34154007299</v>
      </c>
      <c r="BN277" s="1">
        <v>601248.81395439897</v>
      </c>
      <c r="BO277" s="1">
        <v>2510148.5898310398</v>
      </c>
      <c r="BP277" s="1">
        <v>820077.89040818496</v>
      </c>
      <c r="BQ277" s="1">
        <v>742343.70819023903</v>
      </c>
      <c r="BR277" s="1">
        <v>5012295.7432403704</v>
      </c>
      <c r="BS277" s="1">
        <v>820130.30164751504</v>
      </c>
      <c r="BT277" s="1">
        <v>235975.17037739701</v>
      </c>
      <c r="BU277" s="1">
        <v>2614363.1361605199</v>
      </c>
      <c r="BV277" s="1">
        <v>1301865.32164576</v>
      </c>
      <c r="BW277" s="1">
        <v>586870.50007870095</v>
      </c>
      <c r="BX277" s="1">
        <v>4164461.7488509701</v>
      </c>
      <c r="BY277" s="1">
        <v>228149.69126640001</v>
      </c>
      <c r="BZ277" s="1">
        <v>1103771.0883373299</v>
      </c>
      <c r="CA277" s="1">
        <v>591401.75916693499</v>
      </c>
      <c r="CB277" s="1">
        <v>806602.12829126895</v>
      </c>
    </row>
    <row r="278" spans="1:80" x14ac:dyDescent="0.2">
      <c r="A278" s="1" t="s">
        <v>1915</v>
      </c>
      <c r="B278" s="4" t="s">
        <v>1232</v>
      </c>
      <c r="C278" s="4" t="s">
        <v>0</v>
      </c>
      <c r="D278" s="1" t="s">
        <v>0</v>
      </c>
      <c r="E278" s="1" t="s">
        <v>0</v>
      </c>
      <c r="F278" s="1" t="s">
        <v>0</v>
      </c>
      <c r="G278" s="1" t="s">
        <v>0</v>
      </c>
      <c r="H278" s="1" t="s">
        <v>0</v>
      </c>
      <c r="I278" s="1" t="s">
        <v>0</v>
      </c>
      <c r="J278" s="1" t="s">
        <v>0</v>
      </c>
      <c r="K278" s="1" t="s">
        <v>0</v>
      </c>
      <c r="L278" s="1" t="s">
        <v>0</v>
      </c>
      <c r="M278" s="1" t="s">
        <v>0</v>
      </c>
      <c r="N278" s="1" t="s">
        <v>0</v>
      </c>
      <c r="O278" s="1" t="s">
        <v>0</v>
      </c>
      <c r="P278" s="1" t="s">
        <v>0</v>
      </c>
      <c r="Q278" s="1" t="s">
        <v>0</v>
      </c>
      <c r="R278" s="1" t="s">
        <v>0</v>
      </c>
      <c r="S278" s="1" t="s">
        <v>0</v>
      </c>
      <c r="T278" s="1" t="s">
        <v>0</v>
      </c>
      <c r="U278" s="1" t="s">
        <v>0</v>
      </c>
      <c r="V278" s="1" t="s">
        <v>0</v>
      </c>
      <c r="W278" s="1" t="s">
        <v>0</v>
      </c>
      <c r="X278" s="1" t="s">
        <v>0</v>
      </c>
      <c r="Y278" s="1" t="s">
        <v>0</v>
      </c>
      <c r="Z278" s="1" t="s">
        <v>0</v>
      </c>
      <c r="AA278" s="1" t="s">
        <v>0</v>
      </c>
      <c r="AB278" s="1" t="s">
        <v>0</v>
      </c>
      <c r="AC278" s="1" t="s">
        <v>0</v>
      </c>
      <c r="AD278" s="1" t="s">
        <v>0</v>
      </c>
      <c r="AE278" s="1" t="s">
        <v>0</v>
      </c>
      <c r="AF278" s="1" t="s">
        <v>0</v>
      </c>
      <c r="AG278" s="1" t="s">
        <v>0</v>
      </c>
      <c r="AH278" s="1" t="s">
        <v>0</v>
      </c>
      <c r="AI278" s="1" t="s">
        <v>0</v>
      </c>
      <c r="AJ278" s="1" t="s">
        <v>0</v>
      </c>
      <c r="AK278" s="1" t="s">
        <v>0</v>
      </c>
      <c r="AL278" s="1" t="s">
        <v>0</v>
      </c>
      <c r="AM278" s="1" t="s">
        <v>0</v>
      </c>
      <c r="AN278" s="1" t="s">
        <v>0</v>
      </c>
      <c r="AO278" s="1" t="s">
        <v>0</v>
      </c>
      <c r="AP278" s="1" t="s">
        <v>0</v>
      </c>
      <c r="AQ278" s="1" t="s">
        <v>0</v>
      </c>
      <c r="AR278" s="1" t="s">
        <v>0</v>
      </c>
      <c r="AS278" s="1" t="s">
        <v>0</v>
      </c>
      <c r="AT278" s="1" t="s">
        <v>0</v>
      </c>
      <c r="AU278" s="1" t="s">
        <v>0</v>
      </c>
      <c r="AV278" s="1" t="s">
        <v>0</v>
      </c>
      <c r="AW278" s="1" t="s">
        <v>0</v>
      </c>
      <c r="AX278" s="1" t="s">
        <v>0</v>
      </c>
      <c r="AY278" s="1" t="s">
        <v>0</v>
      </c>
      <c r="AZ278" s="1" t="s">
        <v>0</v>
      </c>
      <c r="BA278" s="1" t="s">
        <v>0</v>
      </c>
      <c r="BB278" s="1" t="s">
        <v>0</v>
      </c>
      <c r="BC278" s="1" t="s">
        <v>0</v>
      </c>
      <c r="BD278" s="1" t="s">
        <v>0</v>
      </c>
      <c r="BE278" s="1" t="s">
        <v>0</v>
      </c>
      <c r="BF278" s="1" t="s">
        <v>0</v>
      </c>
      <c r="BG278" s="1" t="s">
        <v>0</v>
      </c>
      <c r="BH278" s="1" t="s">
        <v>0</v>
      </c>
      <c r="BI278" s="1" t="s">
        <v>0</v>
      </c>
      <c r="BJ278" s="1" t="s">
        <v>0</v>
      </c>
      <c r="BK278" s="1" t="s">
        <v>0</v>
      </c>
      <c r="BL278" s="1" t="s">
        <v>0</v>
      </c>
      <c r="BM278" s="1" t="s">
        <v>0</v>
      </c>
      <c r="BN278" s="1" t="s">
        <v>0</v>
      </c>
      <c r="BO278" s="1" t="s">
        <v>0</v>
      </c>
      <c r="BP278" s="1" t="s">
        <v>0</v>
      </c>
      <c r="BQ278" s="1" t="s">
        <v>0</v>
      </c>
      <c r="BR278" s="1" t="s">
        <v>0</v>
      </c>
      <c r="BS278" s="1" t="s">
        <v>0</v>
      </c>
      <c r="BT278" s="1" t="s">
        <v>0</v>
      </c>
      <c r="BU278" s="1" t="s">
        <v>0</v>
      </c>
      <c r="BV278" s="1" t="s">
        <v>0</v>
      </c>
      <c r="BW278" s="1" t="s">
        <v>0</v>
      </c>
      <c r="BX278" s="1" t="s">
        <v>0</v>
      </c>
      <c r="BY278" s="1" t="s">
        <v>0</v>
      </c>
      <c r="BZ278" s="1" t="s">
        <v>0</v>
      </c>
      <c r="CA278" s="1" t="s">
        <v>0</v>
      </c>
      <c r="CB278" s="1" t="s">
        <v>0</v>
      </c>
    </row>
    <row r="279" spans="1:80" x14ac:dyDescent="0.2">
      <c r="A279" s="1" t="s">
        <v>1916</v>
      </c>
      <c r="B279" s="4" t="s">
        <v>1234</v>
      </c>
      <c r="C279" s="4" t="s">
        <v>1235</v>
      </c>
      <c r="D279" s="1" t="s">
        <v>0</v>
      </c>
      <c r="E279" s="1" t="s">
        <v>0</v>
      </c>
      <c r="F279" s="1" t="s">
        <v>0</v>
      </c>
      <c r="G279" s="1" t="s">
        <v>0</v>
      </c>
      <c r="H279" s="1" t="s">
        <v>0</v>
      </c>
      <c r="I279" s="1" t="s">
        <v>0</v>
      </c>
      <c r="J279" s="1" t="s">
        <v>0</v>
      </c>
      <c r="K279" s="1" t="s">
        <v>0</v>
      </c>
      <c r="L279" s="1" t="s">
        <v>0</v>
      </c>
      <c r="M279" s="1" t="s">
        <v>0</v>
      </c>
      <c r="N279" s="1" t="s">
        <v>0</v>
      </c>
      <c r="O279" s="1" t="s">
        <v>0</v>
      </c>
      <c r="P279" s="1" t="s">
        <v>0</v>
      </c>
      <c r="Q279" s="1" t="s">
        <v>0</v>
      </c>
      <c r="R279" s="1" t="s">
        <v>0</v>
      </c>
      <c r="S279" s="1" t="s">
        <v>0</v>
      </c>
      <c r="T279" s="1" t="s">
        <v>0</v>
      </c>
      <c r="U279" s="1" t="s">
        <v>0</v>
      </c>
      <c r="V279" s="1" t="s">
        <v>0</v>
      </c>
      <c r="W279" s="1" t="s">
        <v>0</v>
      </c>
      <c r="X279" s="1" t="s">
        <v>0</v>
      </c>
      <c r="Y279" s="1" t="s">
        <v>0</v>
      </c>
      <c r="Z279" s="1" t="s">
        <v>0</v>
      </c>
      <c r="AA279" s="1" t="s">
        <v>0</v>
      </c>
      <c r="AB279" s="1" t="s">
        <v>0</v>
      </c>
      <c r="AC279" s="1" t="s">
        <v>0</v>
      </c>
      <c r="AD279" s="1" t="s">
        <v>0</v>
      </c>
      <c r="AE279" s="1" t="s">
        <v>0</v>
      </c>
      <c r="AF279" s="1" t="s">
        <v>0</v>
      </c>
      <c r="AG279" s="1" t="s">
        <v>0</v>
      </c>
      <c r="AH279" s="1" t="s">
        <v>0</v>
      </c>
      <c r="AI279" s="1" t="s">
        <v>0</v>
      </c>
      <c r="AJ279" s="1" t="s">
        <v>0</v>
      </c>
      <c r="AK279" s="1" t="s">
        <v>0</v>
      </c>
      <c r="AL279" s="1" t="s">
        <v>0</v>
      </c>
      <c r="AM279" s="1" t="s">
        <v>0</v>
      </c>
      <c r="AN279" s="1" t="s">
        <v>0</v>
      </c>
      <c r="AO279" s="1" t="s">
        <v>0</v>
      </c>
      <c r="AP279" s="1" t="s">
        <v>0</v>
      </c>
      <c r="AQ279" s="1" t="s">
        <v>0</v>
      </c>
      <c r="AR279" s="1" t="s">
        <v>0</v>
      </c>
      <c r="AS279" s="1" t="s">
        <v>0</v>
      </c>
      <c r="AT279" s="1" t="s">
        <v>0</v>
      </c>
      <c r="AU279" s="1" t="s">
        <v>0</v>
      </c>
      <c r="AV279" s="1" t="s">
        <v>0</v>
      </c>
      <c r="AW279" s="1" t="s">
        <v>0</v>
      </c>
      <c r="AX279" s="1" t="s">
        <v>0</v>
      </c>
      <c r="AY279" s="1" t="s">
        <v>0</v>
      </c>
      <c r="AZ279" s="1" t="s">
        <v>0</v>
      </c>
      <c r="BA279" s="1" t="s">
        <v>0</v>
      </c>
      <c r="BB279" s="1" t="s">
        <v>0</v>
      </c>
      <c r="BC279" s="1" t="s">
        <v>0</v>
      </c>
      <c r="BD279" s="1" t="s">
        <v>0</v>
      </c>
      <c r="BE279" s="1" t="s">
        <v>0</v>
      </c>
      <c r="BF279" s="1" t="s">
        <v>0</v>
      </c>
      <c r="BG279" s="1" t="s">
        <v>0</v>
      </c>
      <c r="BH279" s="1" t="s">
        <v>0</v>
      </c>
      <c r="BI279" s="1" t="s">
        <v>0</v>
      </c>
      <c r="BJ279" s="1" t="s">
        <v>0</v>
      </c>
      <c r="BK279" s="1" t="s">
        <v>0</v>
      </c>
      <c r="BL279" s="1" t="s">
        <v>0</v>
      </c>
      <c r="BM279" s="1" t="s">
        <v>0</v>
      </c>
      <c r="BN279" s="1" t="s">
        <v>0</v>
      </c>
      <c r="BO279" s="1" t="s">
        <v>0</v>
      </c>
      <c r="BP279" s="1" t="s">
        <v>0</v>
      </c>
      <c r="BQ279" s="1" t="s">
        <v>0</v>
      </c>
      <c r="BR279" s="1" t="s">
        <v>0</v>
      </c>
      <c r="BS279" s="1" t="s">
        <v>0</v>
      </c>
      <c r="BT279" s="1" t="s">
        <v>0</v>
      </c>
      <c r="BU279" s="1" t="s">
        <v>0</v>
      </c>
      <c r="BV279" s="1" t="s">
        <v>0</v>
      </c>
      <c r="BW279" s="1" t="s">
        <v>0</v>
      </c>
      <c r="BX279" s="1" t="s">
        <v>0</v>
      </c>
      <c r="BY279" s="1" t="s">
        <v>0</v>
      </c>
      <c r="BZ279" s="1" t="s">
        <v>0</v>
      </c>
      <c r="CA279" s="1" t="s">
        <v>0</v>
      </c>
      <c r="CB279" s="1" t="s">
        <v>0</v>
      </c>
    </row>
    <row r="280" spans="1:80" x14ac:dyDescent="0.2">
      <c r="A280" s="1" t="s">
        <v>1917</v>
      </c>
      <c r="B280" s="4" t="s">
        <v>1238</v>
      </c>
      <c r="C280" s="4" t="s">
        <v>1239</v>
      </c>
      <c r="D280" s="1">
        <v>46942.400103970802</v>
      </c>
      <c r="E280" s="1">
        <v>44667.768599807001</v>
      </c>
      <c r="F280" s="1">
        <v>39141.185122507901</v>
      </c>
      <c r="G280" s="1">
        <v>35707.792734648901</v>
      </c>
      <c r="H280" s="1">
        <v>33667.055033422301</v>
      </c>
      <c r="I280" s="1">
        <v>33728.6411258113</v>
      </c>
      <c r="J280" s="1">
        <v>37232.560728161399</v>
      </c>
      <c r="K280" s="1">
        <v>38085.342629220897</v>
      </c>
      <c r="L280" s="1">
        <v>44385.699015956503</v>
      </c>
      <c r="M280" s="1">
        <v>37347.489119149403</v>
      </c>
      <c r="N280" s="1">
        <v>41515.467473332603</v>
      </c>
      <c r="O280" s="1">
        <v>38838.282612499803</v>
      </c>
      <c r="P280" s="1">
        <v>44877.817275391099</v>
      </c>
      <c r="Q280" s="1">
        <v>41696.135252555701</v>
      </c>
      <c r="R280" s="1">
        <v>41122.3130802796</v>
      </c>
      <c r="S280" s="1">
        <v>34410.731820371097</v>
      </c>
      <c r="T280" s="1">
        <v>34560.8321451011</v>
      </c>
      <c r="U280" s="1">
        <v>50608.630035604903</v>
      </c>
      <c r="V280" s="1">
        <v>32295.911204381999</v>
      </c>
      <c r="W280" s="1">
        <v>42964.8915937934</v>
      </c>
      <c r="X280" s="1">
        <v>35670.005538218204</v>
      </c>
      <c r="Y280" s="1">
        <v>38732.827926789403</v>
      </c>
      <c r="Z280" s="1">
        <v>47826.262168874797</v>
      </c>
      <c r="AA280" s="1">
        <v>41155.2453029854</v>
      </c>
      <c r="AB280" s="1">
        <v>31730.3155356266</v>
      </c>
      <c r="AC280" s="1">
        <v>33869.262532770001</v>
      </c>
      <c r="AD280" s="1">
        <v>36104.0434127021</v>
      </c>
      <c r="AE280" s="1">
        <v>36425.046514610702</v>
      </c>
      <c r="AF280" s="1">
        <v>37747.9125351322</v>
      </c>
      <c r="AG280" s="1">
        <v>31961.469027499599</v>
      </c>
      <c r="AH280" s="1">
        <v>35658.860015429498</v>
      </c>
      <c r="AI280" s="1">
        <v>33697.124707026902</v>
      </c>
      <c r="AJ280" s="1">
        <v>37271.545579667698</v>
      </c>
      <c r="AK280" s="1">
        <v>37002.818189161997</v>
      </c>
      <c r="AL280" s="1">
        <v>42792.884655094502</v>
      </c>
      <c r="AM280" s="1">
        <v>33729.8680947842</v>
      </c>
      <c r="AN280" s="1">
        <v>38302.5386531689</v>
      </c>
      <c r="AO280" s="1">
        <v>33011.5074484344</v>
      </c>
      <c r="AP280" s="1">
        <v>32641.8819172162</v>
      </c>
      <c r="AQ280" s="1">
        <v>33649.843478377101</v>
      </c>
      <c r="AR280" s="1">
        <v>37914.635325112002</v>
      </c>
      <c r="AS280" s="1">
        <v>26693.1292456089</v>
      </c>
      <c r="AT280" s="1">
        <v>31890.6669340519</v>
      </c>
      <c r="AU280" s="1">
        <v>41059.383926260904</v>
      </c>
      <c r="AV280" s="1">
        <v>39766.466178294497</v>
      </c>
      <c r="AW280" s="1">
        <v>36605.424859117797</v>
      </c>
      <c r="AX280" s="1">
        <v>40983.948644178003</v>
      </c>
      <c r="AY280" s="1">
        <v>30321.6840770319</v>
      </c>
      <c r="AZ280" s="1">
        <v>33123.168866473497</v>
      </c>
      <c r="BA280" s="1">
        <v>36764.5505763619</v>
      </c>
      <c r="BB280" s="1">
        <v>27813.489747064701</v>
      </c>
      <c r="BC280" s="1">
        <v>32253.757967330101</v>
      </c>
      <c r="BD280" s="1">
        <v>41014.682192095897</v>
      </c>
      <c r="BE280" s="1">
        <v>32924.317093674603</v>
      </c>
      <c r="BF280" s="1">
        <v>29094.771391255199</v>
      </c>
      <c r="BG280" s="1">
        <v>38704.250509322803</v>
      </c>
      <c r="BH280" s="1">
        <v>36205.901076937596</v>
      </c>
      <c r="BI280" s="1">
        <v>27606.359546176001</v>
      </c>
      <c r="BJ280" s="1">
        <v>44146.487425744403</v>
      </c>
      <c r="BK280" s="1">
        <v>45576.511918335898</v>
      </c>
      <c r="BL280" s="1">
        <v>29004.9710388403</v>
      </c>
      <c r="BM280" s="1">
        <v>32144.424497954398</v>
      </c>
      <c r="BN280" s="1">
        <v>34299.985915818797</v>
      </c>
      <c r="BO280" s="1">
        <v>39664.727486344003</v>
      </c>
      <c r="BP280" s="1">
        <v>31697.164579689699</v>
      </c>
      <c r="BQ280" s="1">
        <v>35822.795605870197</v>
      </c>
      <c r="BR280" s="1">
        <v>35796.173318734996</v>
      </c>
      <c r="BS280" s="1">
        <v>31104.576610955199</v>
      </c>
      <c r="BT280" s="1">
        <v>34909.205766011102</v>
      </c>
      <c r="BU280" s="1">
        <v>35280.232235700103</v>
      </c>
      <c r="BV280" s="1">
        <v>40113.088811542002</v>
      </c>
      <c r="BW280" s="1">
        <v>29765.722428463701</v>
      </c>
      <c r="BX280" s="1">
        <v>28189.454835275301</v>
      </c>
      <c r="BY280" s="1">
        <v>35398.945126691302</v>
      </c>
      <c r="BZ280" s="1">
        <v>29637.697826162999</v>
      </c>
      <c r="CA280" s="1">
        <v>28361.7504712915</v>
      </c>
      <c r="CB280" s="1">
        <v>31006.5446363917</v>
      </c>
    </row>
    <row r="281" spans="1:80" x14ac:dyDescent="0.2">
      <c r="A281" s="1" t="s">
        <v>1918</v>
      </c>
      <c r="B281" s="4" t="s">
        <v>1243</v>
      </c>
      <c r="C281" s="4" t="s">
        <v>1244</v>
      </c>
      <c r="D281" s="1">
        <v>1962729.4543786601</v>
      </c>
      <c r="E281" s="1">
        <v>676187.50494417897</v>
      </c>
      <c r="F281" s="1">
        <v>1433717.9041937599</v>
      </c>
      <c r="G281" s="1">
        <v>565597.46204112703</v>
      </c>
      <c r="H281" s="1">
        <v>1346849.37420339</v>
      </c>
      <c r="I281" s="1">
        <v>1128036.0457608199</v>
      </c>
      <c r="J281" s="1">
        <v>992709.17799986503</v>
      </c>
      <c r="K281" s="1">
        <v>814427.30589767499</v>
      </c>
      <c r="L281" s="1">
        <v>477455.37099098897</v>
      </c>
      <c r="M281" s="1">
        <v>593930.67047308094</v>
      </c>
      <c r="N281" s="1">
        <v>663342.43139773095</v>
      </c>
      <c r="O281" s="1">
        <v>886215.32796469005</v>
      </c>
      <c r="P281" s="1">
        <v>686884.60523602704</v>
      </c>
      <c r="Q281" s="1">
        <v>306396.04714804399</v>
      </c>
      <c r="R281" s="1">
        <v>315342.90187217499</v>
      </c>
      <c r="S281" s="1">
        <v>687688.36846787506</v>
      </c>
      <c r="T281" s="1">
        <v>412280.85413545597</v>
      </c>
      <c r="U281" s="1">
        <v>721677.51540806401</v>
      </c>
      <c r="V281" s="1">
        <v>214496.76455381</v>
      </c>
      <c r="W281" s="1">
        <v>878417.42427080404</v>
      </c>
      <c r="X281" s="1">
        <v>1655267.06240902</v>
      </c>
      <c r="Y281" s="1">
        <v>934208.45071076497</v>
      </c>
      <c r="Z281" s="1">
        <v>700943.38618720102</v>
      </c>
      <c r="AA281" s="1">
        <v>191351.20170754101</v>
      </c>
      <c r="AB281" s="1">
        <v>130947.146206594</v>
      </c>
      <c r="AC281" s="1">
        <v>424796.713222216</v>
      </c>
      <c r="AD281" s="1">
        <v>294055.36866447201</v>
      </c>
      <c r="AE281" s="1">
        <v>419124.41249993799</v>
      </c>
      <c r="AF281" s="1">
        <v>500072.73985453497</v>
      </c>
      <c r="AG281" s="1">
        <v>208341.82035016699</v>
      </c>
      <c r="AH281" s="1">
        <v>629009.10384276602</v>
      </c>
      <c r="AI281" s="1">
        <v>638076.15334104199</v>
      </c>
      <c r="AJ281" s="1">
        <v>151738.53873768001</v>
      </c>
      <c r="AK281" s="1">
        <v>953554.32932339795</v>
      </c>
      <c r="AL281" s="1">
        <v>375026.27668514103</v>
      </c>
      <c r="AM281" s="1">
        <v>402867.24791474798</v>
      </c>
      <c r="AN281" s="1">
        <v>758655.17676952004</v>
      </c>
      <c r="AO281" s="1">
        <v>1873572.14631421</v>
      </c>
      <c r="AP281" s="1">
        <v>145596.56606071399</v>
      </c>
      <c r="AQ281" s="1">
        <v>380197.38258651103</v>
      </c>
      <c r="AR281" s="1">
        <v>728392.07289416099</v>
      </c>
      <c r="AS281" s="1">
        <v>458494.56885643897</v>
      </c>
      <c r="AT281" s="1">
        <v>183578.16930029599</v>
      </c>
      <c r="AU281" s="1">
        <v>317719.55224517098</v>
      </c>
      <c r="AV281" s="1">
        <v>480996.972864785</v>
      </c>
      <c r="AW281" s="1">
        <v>313068.06298605999</v>
      </c>
      <c r="AX281" s="1">
        <v>395863.94340348698</v>
      </c>
      <c r="AY281" s="1">
        <v>398934.669385952</v>
      </c>
      <c r="AZ281" s="1">
        <v>2131186.4658424002</v>
      </c>
      <c r="BA281" s="1">
        <v>682878.28194737399</v>
      </c>
      <c r="BB281" s="1">
        <v>290134.12856058002</v>
      </c>
      <c r="BC281" s="1">
        <v>621471.94526777999</v>
      </c>
      <c r="BD281" s="1">
        <v>1100041.8156485499</v>
      </c>
      <c r="BE281" s="1">
        <v>399912.84320191399</v>
      </c>
      <c r="BF281" s="1">
        <v>404474.91728623398</v>
      </c>
      <c r="BG281" s="1">
        <v>2442941.1320926799</v>
      </c>
      <c r="BH281" s="1">
        <v>666780.46008625801</v>
      </c>
      <c r="BI281" s="1">
        <v>312623.05412149098</v>
      </c>
      <c r="BJ281" s="1">
        <v>413391.44061291002</v>
      </c>
      <c r="BK281" s="1">
        <v>969363.53656789905</v>
      </c>
      <c r="BL281" s="1">
        <v>577461.08415893605</v>
      </c>
      <c r="BM281" s="1">
        <v>486594.765552736</v>
      </c>
      <c r="BN281" s="1">
        <v>630674.441160299</v>
      </c>
      <c r="BO281" s="1">
        <v>1326827.6560265601</v>
      </c>
      <c r="BP281" s="1">
        <v>463677.41313842498</v>
      </c>
      <c r="BQ281" s="1">
        <v>1615457.9299501299</v>
      </c>
      <c r="BR281" s="1">
        <v>1318489.32488678</v>
      </c>
      <c r="BS281" s="1">
        <v>581969.58297203702</v>
      </c>
      <c r="BT281" s="1">
        <v>271271.621665482</v>
      </c>
      <c r="BU281" s="1">
        <v>685090.19071659201</v>
      </c>
      <c r="BV281" s="1">
        <v>977079.00958832004</v>
      </c>
      <c r="BW281" s="1">
        <v>141517.79379565499</v>
      </c>
      <c r="BX281" s="1">
        <v>1227979.32295302</v>
      </c>
      <c r="BY281" s="1">
        <v>391001.39762467501</v>
      </c>
      <c r="BZ281" s="1">
        <v>633552.45078197995</v>
      </c>
      <c r="CA281" s="1">
        <v>812221.54782729899</v>
      </c>
      <c r="CB281" s="1">
        <v>401494.15092807898</v>
      </c>
    </row>
    <row r="282" spans="1:80" x14ac:dyDescent="0.2">
      <c r="A282" s="1" t="s">
        <v>1919</v>
      </c>
      <c r="B282" s="4" t="s">
        <v>1247</v>
      </c>
      <c r="C282" s="4" t="s">
        <v>1248</v>
      </c>
      <c r="D282" s="1" t="s">
        <v>0</v>
      </c>
      <c r="E282" s="1" t="s">
        <v>0</v>
      </c>
      <c r="F282" s="1" t="s">
        <v>0</v>
      </c>
      <c r="G282" s="1" t="s">
        <v>0</v>
      </c>
      <c r="H282" s="1" t="s">
        <v>0</v>
      </c>
      <c r="I282" s="1" t="s">
        <v>0</v>
      </c>
      <c r="J282" s="1" t="s">
        <v>0</v>
      </c>
      <c r="K282" s="1" t="s">
        <v>0</v>
      </c>
      <c r="L282" s="1" t="s">
        <v>0</v>
      </c>
      <c r="M282" s="1" t="s">
        <v>0</v>
      </c>
      <c r="N282" s="1" t="s">
        <v>0</v>
      </c>
      <c r="O282" s="1" t="s">
        <v>0</v>
      </c>
      <c r="P282" s="1" t="s">
        <v>0</v>
      </c>
      <c r="Q282" s="1" t="s">
        <v>0</v>
      </c>
      <c r="R282" s="1" t="s">
        <v>0</v>
      </c>
      <c r="S282" s="1" t="s">
        <v>0</v>
      </c>
      <c r="T282" s="1" t="s">
        <v>0</v>
      </c>
      <c r="U282" s="1" t="s">
        <v>0</v>
      </c>
      <c r="V282" s="1" t="s">
        <v>0</v>
      </c>
      <c r="W282" s="1" t="s">
        <v>0</v>
      </c>
      <c r="X282" s="1" t="s">
        <v>0</v>
      </c>
      <c r="Y282" s="1" t="s">
        <v>0</v>
      </c>
      <c r="Z282" s="1" t="s">
        <v>0</v>
      </c>
      <c r="AA282" s="1" t="s">
        <v>0</v>
      </c>
      <c r="AB282" s="1" t="s">
        <v>0</v>
      </c>
      <c r="AC282" s="1" t="s">
        <v>0</v>
      </c>
      <c r="AD282" s="1" t="s">
        <v>0</v>
      </c>
      <c r="AE282" s="1" t="s">
        <v>0</v>
      </c>
      <c r="AF282" s="1" t="s">
        <v>0</v>
      </c>
      <c r="AG282" s="1" t="s">
        <v>0</v>
      </c>
      <c r="AH282" s="1" t="s">
        <v>0</v>
      </c>
      <c r="AI282" s="1" t="s">
        <v>0</v>
      </c>
      <c r="AJ282" s="1" t="s">
        <v>0</v>
      </c>
      <c r="AK282" s="1" t="s">
        <v>0</v>
      </c>
      <c r="AL282" s="1" t="s">
        <v>0</v>
      </c>
      <c r="AM282" s="1" t="s">
        <v>0</v>
      </c>
      <c r="AN282" s="1" t="s">
        <v>0</v>
      </c>
      <c r="AO282" s="1" t="s">
        <v>0</v>
      </c>
      <c r="AP282" s="1" t="s">
        <v>0</v>
      </c>
      <c r="AQ282" s="1" t="s">
        <v>0</v>
      </c>
      <c r="AR282" s="1" t="s">
        <v>0</v>
      </c>
      <c r="AS282" s="1" t="s">
        <v>0</v>
      </c>
      <c r="AT282" s="1" t="s">
        <v>0</v>
      </c>
      <c r="AU282" s="1" t="s">
        <v>0</v>
      </c>
      <c r="AV282" s="1" t="s">
        <v>0</v>
      </c>
      <c r="AW282" s="1" t="s">
        <v>0</v>
      </c>
      <c r="AX282" s="1" t="s">
        <v>0</v>
      </c>
      <c r="AY282" s="1" t="s">
        <v>0</v>
      </c>
      <c r="AZ282" s="1" t="s">
        <v>0</v>
      </c>
      <c r="BA282" s="1" t="s">
        <v>0</v>
      </c>
      <c r="BB282" s="1" t="s">
        <v>0</v>
      </c>
      <c r="BC282" s="1" t="s">
        <v>0</v>
      </c>
      <c r="BD282" s="1" t="s">
        <v>0</v>
      </c>
      <c r="BE282" s="1" t="s">
        <v>0</v>
      </c>
      <c r="BF282" s="1" t="s">
        <v>0</v>
      </c>
      <c r="BG282" s="1" t="s">
        <v>0</v>
      </c>
      <c r="BH282" s="1" t="s">
        <v>0</v>
      </c>
      <c r="BI282" s="1" t="s">
        <v>0</v>
      </c>
      <c r="BJ282" s="1" t="s">
        <v>0</v>
      </c>
      <c r="BK282" s="1" t="s">
        <v>0</v>
      </c>
      <c r="BL282" s="1" t="s">
        <v>0</v>
      </c>
      <c r="BM282" s="1" t="s">
        <v>0</v>
      </c>
      <c r="BN282" s="1" t="s">
        <v>0</v>
      </c>
      <c r="BO282" s="1" t="s">
        <v>0</v>
      </c>
      <c r="BP282" s="1" t="s">
        <v>0</v>
      </c>
      <c r="BQ282" s="1" t="s">
        <v>0</v>
      </c>
      <c r="BR282" s="1" t="s">
        <v>0</v>
      </c>
      <c r="BS282" s="1" t="s">
        <v>0</v>
      </c>
      <c r="BT282" s="1" t="s">
        <v>0</v>
      </c>
      <c r="BU282" s="1" t="s">
        <v>0</v>
      </c>
      <c r="BV282" s="1" t="s">
        <v>0</v>
      </c>
      <c r="BW282" s="1" t="s">
        <v>0</v>
      </c>
      <c r="BX282" s="1" t="s">
        <v>0</v>
      </c>
      <c r="BY282" s="1" t="s">
        <v>0</v>
      </c>
      <c r="BZ282" s="1" t="s">
        <v>0</v>
      </c>
      <c r="CA282" s="1" t="s">
        <v>0</v>
      </c>
      <c r="CB282" s="1" t="s">
        <v>0</v>
      </c>
    </row>
    <row r="283" spans="1:80" x14ac:dyDescent="0.2">
      <c r="A283" s="1" t="s">
        <v>1920</v>
      </c>
      <c r="B283" s="4" t="s">
        <v>1251</v>
      </c>
      <c r="C283" s="4" t="s">
        <v>1252</v>
      </c>
      <c r="D283" s="1" t="s">
        <v>0</v>
      </c>
      <c r="E283" s="1" t="s">
        <v>0</v>
      </c>
      <c r="F283" s="1" t="s">
        <v>0</v>
      </c>
      <c r="G283" s="1" t="s">
        <v>0</v>
      </c>
      <c r="H283" s="1" t="s">
        <v>0</v>
      </c>
      <c r="I283" s="1" t="s">
        <v>0</v>
      </c>
      <c r="J283" s="1" t="s">
        <v>0</v>
      </c>
      <c r="K283" s="1" t="s">
        <v>0</v>
      </c>
      <c r="L283" s="1" t="s">
        <v>0</v>
      </c>
      <c r="M283" s="1" t="s">
        <v>0</v>
      </c>
      <c r="N283" s="1" t="s">
        <v>0</v>
      </c>
      <c r="O283" s="1" t="s">
        <v>0</v>
      </c>
      <c r="P283" s="1" t="s">
        <v>0</v>
      </c>
      <c r="Q283" s="1" t="s">
        <v>0</v>
      </c>
      <c r="R283" s="1" t="s">
        <v>0</v>
      </c>
      <c r="S283" s="1" t="s">
        <v>0</v>
      </c>
      <c r="T283" s="1" t="s">
        <v>0</v>
      </c>
      <c r="U283" s="1" t="s">
        <v>0</v>
      </c>
      <c r="V283" s="1" t="s">
        <v>0</v>
      </c>
      <c r="W283" s="1" t="s">
        <v>0</v>
      </c>
      <c r="X283" s="1" t="s">
        <v>0</v>
      </c>
      <c r="Y283" s="1" t="s">
        <v>0</v>
      </c>
      <c r="Z283" s="1" t="s">
        <v>0</v>
      </c>
      <c r="AA283" s="1" t="s">
        <v>0</v>
      </c>
      <c r="AB283" s="1" t="s">
        <v>0</v>
      </c>
      <c r="AC283" s="1" t="s">
        <v>0</v>
      </c>
      <c r="AD283" s="1" t="s">
        <v>0</v>
      </c>
      <c r="AE283" s="1" t="s">
        <v>0</v>
      </c>
      <c r="AF283" s="1" t="s">
        <v>0</v>
      </c>
      <c r="AG283" s="1" t="s">
        <v>0</v>
      </c>
      <c r="AH283" s="1" t="s">
        <v>0</v>
      </c>
      <c r="AI283" s="1" t="s">
        <v>0</v>
      </c>
      <c r="AJ283" s="1" t="s">
        <v>0</v>
      </c>
      <c r="AK283" s="1" t="s">
        <v>0</v>
      </c>
      <c r="AL283" s="1" t="s">
        <v>0</v>
      </c>
      <c r="AM283" s="1" t="s">
        <v>0</v>
      </c>
      <c r="AN283" s="1" t="s">
        <v>0</v>
      </c>
      <c r="AO283" s="1" t="s">
        <v>0</v>
      </c>
      <c r="AP283" s="1" t="s">
        <v>0</v>
      </c>
      <c r="AQ283" s="1" t="s">
        <v>0</v>
      </c>
      <c r="AR283" s="1" t="s">
        <v>0</v>
      </c>
      <c r="AS283" s="1" t="s">
        <v>0</v>
      </c>
      <c r="AT283" s="1" t="s">
        <v>0</v>
      </c>
      <c r="AU283" s="1" t="s">
        <v>0</v>
      </c>
      <c r="AV283" s="1" t="s">
        <v>0</v>
      </c>
      <c r="AW283" s="1" t="s">
        <v>0</v>
      </c>
      <c r="AX283" s="1" t="s">
        <v>0</v>
      </c>
      <c r="AY283" s="1" t="s">
        <v>0</v>
      </c>
      <c r="AZ283" s="1" t="s">
        <v>0</v>
      </c>
      <c r="BA283" s="1" t="s">
        <v>0</v>
      </c>
      <c r="BB283" s="1" t="s">
        <v>0</v>
      </c>
      <c r="BC283" s="1" t="s">
        <v>0</v>
      </c>
      <c r="BD283" s="1" t="s">
        <v>0</v>
      </c>
      <c r="BE283" s="1" t="s">
        <v>0</v>
      </c>
      <c r="BF283" s="1" t="s">
        <v>0</v>
      </c>
      <c r="BG283" s="1" t="s">
        <v>0</v>
      </c>
      <c r="BH283" s="1" t="s">
        <v>0</v>
      </c>
      <c r="BI283" s="1" t="s">
        <v>0</v>
      </c>
      <c r="BJ283" s="1" t="s">
        <v>0</v>
      </c>
      <c r="BK283" s="1" t="s">
        <v>0</v>
      </c>
      <c r="BL283" s="1" t="s">
        <v>0</v>
      </c>
      <c r="BM283" s="1" t="s">
        <v>0</v>
      </c>
      <c r="BN283" s="1" t="s">
        <v>0</v>
      </c>
      <c r="BO283" s="1" t="s">
        <v>0</v>
      </c>
      <c r="BP283" s="1" t="s">
        <v>0</v>
      </c>
      <c r="BQ283" s="1" t="s">
        <v>0</v>
      </c>
      <c r="BR283" s="1" t="s">
        <v>0</v>
      </c>
      <c r="BS283" s="1" t="s">
        <v>0</v>
      </c>
      <c r="BT283" s="1" t="s">
        <v>0</v>
      </c>
      <c r="BU283" s="1" t="s">
        <v>0</v>
      </c>
      <c r="BV283" s="1" t="s">
        <v>0</v>
      </c>
      <c r="BW283" s="1" t="s">
        <v>0</v>
      </c>
      <c r="BX283" s="1" t="s">
        <v>0</v>
      </c>
      <c r="BY283" s="1" t="s">
        <v>0</v>
      </c>
      <c r="BZ283" s="1" t="s">
        <v>0</v>
      </c>
      <c r="CA283" s="1" t="s">
        <v>0</v>
      </c>
      <c r="CB283" s="1" t="s">
        <v>0</v>
      </c>
    </row>
    <row r="284" spans="1:80" x14ac:dyDescent="0.2">
      <c r="A284" s="1" t="s">
        <v>1921</v>
      </c>
      <c r="B284" s="4" t="s">
        <v>1255</v>
      </c>
      <c r="C284" s="4" t="s">
        <v>1256</v>
      </c>
      <c r="D284" s="1">
        <v>472577.73485188698</v>
      </c>
      <c r="E284" s="1">
        <v>310960.03141777398</v>
      </c>
      <c r="F284" s="1">
        <v>456114.53319470701</v>
      </c>
      <c r="G284" s="1">
        <v>225884.783524089</v>
      </c>
      <c r="H284" s="1">
        <v>1109752.3105856499</v>
      </c>
      <c r="I284" s="1">
        <v>680420.41766806599</v>
      </c>
      <c r="J284" s="1">
        <v>338250.23643673002</v>
      </c>
      <c r="K284" s="1">
        <v>193317.169774482</v>
      </c>
      <c r="L284" s="1">
        <v>340312.00608984299</v>
      </c>
      <c r="M284" s="1">
        <v>660081.82593638601</v>
      </c>
      <c r="N284" s="1">
        <v>317909.48518749798</v>
      </c>
      <c r="O284" s="1">
        <v>391496.09641220601</v>
      </c>
      <c r="P284" s="1">
        <v>866019.05054797197</v>
      </c>
      <c r="Q284" s="1">
        <v>567669.82121935603</v>
      </c>
      <c r="R284" s="1">
        <v>1573785.50052238</v>
      </c>
      <c r="S284" s="1">
        <v>539263.82487994002</v>
      </c>
      <c r="T284" s="1">
        <v>631883.69245773205</v>
      </c>
      <c r="U284" s="1">
        <v>398613.80881209997</v>
      </c>
      <c r="V284" s="1">
        <v>222330.33746135599</v>
      </c>
      <c r="W284" s="1">
        <v>460172.62256503699</v>
      </c>
      <c r="X284" s="1">
        <v>275179.63849480101</v>
      </c>
      <c r="Y284" s="1">
        <v>167397.96418396599</v>
      </c>
      <c r="Z284" s="1">
        <v>320476.83617640397</v>
      </c>
      <c r="AA284" s="1">
        <v>400204.00347863801</v>
      </c>
      <c r="AB284" s="1">
        <v>675268.72501779196</v>
      </c>
      <c r="AC284" s="1">
        <v>612262.82585798798</v>
      </c>
      <c r="AD284" s="1">
        <v>1748324.9328292501</v>
      </c>
      <c r="AE284" s="1">
        <v>575553.73358377605</v>
      </c>
      <c r="AF284" s="1">
        <v>353067.78773831797</v>
      </c>
      <c r="AG284" s="1">
        <v>419258.16311639501</v>
      </c>
      <c r="AH284" s="1">
        <v>353504.50224736298</v>
      </c>
      <c r="AI284" s="1">
        <v>699476.66468673002</v>
      </c>
      <c r="AJ284" s="1">
        <v>2009611.4950728</v>
      </c>
      <c r="AK284" s="1">
        <v>282744.81117355701</v>
      </c>
      <c r="AL284" s="1">
        <v>229409.87946853699</v>
      </c>
      <c r="AM284" s="1">
        <v>229939.00117306699</v>
      </c>
      <c r="AN284" s="1">
        <v>306885.77713410498</v>
      </c>
      <c r="AO284" s="1">
        <v>378172.30805556301</v>
      </c>
      <c r="AP284" s="1">
        <v>300134.776880424</v>
      </c>
      <c r="AQ284" s="1">
        <v>381250.40622886299</v>
      </c>
      <c r="AR284" s="1">
        <v>441830.59784170397</v>
      </c>
      <c r="AS284" s="1">
        <v>222001.02895027201</v>
      </c>
      <c r="AT284" s="1">
        <v>634029.388945885</v>
      </c>
      <c r="AU284" s="1">
        <v>716104.10273394</v>
      </c>
      <c r="AV284" s="1">
        <v>240041.217756431</v>
      </c>
      <c r="AW284" s="1">
        <v>445868.13574914302</v>
      </c>
      <c r="AX284" s="1">
        <v>244512.75555156599</v>
      </c>
      <c r="AY284" s="1">
        <v>271047.89343822497</v>
      </c>
      <c r="AZ284" s="1">
        <v>307136.852941991</v>
      </c>
      <c r="BA284" s="1">
        <v>311804.79696290102</v>
      </c>
      <c r="BB284" s="1">
        <v>150130.065133664</v>
      </c>
      <c r="BC284" s="1">
        <v>533745.33321515995</v>
      </c>
      <c r="BD284" s="1">
        <v>381469.71658607997</v>
      </c>
      <c r="BE284" s="1">
        <v>575677.65554864996</v>
      </c>
      <c r="BF284" s="1">
        <v>260856.27721142201</v>
      </c>
      <c r="BG284" s="1">
        <v>1020133.61523161</v>
      </c>
      <c r="BH284" s="1">
        <v>507941.71226453502</v>
      </c>
      <c r="BI284" s="1">
        <v>417843.48245097499</v>
      </c>
      <c r="BJ284" s="1">
        <v>750084.91584756505</v>
      </c>
      <c r="BK284" s="1">
        <v>400047.64629616297</v>
      </c>
      <c r="BL284" s="1">
        <v>1110101.0610108301</v>
      </c>
      <c r="BM284" s="1">
        <v>371124.685403526</v>
      </c>
      <c r="BN284" s="1">
        <v>855912.29619189899</v>
      </c>
      <c r="BO284" s="1">
        <v>793468.21024628496</v>
      </c>
      <c r="BP284" s="1">
        <v>464494.79910480598</v>
      </c>
      <c r="BQ284" s="1">
        <v>116437.597568504</v>
      </c>
      <c r="BR284" s="1">
        <v>576637.28224055294</v>
      </c>
      <c r="BS284" s="1">
        <v>1074791.6020642</v>
      </c>
      <c r="BT284" s="1">
        <v>195185.49192581899</v>
      </c>
      <c r="BU284" s="1">
        <v>272560.04383019998</v>
      </c>
      <c r="BV284" s="1">
        <v>87924.982932335202</v>
      </c>
      <c r="BW284" s="1">
        <v>259884.35619711201</v>
      </c>
      <c r="BX284" s="1">
        <v>1585312.0764828499</v>
      </c>
      <c r="BY284" s="1">
        <v>427039.80378150498</v>
      </c>
      <c r="BZ284" s="1">
        <v>209856.241557431</v>
      </c>
      <c r="CA284" s="1">
        <v>706233.104471353</v>
      </c>
      <c r="CB284" s="1">
        <v>156070.76451728001</v>
      </c>
    </row>
    <row r="285" spans="1:80" x14ac:dyDescent="0.2">
      <c r="A285" s="1" t="s">
        <v>1922</v>
      </c>
      <c r="B285" s="4" t="s">
        <v>1259</v>
      </c>
      <c r="C285" s="4" t="s">
        <v>1260</v>
      </c>
      <c r="D285" s="1">
        <v>244658.574979895</v>
      </c>
      <c r="E285" s="1">
        <v>267799.69547223602</v>
      </c>
      <c r="F285" s="1">
        <v>498810.012405232</v>
      </c>
      <c r="G285" s="1">
        <v>153092.998103958</v>
      </c>
      <c r="H285" s="1">
        <v>374297.63456450898</v>
      </c>
      <c r="I285" s="1">
        <v>205134.94773140299</v>
      </c>
      <c r="J285" s="1">
        <v>133739.89434338201</v>
      </c>
      <c r="K285" s="1">
        <v>132044.856827543</v>
      </c>
      <c r="L285" s="1">
        <v>151190.55796521599</v>
      </c>
      <c r="M285" s="1">
        <v>172340.27300503201</v>
      </c>
      <c r="N285" s="1">
        <v>198235.604838047</v>
      </c>
      <c r="O285" s="1">
        <v>187161.09015619199</v>
      </c>
      <c r="P285" s="1">
        <v>188224.49784488499</v>
      </c>
      <c r="Q285" s="1">
        <v>292113.79874392599</v>
      </c>
      <c r="R285" s="1">
        <v>276985.59137645201</v>
      </c>
      <c r="S285" s="1">
        <v>319007.67396691401</v>
      </c>
      <c r="T285" s="1">
        <v>174827.499880132</v>
      </c>
      <c r="U285" s="1">
        <v>191116.205787824</v>
      </c>
      <c r="V285" s="1">
        <v>218709.85972665099</v>
      </c>
      <c r="W285" s="1">
        <v>272575.02474240802</v>
      </c>
      <c r="X285" s="1">
        <v>191099.626204639</v>
      </c>
      <c r="Y285" s="1">
        <v>128988.07150959699</v>
      </c>
      <c r="Z285" s="1">
        <v>153090.46598602799</v>
      </c>
      <c r="AA285" s="1">
        <v>80649.482503962005</v>
      </c>
      <c r="AB285" s="1">
        <v>226718.10037105501</v>
      </c>
      <c r="AC285" s="1">
        <v>129447.63486796799</v>
      </c>
      <c r="AD285" s="1">
        <v>268794.515042749</v>
      </c>
      <c r="AE285" s="1">
        <v>187315.07508357</v>
      </c>
      <c r="AF285" s="1">
        <v>213832.120624123</v>
      </c>
      <c r="AG285" s="1">
        <v>183735.02304861299</v>
      </c>
      <c r="AH285" s="1">
        <v>261354.71995241099</v>
      </c>
      <c r="AI285" s="1">
        <v>276738.74745536799</v>
      </c>
      <c r="AJ285" s="1">
        <v>182341.35720446601</v>
      </c>
      <c r="AK285" s="1">
        <v>159735.064486972</v>
      </c>
      <c r="AL285" s="1">
        <v>222035.68683325601</v>
      </c>
      <c r="AM285" s="1">
        <v>159510.190164128</v>
      </c>
      <c r="AN285" s="1">
        <v>121629.78308500499</v>
      </c>
      <c r="AO285" s="1">
        <v>139618.88677974901</v>
      </c>
      <c r="AP285" s="1">
        <v>136534.06078692499</v>
      </c>
      <c r="AQ285" s="1">
        <v>145394.03524979501</v>
      </c>
      <c r="AR285" s="1">
        <v>140754.38368154399</v>
      </c>
      <c r="AS285" s="1">
        <v>102982.88558070701</v>
      </c>
      <c r="AT285" s="1">
        <v>213343.786764455</v>
      </c>
      <c r="AU285" s="1">
        <v>183240.62417881499</v>
      </c>
      <c r="AV285" s="1">
        <v>90592.485269966593</v>
      </c>
      <c r="AW285" s="1">
        <v>286238.91462224</v>
      </c>
      <c r="AX285" s="1">
        <v>197213.549501106</v>
      </c>
      <c r="AY285" s="1">
        <v>170794.637272872</v>
      </c>
      <c r="AZ285" s="1">
        <v>162143.23838180999</v>
      </c>
      <c r="BA285" s="1">
        <v>142226.86090447099</v>
      </c>
      <c r="BB285" s="1">
        <v>151549.89085794901</v>
      </c>
      <c r="BC285" s="1">
        <v>264570.27431554499</v>
      </c>
      <c r="BD285" s="1">
        <v>120095.249202362</v>
      </c>
      <c r="BE285" s="1">
        <v>180776.19229582799</v>
      </c>
      <c r="BF285" s="1">
        <v>146216.56319801201</v>
      </c>
      <c r="BG285" s="1">
        <v>724188.30998158106</v>
      </c>
      <c r="BH285" s="1">
        <v>290092.35532855999</v>
      </c>
      <c r="BI285" s="1">
        <v>114109.406825304</v>
      </c>
      <c r="BJ285" s="1">
        <v>196693.020598395</v>
      </c>
      <c r="BK285" s="1">
        <v>87575.465844562306</v>
      </c>
      <c r="BL285" s="1">
        <v>360722.84929531702</v>
      </c>
      <c r="BM285" s="1">
        <v>206835.20396499199</v>
      </c>
      <c r="BN285" s="1">
        <v>249316.857072716</v>
      </c>
      <c r="BO285" s="1">
        <v>302796.27658583998</v>
      </c>
      <c r="BP285" s="1">
        <v>182026.77289210199</v>
      </c>
      <c r="BQ285" s="1">
        <v>148457.374959543</v>
      </c>
      <c r="BR285" s="1">
        <v>205911.99419650499</v>
      </c>
      <c r="BS285" s="1">
        <v>225348.39847853099</v>
      </c>
      <c r="BT285" s="1">
        <v>128251.072484405</v>
      </c>
      <c r="BU285" s="1">
        <v>169158.45438192401</v>
      </c>
      <c r="BV285" s="1">
        <v>225039.53392134499</v>
      </c>
      <c r="BW285" s="1">
        <v>167815.33139676001</v>
      </c>
      <c r="BX285" s="1">
        <v>121272.703886417</v>
      </c>
      <c r="BY285" s="1">
        <v>123792.548862041</v>
      </c>
      <c r="BZ285" s="1">
        <v>152260.638913481</v>
      </c>
      <c r="CA285" s="1">
        <v>122922.556480429</v>
      </c>
      <c r="CB285" s="1">
        <v>95986.231444865</v>
      </c>
    </row>
    <row r="286" spans="1:80" x14ac:dyDescent="0.2">
      <c r="A286" s="1" t="s">
        <v>1923</v>
      </c>
      <c r="B286" s="4" t="s">
        <v>1263</v>
      </c>
      <c r="C286" s="4" t="s">
        <v>0</v>
      </c>
      <c r="D286" s="1">
        <v>9145911.6752362307</v>
      </c>
      <c r="E286" s="1">
        <v>30767370.413122501</v>
      </c>
      <c r="F286" s="1">
        <v>19511524.064433198</v>
      </c>
      <c r="G286" s="1">
        <v>789155.10981659102</v>
      </c>
      <c r="H286" s="1">
        <v>6249811.81755313</v>
      </c>
      <c r="I286" s="1">
        <v>12559350.9212368</v>
      </c>
      <c r="J286" s="1">
        <v>6060198.3491780702</v>
      </c>
      <c r="K286" s="1">
        <v>4302312.5684370901</v>
      </c>
      <c r="L286" s="1">
        <v>8679187.9984672908</v>
      </c>
      <c r="M286" s="1">
        <v>4341996.7452832498</v>
      </c>
      <c r="N286" s="1">
        <v>7598835.3497533603</v>
      </c>
      <c r="O286" s="1">
        <v>6615907.3434976302</v>
      </c>
      <c r="P286" s="1">
        <v>3451307.6357505801</v>
      </c>
      <c r="Q286" s="1">
        <v>5520190.5327497898</v>
      </c>
      <c r="R286" s="1">
        <v>4247035.0820350498</v>
      </c>
      <c r="S286" s="1">
        <v>4202758.9158104202</v>
      </c>
      <c r="T286" s="1">
        <v>10388835.2447231</v>
      </c>
      <c r="U286" s="1">
        <v>12602036.2758066</v>
      </c>
      <c r="V286" s="1">
        <v>10281782.469769699</v>
      </c>
      <c r="W286" s="1">
        <v>7002174.7116137398</v>
      </c>
      <c r="X286" s="1">
        <v>6727025.5253168801</v>
      </c>
      <c r="Y286" s="1">
        <v>6881925.0009702602</v>
      </c>
      <c r="Z286" s="1">
        <v>1624576.4980275501</v>
      </c>
      <c r="AA286" s="1">
        <v>2342267.8313351902</v>
      </c>
      <c r="AB286" s="1">
        <v>5080514.01597076</v>
      </c>
      <c r="AC286" s="1">
        <v>7400511.9105362603</v>
      </c>
      <c r="AD286" s="1">
        <v>8006039.9198695002</v>
      </c>
      <c r="AE286" s="1">
        <v>5240553.6954016602</v>
      </c>
      <c r="AF286" s="1">
        <v>7294997.4077263596</v>
      </c>
      <c r="AG286" s="1">
        <v>11551039.3497734</v>
      </c>
      <c r="AH286" s="1">
        <v>3214857.3291339902</v>
      </c>
      <c r="AI286" s="1">
        <v>1719924.70766228</v>
      </c>
      <c r="AJ286" s="1">
        <v>18602875.491746798</v>
      </c>
      <c r="AK286" s="1">
        <v>267030.26272303303</v>
      </c>
      <c r="AL286" s="1">
        <v>6598923.7477796497</v>
      </c>
      <c r="AM286" s="1">
        <v>6732235.02207998</v>
      </c>
      <c r="AN286" s="1">
        <v>915344.90335153497</v>
      </c>
      <c r="AO286" s="1">
        <v>5470473.6854099799</v>
      </c>
      <c r="AP286" s="1">
        <v>5306224.9152041199</v>
      </c>
      <c r="AQ286" s="1">
        <v>3770943.4192760298</v>
      </c>
      <c r="AR286" s="1">
        <v>9447127.7317242399</v>
      </c>
      <c r="AS286" s="1">
        <v>7594153.0305741597</v>
      </c>
      <c r="AT286" s="1">
        <v>2224423.6221243599</v>
      </c>
      <c r="AU286" s="1">
        <v>9248321.4126766901</v>
      </c>
      <c r="AV286" s="1">
        <v>6169912.1972016301</v>
      </c>
      <c r="AW286" s="1">
        <v>972077.18026630196</v>
      </c>
      <c r="AX286" s="1">
        <v>7943075.9196654903</v>
      </c>
      <c r="AY286" s="1">
        <v>2420992.24555883</v>
      </c>
      <c r="AZ286" s="1">
        <v>12563383.4551623</v>
      </c>
      <c r="BA286" s="1">
        <v>10025624.1370042</v>
      </c>
      <c r="BB286" s="1">
        <v>191833.763191231</v>
      </c>
      <c r="BC286" s="1">
        <v>3329334.2647970999</v>
      </c>
      <c r="BD286" s="1">
        <v>1919460.75940767</v>
      </c>
      <c r="BE286" s="1">
        <v>4709562.46776463</v>
      </c>
      <c r="BF286" s="1">
        <v>560770.37199203297</v>
      </c>
      <c r="BG286" s="1">
        <v>11725226.018774601</v>
      </c>
      <c r="BH286" s="1">
        <v>10350771.4044632</v>
      </c>
      <c r="BI286" s="1">
        <v>7209006.3299104301</v>
      </c>
      <c r="BJ286" s="1">
        <v>2286165.6766365599</v>
      </c>
      <c r="BK286" s="1">
        <v>1756511.4659764599</v>
      </c>
      <c r="BL286" s="1">
        <v>1967629.84757661</v>
      </c>
      <c r="BM286" s="1">
        <v>350507.28530919802</v>
      </c>
      <c r="BN286" s="1">
        <v>15681356.1163544</v>
      </c>
      <c r="BO286" s="1">
        <v>5811542.3931799997</v>
      </c>
      <c r="BP286" s="1">
        <v>5467599.7231354201</v>
      </c>
      <c r="BQ286" s="1">
        <v>5073576.3682218501</v>
      </c>
      <c r="BR286" s="1">
        <v>442508.59661284799</v>
      </c>
      <c r="BS286" s="1">
        <v>808127.36960603204</v>
      </c>
      <c r="BT286" s="1">
        <v>5299759.6786884796</v>
      </c>
      <c r="BU286" s="1">
        <v>9559147.2728667408</v>
      </c>
      <c r="BV286" s="1">
        <v>8574464.6102072708</v>
      </c>
      <c r="BW286" s="1">
        <v>5764879.6706625698</v>
      </c>
      <c r="BX286" s="1">
        <v>13060552.3969875</v>
      </c>
      <c r="BY286" s="1">
        <v>1477189.4265126099</v>
      </c>
      <c r="BZ286" s="1">
        <v>3066440.39380203</v>
      </c>
      <c r="CA286" s="1">
        <v>5412847.3620152399</v>
      </c>
      <c r="CB286" s="1">
        <v>3971203.2168702399</v>
      </c>
    </row>
    <row r="287" spans="1:80" x14ac:dyDescent="0.2">
      <c r="A287" s="1" t="s">
        <v>2124</v>
      </c>
      <c r="B287" s="4" t="s">
        <v>1266</v>
      </c>
      <c r="C287" s="4" t="s">
        <v>1267</v>
      </c>
      <c r="D287" s="1">
        <v>500632.91357835103</v>
      </c>
      <c r="E287" s="1">
        <v>404873.39518956299</v>
      </c>
      <c r="F287" s="1">
        <v>424021.40827973298</v>
      </c>
      <c r="G287" s="1">
        <v>236223.39312178499</v>
      </c>
      <c r="H287" s="1">
        <v>363576.90926382103</v>
      </c>
      <c r="I287" s="1">
        <v>743286.24195176002</v>
      </c>
      <c r="J287" s="1">
        <v>302723.90973458899</v>
      </c>
      <c r="K287" s="1">
        <v>215888.64060826699</v>
      </c>
      <c r="L287" s="1">
        <v>345013.93126708199</v>
      </c>
      <c r="M287" s="1">
        <v>777614.09991333704</v>
      </c>
      <c r="N287" s="1">
        <v>224322.768848773</v>
      </c>
      <c r="O287" s="1">
        <v>471126.781139787</v>
      </c>
      <c r="P287" s="1">
        <v>270715.55947538803</v>
      </c>
      <c r="Q287" s="1">
        <v>404293.71077727998</v>
      </c>
      <c r="R287" s="1">
        <v>255343.215221928</v>
      </c>
      <c r="S287" s="1">
        <v>959618.76451930101</v>
      </c>
      <c r="T287" s="1">
        <v>892549.83662662201</v>
      </c>
      <c r="U287" s="1">
        <v>236191.86281106601</v>
      </c>
      <c r="V287" s="1">
        <v>303701.13904662302</v>
      </c>
      <c r="W287" s="1">
        <v>712932.84768707806</v>
      </c>
      <c r="X287" s="1">
        <v>256399.82890362199</v>
      </c>
      <c r="Y287" s="1">
        <v>371931.11114536098</v>
      </c>
      <c r="Z287" s="1">
        <v>345773.44104453397</v>
      </c>
      <c r="AA287" s="1">
        <v>454763.71116831299</v>
      </c>
      <c r="AB287" s="1">
        <v>305945.88273492898</v>
      </c>
      <c r="AC287" s="1">
        <v>203725.73792988801</v>
      </c>
      <c r="AD287" s="1">
        <v>523271.24353925203</v>
      </c>
      <c r="AE287" s="1">
        <v>550378.93186466896</v>
      </c>
      <c r="AF287" s="1">
        <v>300396.724338334</v>
      </c>
      <c r="AG287" s="1">
        <v>211881.026439029</v>
      </c>
      <c r="AH287" s="1">
        <v>638007.11359219195</v>
      </c>
      <c r="AI287" s="1">
        <v>239372.27458349799</v>
      </c>
      <c r="AJ287" s="1">
        <v>293970.04330180999</v>
      </c>
      <c r="AK287" s="1">
        <v>160259.06196488699</v>
      </c>
      <c r="AL287" s="1">
        <v>327479.01849066198</v>
      </c>
      <c r="AM287" s="1">
        <v>245463.29855304901</v>
      </c>
      <c r="AN287" s="1">
        <v>110962.990320443</v>
      </c>
      <c r="AO287" s="1">
        <v>105713.69297273101</v>
      </c>
      <c r="AP287" s="1">
        <v>187084.342876432</v>
      </c>
      <c r="AQ287" s="1">
        <v>79043.919915612394</v>
      </c>
      <c r="AR287" s="1">
        <v>538498.23380407295</v>
      </c>
      <c r="AS287" s="1">
        <v>139771.18005692499</v>
      </c>
      <c r="AT287" s="1">
        <v>121923.669595272</v>
      </c>
      <c r="AU287" s="1">
        <v>308442.03239563998</v>
      </c>
      <c r="AV287" s="1">
        <v>196370.75694266899</v>
      </c>
      <c r="AW287" s="1">
        <v>131761.811817704</v>
      </c>
      <c r="AX287" s="1">
        <v>369513.35697949899</v>
      </c>
      <c r="AY287" s="1">
        <v>560554.75324250199</v>
      </c>
      <c r="AZ287" s="1">
        <v>196132.77916479</v>
      </c>
      <c r="BA287" s="1">
        <v>375814.85929014703</v>
      </c>
      <c r="BB287" s="1">
        <v>117555.85115025</v>
      </c>
      <c r="BC287" s="1">
        <v>281012.78802339599</v>
      </c>
      <c r="BD287" s="1">
        <v>363444.19525327702</v>
      </c>
      <c r="BE287" s="1">
        <v>401968.62512286101</v>
      </c>
      <c r="BF287" s="1">
        <v>257279.99781270701</v>
      </c>
      <c r="BG287" s="1">
        <v>498632.03789892199</v>
      </c>
      <c r="BH287" s="1">
        <v>638992.82702221198</v>
      </c>
      <c r="BI287" s="1">
        <v>317319.09202281898</v>
      </c>
      <c r="BJ287" s="1">
        <v>546116.89210686495</v>
      </c>
      <c r="BK287" s="1">
        <v>295626.24629234202</v>
      </c>
      <c r="BL287" s="1">
        <v>425077.73910270102</v>
      </c>
      <c r="BM287" s="1">
        <v>302746.45917294198</v>
      </c>
      <c r="BN287" s="1">
        <v>476650.58207416697</v>
      </c>
      <c r="BO287" s="1">
        <v>266768.192739853</v>
      </c>
      <c r="BP287" s="1">
        <v>500981.171586529</v>
      </c>
      <c r="BQ287" s="1">
        <v>450907.45426622999</v>
      </c>
      <c r="BR287" s="1">
        <v>321597.55141574598</v>
      </c>
      <c r="BS287" s="1">
        <v>289101.70789503597</v>
      </c>
      <c r="BT287" s="1">
        <v>218664.943497295</v>
      </c>
      <c r="BU287" s="1">
        <v>261723.83362932701</v>
      </c>
      <c r="BV287" s="1">
        <v>679060.82884292805</v>
      </c>
      <c r="BW287" s="1">
        <v>154159.58882286001</v>
      </c>
      <c r="BX287" s="1">
        <v>150998.69680706499</v>
      </c>
      <c r="BY287" s="1">
        <v>132763.73094756299</v>
      </c>
      <c r="BZ287" s="1">
        <v>251582.75606220201</v>
      </c>
      <c r="CA287" s="1">
        <v>192421.400664374</v>
      </c>
      <c r="CB287" s="1">
        <v>585948.51246894605</v>
      </c>
    </row>
    <row r="288" spans="1:80" x14ac:dyDescent="0.2">
      <c r="A288" s="1" t="s">
        <v>1924</v>
      </c>
      <c r="B288" s="4" t="s">
        <v>1271</v>
      </c>
      <c r="C288" s="4" t="s">
        <v>1272</v>
      </c>
      <c r="D288" s="1">
        <v>523699.17370291997</v>
      </c>
      <c r="E288" s="1">
        <v>502658.89815878298</v>
      </c>
      <c r="F288" s="1">
        <v>1092700.70927196</v>
      </c>
      <c r="G288" s="1">
        <v>302664.78589556599</v>
      </c>
      <c r="H288" s="1">
        <v>1567082.71863396</v>
      </c>
      <c r="I288" s="1">
        <v>276409.33054204198</v>
      </c>
      <c r="J288" s="1">
        <v>245470.53181815799</v>
      </c>
      <c r="K288" s="1">
        <v>349226.198547051</v>
      </c>
      <c r="L288" s="1">
        <v>650468.03601165395</v>
      </c>
      <c r="M288" s="1">
        <v>430445.22020713898</v>
      </c>
      <c r="N288" s="1">
        <v>417040.869770611</v>
      </c>
      <c r="O288" s="1">
        <v>480670.943182085</v>
      </c>
      <c r="P288" s="1">
        <v>1501003.79278179</v>
      </c>
      <c r="Q288" s="1">
        <v>783815.69750243402</v>
      </c>
      <c r="R288" s="1">
        <v>243990.48968024499</v>
      </c>
      <c r="S288" s="1">
        <v>249901.40148574399</v>
      </c>
      <c r="T288" s="1">
        <v>279104.48855991999</v>
      </c>
      <c r="U288" s="1">
        <v>353264.45702523302</v>
      </c>
      <c r="V288" s="1">
        <v>601200.90408063203</v>
      </c>
      <c r="W288" s="1">
        <v>542664.55023208098</v>
      </c>
      <c r="X288" s="1">
        <v>541967.46059527202</v>
      </c>
      <c r="Y288" s="1">
        <v>400627.70429815602</v>
      </c>
      <c r="Z288" s="1">
        <v>256275.78269407901</v>
      </c>
      <c r="AA288" s="1">
        <v>968907.51823508495</v>
      </c>
      <c r="AB288" s="1">
        <v>329236.88173549098</v>
      </c>
      <c r="AC288" s="1">
        <v>331124.82092697499</v>
      </c>
      <c r="AD288" s="1">
        <v>314330.50648325903</v>
      </c>
      <c r="AE288" s="1">
        <v>539961.21394275804</v>
      </c>
      <c r="AF288" s="1">
        <v>672246.21443030401</v>
      </c>
      <c r="AG288" s="1">
        <v>414994.62224278302</v>
      </c>
      <c r="AH288" s="1">
        <v>671422.01614243805</v>
      </c>
      <c r="AI288" s="1">
        <v>659593.46967923304</v>
      </c>
      <c r="AJ288" s="1">
        <v>569788.80384067097</v>
      </c>
      <c r="AK288" s="1">
        <v>310548.24775091402</v>
      </c>
      <c r="AL288" s="1">
        <v>280635.676840142</v>
      </c>
      <c r="AM288" s="1">
        <v>547391.89932146703</v>
      </c>
      <c r="AN288" s="1">
        <v>317634.38654396299</v>
      </c>
      <c r="AO288" s="1">
        <v>477140.46646084002</v>
      </c>
      <c r="AP288" s="1">
        <v>335209.02198216901</v>
      </c>
      <c r="AQ288" s="1">
        <v>125409.73014595501</v>
      </c>
      <c r="AR288" s="1">
        <v>426027.25545831601</v>
      </c>
      <c r="AS288" s="1">
        <v>199262.67621649901</v>
      </c>
      <c r="AT288" s="1">
        <v>695013.21661573404</v>
      </c>
      <c r="AU288" s="1">
        <v>102087.837480631</v>
      </c>
      <c r="AV288" s="1">
        <v>183747.82046244101</v>
      </c>
      <c r="AW288" s="1">
        <v>1412647.4029614001</v>
      </c>
      <c r="AX288" s="1">
        <v>633292.88611623703</v>
      </c>
      <c r="AY288" s="1">
        <v>413529.31405321602</v>
      </c>
      <c r="AZ288" s="1">
        <v>371125.92408836598</v>
      </c>
      <c r="BA288" s="1">
        <v>527183.12135548296</v>
      </c>
      <c r="BB288" s="1">
        <v>262344.298360496</v>
      </c>
      <c r="BC288" s="1">
        <v>410324.09997687698</v>
      </c>
      <c r="BD288" s="1">
        <v>467230.76576035301</v>
      </c>
      <c r="BE288" s="1">
        <v>394076.380910785</v>
      </c>
      <c r="BF288" s="1">
        <v>231255.886526221</v>
      </c>
      <c r="BG288" s="1">
        <v>1482795.01609593</v>
      </c>
      <c r="BH288" s="1">
        <v>743831.72439270397</v>
      </c>
      <c r="BI288" s="1">
        <v>400633.578685118</v>
      </c>
      <c r="BJ288" s="1">
        <v>289689.62744465203</v>
      </c>
      <c r="BK288" s="1">
        <v>102474.73145114099</v>
      </c>
      <c r="BL288" s="1">
        <v>582074.84402648895</v>
      </c>
      <c r="BM288" s="1">
        <v>186272.95560490899</v>
      </c>
      <c r="BN288" s="1">
        <v>335987.85257255199</v>
      </c>
      <c r="BO288" s="1">
        <v>545595.94307576597</v>
      </c>
      <c r="BP288" s="1">
        <v>1417288.3891324799</v>
      </c>
      <c r="BQ288" s="1">
        <v>460669.10307344899</v>
      </c>
      <c r="BR288" s="1">
        <v>717978.274946052</v>
      </c>
      <c r="BS288" s="1">
        <v>311375.84942826198</v>
      </c>
      <c r="BT288" s="1">
        <v>293768.03114360198</v>
      </c>
      <c r="BU288" s="1">
        <v>1232204.468567</v>
      </c>
      <c r="BV288" s="1">
        <v>500988.83619439701</v>
      </c>
      <c r="BW288" s="1">
        <v>544146.76523021003</v>
      </c>
      <c r="BX288" s="1">
        <v>285014.73277359299</v>
      </c>
      <c r="BY288" s="1">
        <v>126537.382367442</v>
      </c>
      <c r="BZ288" s="1">
        <v>477678.98095690401</v>
      </c>
      <c r="CA288" s="1">
        <v>260363.142121126</v>
      </c>
      <c r="CB288" s="1">
        <v>140746.26937277801</v>
      </c>
    </row>
    <row r="289" spans="1:80" x14ac:dyDescent="0.2">
      <c r="A289" s="1" t="s">
        <v>1925</v>
      </c>
      <c r="B289" s="4" t="s">
        <v>1276</v>
      </c>
      <c r="C289" s="4" t="s">
        <v>1277</v>
      </c>
      <c r="D289" s="1">
        <v>88073.951779493204</v>
      </c>
      <c r="E289" s="1">
        <v>56666.090740029998</v>
      </c>
      <c r="F289" s="1">
        <v>175206.81541902499</v>
      </c>
      <c r="G289" s="1">
        <v>53109.845061661901</v>
      </c>
      <c r="H289" s="1">
        <v>81363.595571499201</v>
      </c>
      <c r="I289" s="1">
        <v>82149.841414172799</v>
      </c>
      <c r="J289" s="1">
        <v>38558.438287158497</v>
      </c>
      <c r="K289" s="1">
        <v>51037.475777006999</v>
      </c>
      <c r="L289" s="1">
        <v>57263.384458371198</v>
      </c>
      <c r="M289" s="1">
        <v>52470.9159624526</v>
      </c>
      <c r="N289" s="1">
        <v>65682.942814245398</v>
      </c>
      <c r="O289" s="1">
        <v>63430.1318560933</v>
      </c>
      <c r="P289" s="1">
        <v>48878.861551013702</v>
      </c>
      <c r="Q289" s="1">
        <v>76340.746622317805</v>
      </c>
      <c r="R289" s="1">
        <v>93641.242686141704</v>
      </c>
      <c r="S289" s="1">
        <v>113860.20638858899</v>
      </c>
      <c r="T289" s="1">
        <v>51286.244656373099</v>
      </c>
      <c r="U289" s="1">
        <v>55791.654349004399</v>
      </c>
      <c r="V289" s="1">
        <v>65344.512379948203</v>
      </c>
      <c r="W289" s="1">
        <v>100743.808744657</v>
      </c>
      <c r="X289" s="1">
        <v>83296.487189328196</v>
      </c>
      <c r="Y289" s="1">
        <v>40793.1464707665</v>
      </c>
      <c r="Z289" s="1">
        <v>44536.005534314601</v>
      </c>
      <c r="AA289" s="1">
        <v>34873.511833381097</v>
      </c>
      <c r="AB289" s="1">
        <v>60998.942289419901</v>
      </c>
      <c r="AC289" s="1">
        <v>33777.7369142034</v>
      </c>
      <c r="AD289" s="1">
        <v>73967.414575705596</v>
      </c>
      <c r="AE289" s="1">
        <v>61479.629726816303</v>
      </c>
      <c r="AF289" s="1">
        <v>71498.169104888904</v>
      </c>
      <c r="AG289" s="1">
        <v>54744.0434657894</v>
      </c>
      <c r="AH289" s="1">
        <v>72074.8562578579</v>
      </c>
      <c r="AI289" s="1">
        <v>90770.987684616193</v>
      </c>
      <c r="AJ289" s="1">
        <v>44012.939799210202</v>
      </c>
      <c r="AK289" s="1">
        <v>56355.173978448802</v>
      </c>
      <c r="AL289" s="1">
        <v>78957.197592941404</v>
      </c>
      <c r="AM289" s="1">
        <v>44782.330102857399</v>
      </c>
      <c r="AN289" s="1">
        <v>67457.170551195595</v>
      </c>
      <c r="AO289" s="1">
        <v>41471.348613921902</v>
      </c>
      <c r="AP289" s="1">
        <v>52503.060615058901</v>
      </c>
      <c r="AQ289" s="1">
        <v>46035.793204769703</v>
      </c>
      <c r="AR289" s="1">
        <v>53432.390858683801</v>
      </c>
      <c r="AS289" s="1">
        <v>36661.260923985799</v>
      </c>
      <c r="AT289" s="1">
        <v>115082.263372569</v>
      </c>
      <c r="AU289" s="1">
        <v>58165.784634358599</v>
      </c>
      <c r="AV289" s="1">
        <v>35241.157766221899</v>
      </c>
      <c r="AW289" s="1">
        <v>91702.869495724794</v>
      </c>
      <c r="AX289" s="1">
        <v>47741.309345680602</v>
      </c>
      <c r="AY289" s="1">
        <v>54948.5025801066</v>
      </c>
      <c r="AZ289" s="1">
        <v>40785.932957842197</v>
      </c>
      <c r="BA289" s="1">
        <v>54133.047289845999</v>
      </c>
      <c r="BB289" s="1">
        <v>48520.912824746702</v>
      </c>
      <c r="BC289" s="1">
        <v>87282.353175527198</v>
      </c>
      <c r="BD289" s="1">
        <v>39687.737010478697</v>
      </c>
      <c r="BE289" s="1">
        <v>55939.196104757102</v>
      </c>
      <c r="BF289" s="1">
        <v>44491.802276836403</v>
      </c>
      <c r="BG289" s="1">
        <v>387971.90219417302</v>
      </c>
      <c r="BH289" s="1">
        <v>104321.39788561</v>
      </c>
      <c r="BI289" s="1">
        <v>35732.817520786397</v>
      </c>
      <c r="BJ289" s="1">
        <v>66046.5150133805</v>
      </c>
      <c r="BK289" s="1">
        <v>40653.085756945198</v>
      </c>
      <c r="BL289" s="1">
        <v>86138.708113114801</v>
      </c>
      <c r="BM289" s="1">
        <v>78963.200763336907</v>
      </c>
      <c r="BN289" s="1">
        <v>66272.987055251797</v>
      </c>
      <c r="BO289" s="1">
        <v>70865.298382181703</v>
      </c>
      <c r="BP289" s="1">
        <v>83728.903486314302</v>
      </c>
      <c r="BQ289" s="1">
        <v>52464.518611050204</v>
      </c>
      <c r="BR289" s="1">
        <v>50941.0875643451</v>
      </c>
      <c r="BS289" s="1">
        <v>81654.426455688998</v>
      </c>
      <c r="BT289" s="1">
        <v>47875.125836721701</v>
      </c>
      <c r="BU289" s="1">
        <v>66477.264111009106</v>
      </c>
      <c r="BV289" s="1">
        <v>78347.535311868996</v>
      </c>
      <c r="BW289" s="1">
        <v>52673.387889280297</v>
      </c>
      <c r="BX289" s="1">
        <v>52801.113699698501</v>
      </c>
      <c r="BY289" s="1">
        <v>32007.794292524501</v>
      </c>
      <c r="BZ289" s="1">
        <v>73798.719753491401</v>
      </c>
      <c r="CA289" s="1">
        <v>31852.825767942901</v>
      </c>
      <c r="CB289" s="1">
        <v>60845.842622014403</v>
      </c>
    </row>
    <row r="290" spans="1:80" x14ac:dyDescent="0.2">
      <c r="A290" s="1" t="s">
        <v>1927</v>
      </c>
      <c r="B290" s="4" t="s">
        <v>1280</v>
      </c>
      <c r="C290" s="4" t="s">
        <v>1281</v>
      </c>
      <c r="D290" s="1" t="s">
        <v>0</v>
      </c>
      <c r="E290" s="1" t="s">
        <v>0</v>
      </c>
      <c r="F290" s="1" t="s">
        <v>0</v>
      </c>
      <c r="G290" s="1" t="s">
        <v>0</v>
      </c>
      <c r="H290" s="1" t="s">
        <v>0</v>
      </c>
      <c r="I290" s="1" t="s">
        <v>0</v>
      </c>
      <c r="J290" s="1" t="s">
        <v>0</v>
      </c>
      <c r="K290" s="1" t="s">
        <v>0</v>
      </c>
      <c r="L290" s="1" t="s">
        <v>0</v>
      </c>
      <c r="M290" s="1" t="s">
        <v>0</v>
      </c>
      <c r="N290" s="1" t="s">
        <v>0</v>
      </c>
      <c r="O290" s="1" t="s">
        <v>0</v>
      </c>
      <c r="P290" s="1" t="s">
        <v>0</v>
      </c>
      <c r="Q290" s="1" t="s">
        <v>0</v>
      </c>
      <c r="R290" s="1" t="s">
        <v>0</v>
      </c>
      <c r="S290" s="1" t="s">
        <v>0</v>
      </c>
      <c r="T290" s="1" t="s">
        <v>0</v>
      </c>
      <c r="U290" s="1" t="s">
        <v>0</v>
      </c>
      <c r="V290" s="1" t="s">
        <v>0</v>
      </c>
      <c r="W290" s="1" t="s">
        <v>0</v>
      </c>
      <c r="X290" s="1" t="s">
        <v>0</v>
      </c>
      <c r="Y290" s="1" t="s">
        <v>0</v>
      </c>
      <c r="Z290" s="1" t="s">
        <v>0</v>
      </c>
      <c r="AA290" s="1" t="s">
        <v>0</v>
      </c>
      <c r="AB290" s="1" t="s">
        <v>0</v>
      </c>
      <c r="AC290" s="1" t="s">
        <v>0</v>
      </c>
      <c r="AD290" s="1" t="s">
        <v>0</v>
      </c>
      <c r="AE290" s="1" t="s">
        <v>0</v>
      </c>
      <c r="AF290" s="1" t="s">
        <v>0</v>
      </c>
      <c r="AG290" s="1" t="s">
        <v>0</v>
      </c>
      <c r="AH290" s="1" t="s">
        <v>0</v>
      </c>
      <c r="AI290" s="1" t="s">
        <v>0</v>
      </c>
      <c r="AJ290" s="1" t="s">
        <v>0</v>
      </c>
      <c r="AK290" s="1" t="s">
        <v>0</v>
      </c>
      <c r="AL290" s="1" t="s">
        <v>0</v>
      </c>
      <c r="AM290" s="1" t="s">
        <v>0</v>
      </c>
      <c r="AN290" s="1" t="s">
        <v>0</v>
      </c>
      <c r="AO290" s="1" t="s">
        <v>0</v>
      </c>
      <c r="AP290" s="1" t="s">
        <v>0</v>
      </c>
      <c r="AQ290" s="1" t="s">
        <v>0</v>
      </c>
      <c r="AR290" s="1" t="s">
        <v>0</v>
      </c>
      <c r="AS290" s="1" t="s">
        <v>0</v>
      </c>
      <c r="AT290" s="1" t="s">
        <v>0</v>
      </c>
      <c r="AU290" s="1" t="s">
        <v>0</v>
      </c>
      <c r="AV290" s="1" t="s">
        <v>0</v>
      </c>
      <c r="AW290" s="1" t="s">
        <v>0</v>
      </c>
      <c r="AX290" s="1" t="s">
        <v>0</v>
      </c>
      <c r="AY290" s="1" t="s">
        <v>0</v>
      </c>
      <c r="AZ290" s="1" t="s">
        <v>0</v>
      </c>
      <c r="BA290" s="1" t="s">
        <v>0</v>
      </c>
      <c r="BB290" s="1" t="s">
        <v>0</v>
      </c>
      <c r="BC290" s="1" t="s">
        <v>0</v>
      </c>
      <c r="BD290" s="1" t="s">
        <v>0</v>
      </c>
      <c r="BE290" s="1" t="s">
        <v>0</v>
      </c>
      <c r="BF290" s="1" t="s">
        <v>0</v>
      </c>
      <c r="BG290" s="1" t="s">
        <v>0</v>
      </c>
      <c r="BH290" s="1" t="s">
        <v>0</v>
      </c>
      <c r="BI290" s="1" t="s">
        <v>0</v>
      </c>
      <c r="BJ290" s="1" t="s">
        <v>0</v>
      </c>
      <c r="BK290" s="1" t="s">
        <v>0</v>
      </c>
      <c r="BL290" s="1" t="s">
        <v>0</v>
      </c>
      <c r="BM290" s="1" t="s">
        <v>0</v>
      </c>
      <c r="BN290" s="1" t="s">
        <v>0</v>
      </c>
      <c r="BO290" s="1" t="s">
        <v>0</v>
      </c>
      <c r="BP290" s="1" t="s">
        <v>0</v>
      </c>
      <c r="BQ290" s="1" t="s">
        <v>0</v>
      </c>
      <c r="BR290" s="1" t="s">
        <v>0</v>
      </c>
      <c r="BS290" s="1" t="s">
        <v>0</v>
      </c>
      <c r="BT290" s="1" t="s">
        <v>0</v>
      </c>
      <c r="BU290" s="1" t="s">
        <v>0</v>
      </c>
      <c r="BV290" s="1" t="s">
        <v>0</v>
      </c>
      <c r="BW290" s="1" t="s">
        <v>0</v>
      </c>
      <c r="BX290" s="1" t="s">
        <v>0</v>
      </c>
      <c r="BY290" s="1" t="s">
        <v>0</v>
      </c>
      <c r="BZ290" s="1" t="s">
        <v>0</v>
      </c>
      <c r="CA290" s="1" t="s">
        <v>0</v>
      </c>
      <c r="CB290" s="1" t="s">
        <v>0</v>
      </c>
    </row>
    <row r="291" spans="1:80" x14ac:dyDescent="0.2">
      <c r="A291" s="1" t="s">
        <v>1928</v>
      </c>
      <c r="B291" s="4" t="s">
        <v>1285</v>
      </c>
      <c r="C291" s="4" t="s">
        <v>1286</v>
      </c>
      <c r="D291" s="1">
        <v>127561.037513145</v>
      </c>
      <c r="E291" s="1">
        <v>107775.904304036</v>
      </c>
      <c r="F291" s="1" t="s">
        <v>0</v>
      </c>
      <c r="G291" s="1" t="s">
        <v>0</v>
      </c>
      <c r="H291" s="1" t="s">
        <v>0</v>
      </c>
      <c r="I291" s="1">
        <v>82585.831453400795</v>
      </c>
      <c r="J291" s="1" t="s">
        <v>0</v>
      </c>
      <c r="K291" s="1">
        <v>65430.164553483999</v>
      </c>
      <c r="L291" s="1" t="s">
        <v>0</v>
      </c>
      <c r="M291" s="1">
        <v>47513.024442965303</v>
      </c>
      <c r="N291" s="1">
        <v>248126.89556457801</v>
      </c>
      <c r="O291" s="1" t="s">
        <v>0</v>
      </c>
      <c r="P291" s="1" t="s">
        <v>0</v>
      </c>
      <c r="Q291" s="1" t="s">
        <v>0</v>
      </c>
      <c r="R291" s="1" t="s">
        <v>0</v>
      </c>
      <c r="S291" s="1" t="s">
        <v>0</v>
      </c>
      <c r="T291" s="1" t="s">
        <v>0</v>
      </c>
      <c r="U291" s="1">
        <v>72630.656231970002</v>
      </c>
      <c r="V291" s="1" t="s">
        <v>0</v>
      </c>
      <c r="W291" s="1" t="s">
        <v>0</v>
      </c>
      <c r="X291" s="1" t="s">
        <v>0</v>
      </c>
      <c r="Y291" s="1" t="s">
        <v>0</v>
      </c>
      <c r="Z291" s="1" t="s">
        <v>0</v>
      </c>
      <c r="AA291" s="1" t="s">
        <v>0</v>
      </c>
      <c r="AB291" s="1" t="s">
        <v>0</v>
      </c>
      <c r="AC291" s="1" t="s">
        <v>0</v>
      </c>
      <c r="AD291" s="1">
        <v>181348.16658238799</v>
      </c>
      <c r="AE291" s="1">
        <v>140889.13621246</v>
      </c>
      <c r="AF291" s="1">
        <v>131772.70000891399</v>
      </c>
      <c r="AG291" s="1">
        <v>55447.513744268799</v>
      </c>
      <c r="AH291" s="1" t="s">
        <v>0</v>
      </c>
      <c r="AI291" s="1" t="s">
        <v>0</v>
      </c>
      <c r="AJ291" s="1" t="s">
        <v>0</v>
      </c>
      <c r="AK291" s="1" t="s">
        <v>0</v>
      </c>
      <c r="AL291" s="1" t="s">
        <v>0</v>
      </c>
      <c r="AM291" s="1" t="s">
        <v>0</v>
      </c>
      <c r="AN291" s="1">
        <v>68319.406661876797</v>
      </c>
      <c r="AO291" s="1">
        <v>246232.59263965199</v>
      </c>
      <c r="AP291" s="1" t="s">
        <v>0</v>
      </c>
      <c r="AQ291" s="1" t="s">
        <v>0</v>
      </c>
      <c r="AR291" s="1" t="s">
        <v>0</v>
      </c>
      <c r="AS291" s="1" t="s">
        <v>0</v>
      </c>
      <c r="AT291" s="1">
        <v>60710.625247594799</v>
      </c>
      <c r="AU291" s="1" t="s">
        <v>0</v>
      </c>
      <c r="AV291" s="1">
        <v>210266.15496272399</v>
      </c>
      <c r="AW291" s="1" t="s">
        <v>0</v>
      </c>
      <c r="AX291" s="1">
        <v>119653.81192311599</v>
      </c>
      <c r="AY291" s="1" t="s">
        <v>0</v>
      </c>
      <c r="AZ291" s="1">
        <v>64674.1321523242</v>
      </c>
      <c r="BA291" s="1" t="s">
        <v>0</v>
      </c>
      <c r="BB291" s="1" t="s">
        <v>0</v>
      </c>
      <c r="BC291" s="1">
        <v>50031.052352004997</v>
      </c>
      <c r="BD291" s="1">
        <v>52653.142649098001</v>
      </c>
      <c r="BE291" s="1" t="s">
        <v>0</v>
      </c>
      <c r="BF291" s="1" t="s">
        <v>0</v>
      </c>
      <c r="BG291" s="1" t="s">
        <v>0</v>
      </c>
      <c r="BH291" s="1" t="s">
        <v>0</v>
      </c>
      <c r="BI291" s="1" t="s">
        <v>0</v>
      </c>
      <c r="BJ291" s="1" t="s">
        <v>0</v>
      </c>
      <c r="BK291" s="1" t="s">
        <v>0</v>
      </c>
      <c r="BL291" s="1">
        <v>144942.97729081399</v>
      </c>
      <c r="BM291" s="1" t="s">
        <v>0</v>
      </c>
      <c r="BN291" s="1" t="s">
        <v>0</v>
      </c>
      <c r="BO291" s="1" t="s">
        <v>0</v>
      </c>
      <c r="BP291" s="1">
        <v>104812.013346778</v>
      </c>
      <c r="BQ291" s="1">
        <v>84934.534163177406</v>
      </c>
      <c r="BR291" s="1" t="s">
        <v>0</v>
      </c>
      <c r="BS291" s="1">
        <v>73887.7788379056</v>
      </c>
      <c r="BT291" s="1" t="s">
        <v>0</v>
      </c>
      <c r="BU291" s="1">
        <v>169107.21939998501</v>
      </c>
      <c r="BV291" s="1" t="s">
        <v>0</v>
      </c>
      <c r="BW291" s="1">
        <v>41179.791724151801</v>
      </c>
      <c r="BX291" s="1" t="s">
        <v>0</v>
      </c>
      <c r="BY291" s="1" t="s">
        <v>0</v>
      </c>
      <c r="BZ291" s="1" t="s">
        <v>0</v>
      </c>
      <c r="CA291" s="1">
        <v>49515.818328843103</v>
      </c>
      <c r="CB291" s="1" t="s">
        <v>0</v>
      </c>
    </row>
    <row r="292" spans="1:80" x14ac:dyDescent="0.2">
      <c r="A292" s="1" t="s">
        <v>1929</v>
      </c>
      <c r="B292" s="4" t="s">
        <v>1290</v>
      </c>
      <c r="C292" s="4" t="s">
        <v>1291</v>
      </c>
      <c r="D292" s="1" t="s">
        <v>0</v>
      </c>
      <c r="E292" s="1" t="s">
        <v>0</v>
      </c>
      <c r="F292" s="1" t="s">
        <v>0</v>
      </c>
      <c r="G292" s="1" t="s">
        <v>0</v>
      </c>
      <c r="H292" s="1" t="s">
        <v>0</v>
      </c>
      <c r="I292" s="1" t="s">
        <v>0</v>
      </c>
      <c r="J292" s="1" t="s">
        <v>0</v>
      </c>
      <c r="K292" s="1" t="s">
        <v>0</v>
      </c>
      <c r="L292" s="1" t="s">
        <v>0</v>
      </c>
      <c r="M292" s="1" t="s">
        <v>0</v>
      </c>
      <c r="N292" s="1" t="s">
        <v>0</v>
      </c>
      <c r="O292" s="1" t="s">
        <v>0</v>
      </c>
      <c r="P292" s="1" t="s">
        <v>0</v>
      </c>
      <c r="Q292" s="1" t="s">
        <v>0</v>
      </c>
      <c r="R292" s="1" t="s">
        <v>0</v>
      </c>
      <c r="S292" s="1" t="s">
        <v>0</v>
      </c>
      <c r="T292" s="1" t="s">
        <v>0</v>
      </c>
      <c r="U292" s="1" t="s">
        <v>0</v>
      </c>
      <c r="V292" s="1" t="s">
        <v>0</v>
      </c>
      <c r="W292" s="1" t="s">
        <v>0</v>
      </c>
      <c r="X292" s="1" t="s">
        <v>0</v>
      </c>
      <c r="Y292" s="1" t="s">
        <v>0</v>
      </c>
      <c r="Z292" s="1" t="s">
        <v>0</v>
      </c>
      <c r="AA292" s="1" t="s">
        <v>0</v>
      </c>
      <c r="AB292" s="1" t="s">
        <v>0</v>
      </c>
      <c r="AC292" s="1" t="s">
        <v>0</v>
      </c>
      <c r="AD292" s="1" t="s">
        <v>0</v>
      </c>
      <c r="AE292" s="1" t="s">
        <v>0</v>
      </c>
      <c r="AF292" s="1" t="s">
        <v>0</v>
      </c>
      <c r="AG292" s="1" t="s">
        <v>0</v>
      </c>
      <c r="AH292" s="1" t="s">
        <v>0</v>
      </c>
      <c r="AI292" s="1" t="s">
        <v>0</v>
      </c>
      <c r="AJ292" s="1" t="s">
        <v>0</v>
      </c>
      <c r="AK292" s="1" t="s">
        <v>0</v>
      </c>
      <c r="AL292" s="1" t="s">
        <v>0</v>
      </c>
      <c r="AM292" s="1" t="s">
        <v>0</v>
      </c>
      <c r="AN292" s="1" t="s">
        <v>0</v>
      </c>
      <c r="AO292" s="1" t="s">
        <v>0</v>
      </c>
      <c r="AP292" s="1" t="s">
        <v>0</v>
      </c>
      <c r="AQ292" s="1" t="s">
        <v>0</v>
      </c>
      <c r="AR292" s="1" t="s">
        <v>0</v>
      </c>
      <c r="AS292" s="1" t="s">
        <v>0</v>
      </c>
      <c r="AT292" s="1" t="s">
        <v>0</v>
      </c>
      <c r="AU292" s="1" t="s">
        <v>0</v>
      </c>
      <c r="AV292" s="1" t="s">
        <v>0</v>
      </c>
      <c r="AW292" s="1" t="s">
        <v>0</v>
      </c>
      <c r="AX292" s="1" t="s">
        <v>0</v>
      </c>
      <c r="AY292" s="1" t="s">
        <v>0</v>
      </c>
      <c r="AZ292" s="1" t="s">
        <v>0</v>
      </c>
      <c r="BA292" s="1" t="s">
        <v>0</v>
      </c>
      <c r="BB292" s="1" t="s">
        <v>0</v>
      </c>
      <c r="BC292" s="1" t="s">
        <v>0</v>
      </c>
      <c r="BD292" s="1" t="s">
        <v>0</v>
      </c>
      <c r="BE292" s="1" t="s">
        <v>0</v>
      </c>
      <c r="BF292" s="1" t="s">
        <v>0</v>
      </c>
      <c r="BG292" s="1" t="s">
        <v>0</v>
      </c>
      <c r="BH292" s="1" t="s">
        <v>0</v>
      </c>
      <c r="BI292" s="1" t="s">
        <v>0</v>
      </c>
      <c r="BJ292" s="1" t="s">
        <v>0</v>
      </c>
      <c r="BK292" s="1" t="s">
        <v>0</v>
      </c>
      <c r="BL292" s="1" t="s">
        <v>0</v>
      </c>
      <c r="BM292" s="1" t="s">
        <v>0</v>
      </c>
      <c r="BN292" s="1" t="s">
        <v>0</v>
      </c>
      <c r="BO292" s="1" t="s">
        <v>0</v>
      </c>
      <c r="BP292" s="1" t="s">
        <v>0</v>
      </c>
      <c r="BQ292" s="1" t="s">
        <v>0</v>
      </c>
      <c r="BR292" s="1" t="s">
        <v>0</v>
      </c>
      <c r="BS292" s="1" t="s">
        <v>0</v>
      </c>
      <c r="BT292" s="1" t="s">
        <v>0</v>
      </c>
      <c r="BU292" s="1" t="s">
        <v>0</v>
      </c>
      <c r="BV292" s="1" t="s">
        <v>0</v>
      </c>
      <c r="BW292" s="1" t="s">
        <v>0</v>
      </c>
      <c r="BX292" s="1" t="s">
        <v>0</v>
      </c>
      <c r="BY292" s="1" t="s">
        <v>0</v>
      </c>
      <c r="BZ292" s="1" t="s">
        <v>0</v>
      </c>
      <c r="CA292" s="1" t="s">
        <v>0</v>
      </c>
      <c r="CB292" s="1" t="s">
        <v>0</v>
      </c>
    </row>
    <row r="293" spans="1:80" x14ac:dyDescent="0.2">
      <c r="A293" s="1" t="s">
        <v>1930</v>
      </c>
      <c r="B293" s="4" t="s">
        <v>1294</v>
      </c>
      <c r="C293" s="4" t="s">
        <v>1295</v>
      </c>
      <c r="D293" s="1">
        <v>18132.403288522499</v>
      </c>
      <c r="E293" s="1">
        <v>47584.219567582601</v>
      </c>
      <c r="F293" s="1">
        <v>50656.044919099899</v>
      </c>
      <c r="G293" s="1">
        <v>3808.8573754479798</v>
      </c>
      <c r="H293" s="1">
        <v>31716.674991501699</v>
      </c>
      <c r="I293" s="1">
        <v>5145.9137577623997</v>
      </c>
      <c r="J293" s="1">
        <v>43318.894346164197</v>
      </c>
      <c r="K293" s="1">
        <v>8517.0229411656601</v>
      </c>
      <c r="L293" s="1">
        <v>14893.017039047199</v>
      </c>
      <c r="M293" s="1">
        <v>13963.3101173544</v>
      </c>
      <c r="N293" s="1">
        <v>9559.30061562011</v>
      </c>
      <c r="O293" s="1">
        <v>10649.659819789</v>
      </c>
      <c r="P293" s="1">
        <v>54792.235458766198</v>
      </c>
      <c r="Q293" s="1">
        <v>41563.780315213902</v>
      </c>
      <c r="R293" s="1">
        <v>26511.038154398299</v>
      </c>
      <c r="S293" s="1">
        <v>44460.345205083897</v>
      </c>
      <c r="T293" s="1">
        <v>37470.1104233113</v>
      </c>
      <c r="U293" s="1">
        <v>61505.796287381003</v>
      </c>
      <c r="V293" s="1">
        <v>65787.785500913305</v>
      </c>
      <c r="W293" s="1">
        <v>28176.272574944702</v>
      </c>
      <c r="X293" s="1">
        <v>36019.925116272199</v>
      </c>
      <c r="Y293" s="1">
        <v>29230.8335915393</v>
      </c>
      <c r="Z293" s="1">
        <v>32005.3093376211</v>
      </c>
      <c r="AA293" s="1">
        <v>39964.471432036698</v>
      </c>
      <c r="AB293" s="1">
        <v>18011.4071191683</v>
      </c>
      <c r="AC293" s="1">
        <v>35280.607776868099</v>
      </c>
      <c r="AD293" s="1">
        <v>44845.1117702747</v>
      </c>
      <c r="AE293" s="1">
        <v>54035.973875314899</v>
      </c>
      <c r="AF293" s="1">
        <v>21886.523317362498</v>
      </c>
      <c r="AG293" s="1">
        <v>38975.746520783498</v>
      </c>
      <c r="AH293" s="1">
        <v>13933.927838235901</v>
      </c>
      <c r="AI293" s="1">
        <v>22715.596556416702</v>
      </c>
      <c r="AJ293" s="1">
        <v>9960.6319382351394</v>
      </c>
      <c r="AK293" s="1">
        <v>31822.010395659101</v>
      </c>
      <c r="AL293" s="1">
        <v>43337.880606322797</v>
      </c>
      <c r="AM293" s="1">
        <v>42680.298041652502</v>
      </c>
      <c r="AN293" s="1">
        <v>24760.564741035501</v>
      </c>
      <c r="AO293" s="1">
        <v>31785.2550589491</v>
      </c>
      <c r="AP293" s="1">
        <v>37192.581780214503</v>
      </c>
      <c r="AQ293" s="1">
        <v>36535.871750526901</v>
      </c>
      <c r="AR293" s="1" t="s">
        <v>0</v>
      </c>
      <c r="AS293" s="1">
        <v>4836.8534650109104</v>
      </c>
      <c r="AT293" s="1">
        <v>41041.9944804345</v>
      </c>
      <c r="AU293" s="1" t="s">
        <v>0</v>
      </c>
      <c r="AV293" s="1" t="s">
        <v>0</v>
      </c>
      <c r="AW293" s="1">
        <v>56257.089936422301</v>
      </c>
      <c r="AX293" s="1">
        <v>43993.007952428699</v>
      </c>
      <c r="AY293" s="1">
        <v>2020.1230008421501</v>
      </c>
      <c r="AZ293" s="1">
        <v>28701.850652270699</v>
      </c>
      <c r="BA293" s="1" t="s">
        <v>0</v>
      </c>
      <c r="BB293" s="1">
        <v>42175.444647250799</v>
      </c>
      <c r="BC293" s="1">
        <v>16648.711267078201</v>
      </c>
      <c r="BD293" s="1">
        <v>38975.171473047099</v>
      </c>
      <c r="BE293" s="1">
        <v>43309.694513426199</v>
      </c>
      <c r="BF293" s="1">
        <v>43125.5440589844</v>
      </c>
      <c r="BG293" s="1">
        <v>61565.573278207201</v>
      </c>
      <c r="BH293" s="1">
        <v>46815.818677452698</v>
      </c>
      <c r="BI293" s="1">
        <v>28159.977878854101</v>
      </c>
      <c r="BJ293" s="1">
        <v>10820.0874276626</v>
      </c>
      <c r="BK293" s="1" t="s">
        <v>0</v>
      </c>
      <c r="BL293" s="1">
        <v>45273.518754390599</v>
      </c>
      <c r="BM293" s="1">
        <v>6019.7450260282103</v>
      </c>
      <c r="BN293" s="1">
        <v>16277.495035837101</v>
      </c>
      <c r="BO293" s="1">
        <v>45078.734323881297</v>
      </c>
      <c r="BP293" s="1">
        <v>40895.221186226903</v>
      </c>
      <c r="BQ293" s="1">
        <v>49819.7169802676</v>
      </c>
      <c r="BR293" s="1">
        <v>39131.004069285198</v>
      </c>
      <c r="BS293" s="1">
        <v>33239.256061296597</v>
      </c>
      <c r="BT293" s="1">
        <v>21488.7513226376</v>
      </c>
      <c r="BU293" s="1">
        <v>40051.053031971896</v>
      </c>
      <c r="BV293" s="1">
        <v>29388.799360940699</v>
      </c>
      <c r="BW293" s="1">
        <v>38818.085018449303</v>
      </c>
      <c r="BX293" s="1">
        <v>36964.548619220201</v>
      </c>
      <c r="BY293" s="1">
        <v>20814.406857907601</v>
      </c>
      <c r="BZ293" s="1">
        <v>44879.869718407303</v>
      </c>
      <c r="CA293" s="1">
        <v>27171.329107594898</v>
      </c>
      <c r="CB293" s="1">
        <v>17226.382490739401</v>
      </c>
    </row>
    <row r="294" spans="1:80" x14ac:dyDescent="0.2">
      <c r="A294" s="1" t="s">
        <v>1931</v>
      </c>
      <c r="B294" s="4" t="s">
        <v>1299</v>
      </c>
      <c r="C294" s="4" t="s">
        <v>1300</v>
      </c>
      <c r="D294" s="1" t="s">
        <v>0</v>
      </c>
      <c r="E294" s="1" t="s">
        <v>0</v>
      </c>
      <c r="F294" s="1" t="s">
        <v>0</v>
      </c>
      <c r="G294" s="1" t="s">
        <v>0</v>
      </c>
      <c r="H294" s="1" t="s">
        <v>0</v>
      </c>
      <c r="I294" s="1" t="s">
        <v>0</v>
      </c>
      <c r="J294" s="1" t="s">
        <v>0</v>
      </c>
      <c r="K294" s="1" t="s">
        <v>0</v>
      </c>
      <c r="L294" s="1" t="s">
        <v>0</v>
      </c>
      <c r="M294" s="1" t="s">
        <v>0</v>
      </c>
      <c r="N294" s="1" t="s">
        <v>0</v>
      </c>
      <c r="O294" s="1" t="s">
        <v>0</v>
      </c>
      <c r="P294" s="1" t="s">
        <v>0</v>
      </c>
      <c r="Q294" s="1" t="s">
        <v>0</v>
      </c>
      <c r="R294" s="1" t="s">
        <v>0</v>
      </c>
      <c r="S294" s="1" t="s">
        <v>0</v>
      </c>
      <c r="T294" s="1" t="s">
        <v>0</v>
      </c>
      <c r="U294" s="1" t="s">
        <v>0</v>
      </c>
      <c r="V294" s="1" t="s">
        <v>0</v>
      </c>
      <c r="W294" s="1" t="s">
        <v>0</v>
      </c>
      <c r="X294" s="1" t="s">
        <v>0</v>
      </c>
      <c r="Y294" s="1" t="s">
        <v>0</v>
      </c>
      <c r="Z294" s="1" t="s">
        <v>0</v>
      </c>
      <c r="AA294" s="1" t="s">
        <v>0</v>
      </c>
      <c r="AB294" s="1" t="s">
        <v>0</v>
      </c>
      <c r="AC294" s="1" t="s">
        <v>0</v>
      </c>
      <c r="AD294" s="1" t="s">
        <v>0</v>
      </c>
      <c r="AE294" s="1" t="s">
        <v>0</v>
      </c>
      <c r="AF294" s="1" t="s">
        <v>0</v>
      </c>
      <c r="AG294" s="1" t="s">
        <v>0</v>
      </c>
      <c r="AH294" s="1" t="s">
        <v>0</v>
      </c>
      <c r="AI294" s="1" t="s">
        <v>0</v>
      </c>
      <c r="AJ294" s="1" t="s">
        <v>0</v>
      </c>
      <c r="AK294" s="1" t="s">
        <v>0</v>
      </c>
      <c r="AL294" s="1" t="s">
        <v>0</v>
      </c>
      <c r="AM294" s="1" t="s">
        <v>0</v>
      </c>
      <c r="AN294" s="1" t="s">
        <v>0</v>
      </c>
      <c r="AO294" s="1" t="s">
        <v>0</v>
      </c>
      <c r="AP294" s="1" t="s">
        <v>0</v>
      </c>
      <c r="AQ294" s="1" t="s">
        <v>0</v>
      </c>
      <c r="AR294" s="1" t="s">
        <v>0</v>
      </c>
      <c r="AS294" s="1" t="s">
        <v>0</v>
      </c>
      <c r="AT294" s="1" t="s">
        <v>0</v>
      </c>
      <c r="AU294" s="1" t="s">
        <v>0</v>
      </c>
      <c r="AV294" s="1" t="s">
        <v>0</v>
      </c>
      <c r="AW294" s="1" t="s">
        <v>0</v>
      </c>
      <c r="AX294" s="1" t="s">
        <v>0</v>
      </c>
      <c r="AY294" s="1" t="s">
        <v>0</v>
      </c>
      <c r="AZ294" s="1" t="s">
        <v>0</v>
      </c>
      <c r="BA294" s="1" t="s">
        <v>0</v>
      </c>
      <c r="BB294" s="1" t="s">
        <v>0</v>
      </c>
      <c r="BC294" s="1" t="s">
        <v>0</v>
      </c>
      <c r="BD294" s="1" t="s">
        <v>0</v>
      </c>
      <c r="BE294" s="1" t="s">
        <v>0</v>
      </c>
      <c r="BF294" s="1" t="s">
        <v>0</v>
      </c>
      <c r="BG294" s="1" t="s">
        <v>0</v>
      </c>
      <c r="BH294" s="1" t="s">
        <v>0</v>
      </c>
      <c r="BI294" s="1" t="s">
        <v>0</v>
      </c>
      <c r="BJ294" s="1" t="s">
        <v>0</v>
      </c>
      <c r="BK294" s="1" t="s">
        <v>0</v>
      </c>
      <c r="BL294" s="1" t="s">
        <v>0</v>
      </c>
      <c r="BM294" s="1" t="s">
        <v>0</v>
      </c>
      <c r="BN294" s="1" t="s">
        <v>0</v>
      </c>
      <c r="BO294" s="1" t="s">
        <v>0</v>
      </c>
      <c r="BP294" s="1" t="s">
        <v>0</v>
      </c>
      <c r="BQ294" s="1" t="s">
        <v>0</v>
      </c>
      <c r="BR294" s="1" t="s">
        <v>0</v>
      </c>
      <c r="BS294" s="1" t="s">
        <v>0</v>
      </c>
      <c r="BT294" s="1" t="s">
        <v>0</v>
      </c>
      <c r="BU294" s="1" t="s">
        <v>0</v>
      </c>
      <c r="BV294" s="1" t="s">
        <v>0</v>
      </c>
      <c r="BW294" s="1" t="s">
        <v>0</v>
      </c>
      <c r="BX294" s="1" t="s">
        <v>0</v>
      </c>
      <c r="BY294" s="1" t="s">
        <v>0</v>
      </c>
      <c r="BZ294" s="1" t="s">
        <v>0</v>
      </c>
      <c r="CA294" s="1" t="s">
        <v>0</v>
      </c>
      <c r="CB294" s="1" t="s">
        <v>0</v>
      </c>
    </row>
    <row r="295" spans="1:80" x14ac:dyDescent="0.2">
      <c r="A295" s="1" t="s">
        <v>1932</v>
      </c>
      <c r="B295" s="4" t="s">
        <v>1304</v>
      </c>
      <c r="C295" s="4" t="s">
        <v>1305</v>
      </c>
      <c r="D295" s="1" t="s">
        <v>0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0</v>
      </c>
      <c r="M295" s="1" t="s">
        <v>0</v>
      </c>
      <c r="N295" s="1" t="s">
        <v>0</v>
      </c>
      <c r="O295" s="1" t="s">
        <v>0</v>
      </c>
      <c r="P295" s="1" t="s">
        <v>0</v>
      </c>
      <c r="Q295" s="1" t="s">
        <v>0</v>
      </c>
      <c r="R295" s="1" t="s">
        <v>0</v>
      </c>
      <c r="S295" s="1" t="s">
        <v>0</v>
      </c>
      <c r="T295" s="1" t="s">
        <v>0</v>
      </c>
      <c r="U295" s="1" t="s">
        <v>0</v>
      </c>
      <c r="V295" s="1" t="s">
        <v>0</v>
      </c>
      <c r="W295" s="1" t="s">
        <v>0</v>
      </c>
      <c r="X295" s="1" t="s">
        <v>0</v>
      </c>
      <c r="Y295" s="1" t="s">
        <v>0</v>
      </c>
      <c r="Z295" s="1" t="s">
        <v>0</v>
      </c>
      <c r="AA295" s="1" t="s">
        <v>0</v>
      </c>
      <c r="AB295" s="1" t="s">
        <v>0</v>
      </c>
      <c r="AC295" s="1" t="s">
        <v>0</v>
      </c>
      <c r="AD295" s="1" t="s">
        <v>0</v>
      </c>
      <c r="AE295" s="1" t="s">
        <v>0</v>
      </c>
      <c r="AF295" s="1" t="s">
        <v>0</v>
      </c>
      <c r="AG295" s="1" t="s">
        <v>0</v>
      </c>
      <c r="AH295" s="1" t="s">
        <v>0</v>
      </c>
      <c r="AI295" s="1" t="s">
        <v>0</v>
      </c>
      <c r="AJ295" s="1" t="s">
        <v>0</v>
      </c>
      <c r="AK295" s="1" t="s">
        <v>0</v>
      </c>
      <c r="AL295" s="1" t="s">
        <v>0</v>
      </c>
      <c r="AM295" s="1" t="s">
        <v>0</v>
      </c>
      <c r="AN295" s="1" t="s">
        <v>0</v>
      </c>
      <c r="AO295" s="1" t="s">
        <v>0</v>
      </c>
      <c r="AP295" s="1" t="s">
        <v>0</v>
      </c>
      <c r="AQ295" s="1" t="s">
        <v>0</v>
      </c>
      <c r="AR295" s="1" t="s">
        <v>0</v>
      </c>
      <c r="AS295" s="1" t="s">
        <v>0</v>
      </c>
      <c r="AT295" s="1" t="s">
        <v>0</v>
      </c>
      <c r="AU295" s="1" t="s">
        <v>0</v>
      </c>
      <c r="AV295" s="1" t="s">
        <v>0</v>
      </c>
      <c r="AW295" s="1" t="s">
        <v>0</v>
      </c>
      <c r="AX295" s="1" t="s">
        <v>0</v>
      </c>
      <c r="AY295" s="1" t="s">
        <v>0</v>
      </c>
      <c r="AZ295" s="1" t="s">
        <v>0</v>
      </c>
      <c r="BA295" s="1" t="s">
        <v>0</v>
      </c>
      <c r="BB295" s="1" t="s">
        <v>0</v>
      </c>
      <c r="BC295" s="1" t="s">
        <v>0</v>
      </c>
      <c r="BD295" s="1" t="s">
        <v>0</v>
      </c>
      <c r="BE295" s="1" t="s">
        <v>0</v>
      </c>
      <c r="BF295" s="1" t="s">
        <v>0</v>
      </c>
      <c r="BG295" s="1" t="s">
        <v>0</v>
      </c>
      <c r="BH295" s="1" t="s">
        <v>0</v>
      </c>
      <c r="BI295" s="1" t="s">
        <v>0</v>
      </c>
      <c r="BJ295" s="1" t="s">
        <v>0</v>
      </c>
      <c r="BK295" s="1" t="s">
        <v>0</v>
      </c>
      <c r="BL295" s="1" t="s">
        <v>0</v>
      </c>
      <c r="BM295" s="1" t="s">
        <v>0</v>
      </c>
      <c r="BN295" s="1" t="s">
        <v>0</v>
      </c>
      <c r="BO295" s="1" t="s">
        <v>0</v>
      </c>
      <c r="BP295" s="1" t="s">
        <v>0</v>
      </c>
      <c r="BQ295" s="1" t="s">
        <v>0</v>
      </c>
      <c r="BR295" s="1" t="s">
        <v>0</v>
      </c>
      <c r="BS295" s="1" t="s">
        <v>0</v>
      </c>
      <c r="BT295" s="1" t="s">
        <v>0</v>
      </c>
      <c r="BU295" s="1" t="s">
        <v>0</v>
      </c>
      <c r="BV295" s="1" t="s">
        <v>0</v>
      </c>
      <c r="BW295" s="1" t="s">
        <v>0</v>
      </c>
      <c r="BX295" s="1" t="s">
        <v>0</v>
      </c>
      <c r="BY295" s="1" t="s">
        <v>0</v>
      </c>
      <c r="BZ295" s="1" t="s">
        <v>0</v>
      </c>
      <c r="CA295" s="1" t="s">
        <v>0</v>
      </c>
      <c r="CB295" s="1" t="s">
        <v>0</v>
      </c>
    </row>
    <row r="296" spans="1:80" x14ac:dyDescent="0.2">
      <c r="A296" s="1" t="s">
        <v>1933</v>
      </c>
      <c r="B296" s="4" t="s">
        <v>1308</v>
      </c>
      <c r="C296" s="4" t="s">
        <v>1309</v>
      </c>
      <c r="D296" s="1">
        <v>3026188.0187127902</v>
      </c>
      <c r="E296" s="1">
        <v>4054100.4414974502</v>
      </c>
      <c r="F296" s="1">
        <v>5164332.1861468498</v>
      </c>
      <c r="G296" s="1">
        <v>1851301.4962313899</v>
      </c>
      <c r="H296" s="1">
        <v>6591382.3254704401</v>
      </c>
      <c r="I296" s="1">
        <v>2387236.09088013</v>
      </c>
      <c r="J296" s="1">
        <v>2017854.47873789</v>
      </c>
      <c r="K296" s="1">
        <v>2431652.7783167898</v>
      </c>
      <c r="L296" s="1">
        <v>2833939.4920518599</v>
      </c>
      <c r="M296" s="1">
        <v>2648758.3562128702</v>
      </c>
      <c r="N296" s="1">
        <v>3087606.6551782102</v>
      </c>
      <c r="O296" s="1">
        <v>3103398.0883275801</v>
      </c>
      <c r="P296" s="1">
        <v>1990134.9674038901</v>
      </c>
      <c r="Q296" s="1">
        <v>2807488.0790205598</v>
      </c>
      <c r="R296" s="1">
        <v>3001515.4100208301</v>
      </c>
      <c r="S296" s="1">
        <v>2200592.3688283102</v>
      </c>
      <c r="T296" s="1">
        <v>2677723.76989186</v>
      </c>
      <c r="U296" s="1">
        <v>2537484.11903559</v>
      </c>
      <c r="V296" s="1">
        <v>3191697.6750035202</v>
      </c>
      <c r="W296" s="1">
        <v>2974245.24394377</v>
      </c>
      <c r="X296" s="1">
        <v>2878323.7978751599</v>
      </c>
      <c r="Y296" s="1">
        <v>2705493.2451801798</v>
      </c>
      <c r="Z296" s="1">
        <v>2220449.8545678798</v>
      </c>
      <c r="AA296" s="1">
        <v>1656303.4742352101</v>
      </c>
      <c r="AB296" s="1">
        <v>2277897.2889533099</v>
      </c>
      <c r="AC296" s="1">
        <v>3135759.36178602</v>
      </c>
      <c r="AD296" s="1">
        <v>2034568.36834969</v>
      </c>
      <c r="AE296" s="1">
        <v>2960041.4231461198</v>
      </c>
      <c r="AF296" s="1">
        <v>3220991.4827486798</v>
      </c>
      <c r="AG296" s="1">
        <v>2873047.6191719901</v>
      </c>
      <c r="AH296" s="1">
        <v>3066687.74414112</v>
      </c>
      <c r="AI296" s="1">
        <v>2634515.6774505801</v>
      </c>
      <c r="AJ296" s="1">
        <v>2663450.2356001101</v>
      </c>
      <c r="AK296" s="1">
        <v>2449670.1775709102</v>
      </c>
      <c r="AL296" s="1">
        <v>2256403.0748086702</v>
      </c>
      <c r="AM296" s="1">
        <v>2489680.5342656099</v>
      </c>
      <c r="AN296" s="1">
        <v>2283207.9595581498</v>
      </c>
      <c r="AO296" s="1">
        <v>2028615.00514101</v>
      </c>
      <c r="AP296" s="1">
        <v>1822130.97860119</v>
      </c>
      <c r="AQ296" s="1">
        <v>1718281.07162411</v>
      </c>
      <c r="AR296" s="1">
        <v>2063423.7651249401</v>
      </c>
      <c r="AS296" s="1">
        <v>2099968.97309181</v>
      </c>
      <c r="AT296" s="1">
        <v>2579507.9879242699</v>
      </c>
      <c r="AU296" s="1">
        <v>1590122.58194028</v>
      </c>
      <c r="AV296" s="1">
        <v>1720719.7865780101</v>
      </c>
      <c r="AW296" s="1">
        <v>3173065.9038007902</v>
      </c>
      <c r="AX296" s="1">
        <v>2624783.1588004702</v>
      </c>
      <c r="AY296" s="1">
        <v>2456252.6548027499</v>
      </c>
      <c r="AZ296" s="1">
        <v>3281920.8391800402</v>
      </c>
      <c r="BA296" s="1">
        <v>2334619.5278982301</v>
      </c>
      <c r="BB296" s="1">
        <v>2058378.9158135799</v>
      </c>
      <c r="BC296" s="1">
        <v>2644191.4257188202</v>
      </c>
      <c r="BD296" s="1">
        <v>1889098.43899526</v>
      </c>
      <c r="BE296" s="1">
        <v>2325136.0026823301</v>
      </c>
      <c r="BF296" s="1">
        <v>1757268.8717171</v>
      </c>
      <c r="BG296" s="1">
        <v>5638793.7138981801</v>
      </c>
      <c r="BH296" s="1">
        <v>2535543.6898878901</v>
      </c>
      <c r="BI296" s="1">
        <v>2087649.88447421</v>
      </c>
      <c r="BJ296" s="1">
        <v>3102324.0086468598</v>
      </c>
      <c r="BK296" s="1">
        <v>2268059.8669837099</v>
      </c>
      <c r="BL296" s="1">
        <v>2824683.4270729902</v>
      </c>
      <c r="BM296" s="1">
        <v>2532449.4978864701</v>
      </c>
      <c r="BN296" s="1">
        <v>2877016.8946690001</v>
      </c>
      <c r="BO296" s="1">
        <v>3928991.42056754</v>
      </c>
      <c r="BP296" s="1">
        <v>2031195.8643300401</v>
      </c>
      <c r="BQ296" s="1">
        <v>2431998.3655763501</v>
      </c>
      <c r="BR296" s="1">
        <v>3246365.0145738898</v>
      </c>
      <c r="BS296" s="1">
        <v>2018437.6623827</v>
      </c>
      <c r="BT296" s="1">
        <v>1955593.9851034</v>
      </c>
      <c r="BU296" s="1">
        <v>2184275.10840694</v>
      </c>
      <c r="BV296" s="1">
        <v>2856986.3165376498</v>
      </c>
      <c r="BW296" s="1">
        <v>3022489.9151244699</v>
      </c>
      <c r="BX296" s="1">
        <v>2214023.8459166801</v>
      </c>
      <c r="BY296" s="1">
        <v>2715507.49178631</v>
      </c>
      <c r="BZ296" s="1">
        <v>2294742.6760761398</v>
      </c>
      <c r="CA296" s="1">
        <v>1715933.7308060599</v>
      </c>
      <c r="CB296" s="1">
        <v>2183878.7303882702</v>
      </c>
    </row>
    <row r="297" spans="1:80" x14ac:dyDescent="0.2">
      <c r="A297" s="1" t="s">
        <v>1934</v>
      </c>
      <c r="B297" s="4" t="s">
        <v>1311</v>
      </c>
      <c r="C297" s="4" t="s">
        <v>1312</v>
      </c>
      <c r="D297" s="1" t="s">
        <v>0</v>
      </c>
      <c r="E297" s="1" t="s">
        <v>0</v>
      </c>
      <c r="F297" s="1" t="s">
        <v>0</v>
      </c>
      <c r="G297" s="1" t="s">
        <v>0</v>
      </c>
      <c r="H297" s="1" t="s">
        <v>0</v>
      </c>
      <c r="I297" s="1" t="s">
        <v>0</v>
      </c>
      <c r="J297" s="1" t="s">
        <v>0</v>
      </c>
      <c r="K297" s="1" t="s">
        <v>0</v>
      </c>
      <c r="L297" s="1" t="s">
        <v>0</v>
      </c>
      <c r="M297" s="1" t="s">
        <v>0</v>
      </c>
      <c r="N297" s="1" t="s">
        <v>0</v>
      </c>
      <c r="O297" s="1" t="s">
        <v>0</v>
      </c>
      <c r="P297" s="1" t="s">
        <v>0</v>
      </c>
      <c r="Q297" s="1" t="s">
        <v>0</v>
      </c>
      <c r="R297" s="1" t="s">
        <v>0</v>
      </c>
      <c r="S297" s="1" t="s">
        <v>0</v>
      </c>
      <c r="T297" s="1" t="s">
        <v>0</v>
      </c>
      <c r="U297" s="1" t="s">
        <v>0</v>
      </c>
      <c r="V297" s="1" t="s">
        <v>0</v>
      </c>
      <c r="W297" s="1" t="s">
        <v>0</v>
      </c>
      <c r="X297" s="1" t="s">
        <v>0</v>
      </c>
      <c r="Y297" s="1" t="s">
        <v>0</v>
      </c>
      <c r="Z297" s="1" t="s">
        <v>0</v>
      </c>
      <c r="AA297" s="1" t="s">
        <v>0</v>
      </c>
      <c r="AB297" s="1" t="s">
        <v>0</v>
      </c>
      <c r="AC297" s="1" t="s">
        <v>0</v>
      </c>
      <c r="AD297" s="1" t="s">
        <v>0</v>
      </c>
      <c r="AE297" s="1" t="s">
        <v>0</v>
      </c>
      <c r="AF297" s="1" t="s">
        <v>0</v>
      </c>
      <c r="AG297" s="1" t="s">
        <v>0</v>
      </c>
      <c r="AH297" s="1" t="s">
        <v>0</v>
      </c>
      <c r="AI297" s="1" t="s">
        <v>0</v>
      </c>
      <c r="AJ297" s="1" t="s">
        <v>0</v>
      </c>
      <c r="AK297" s="1" t="s">
        <v>0</v>
      </c>
      <c r="AL297" s="1" t="s">
        <v>0</v>
      </c>
      <c r="AM297" s="1" t="s">
        <v>0</v>
      </c>
      <c r="AN297" s="1" t="s">
        <v>0</v>
      </c>
      <c r="AO297" s="1" t="s">
        <v>0</v>
      </c>
      <c r="AP297" s="1" t="s">
        <v>0</v>
      </c>
      <c r="AQ297" s="1" t="s">
        <v>0</v>
      </c>
      <c r="AR297" s="1" t="s">
        <v>0</v>
      </c>
      <c r="AS297" s="1" t="s">
        <v>0</v>
      </c>
      <c r="AT297" s="1" t="s">
        <v>0</v>
      </c>
      <c r="AU297" s="1" t="s">
        <v>0</v>
      </c>
      <c r="AV297" s="1" t="s">
        <v>0</v>
      </c>
      <c r="AW297" s="1" t="s">
        <v>0</v>
      </c>
      <c r="AX297" s="1" t="s">
        <v>0</v>
      </c>
      <c r="AY297" s="1" t="s">
        <v>0</v>
      </c>
      <c r="AZ297" s="1" t="s">
        <v>0</v>
      </c>
      <c r="BA297" s="1" t="s">
        <v>0</v>
      </c>
      <c r="BB297" s="1" t="s">
        <v>0</v>
      </c>
      <c r="BC297" s="1" t="s">
        <v>0</v>
      </c>
      <c r="BD297" s="1" t="s">
        <v>0</v>
      </c>
      <c r="BE297" s="1" t="s">
        <v>0</v>
      </c>
      <c r="BF297" s="1" t="s">
        <v>0</v>
      </c>
      <c r="BG297" s="1" t="s">
        <v>0</v>
      </c>
      <c r="BH297" s="1" t="s">
        <v>0</v>
      </c>
      <c r="BI297" s="1" t="s">
        <v>0</v>
      </c>
      <c r="BJ297" s="1" t="s">
        <v>0</v>
      </c>
      <c r="BK297" s="1" t="s">
        <v>0</v>
      </c>
      <c r="BL297" s="1" t="s">
        <v>0</v>
      </c>
      <c r="BM297" s="1" t="s">
        <v>0</v>
      </c>
      <c r="BN297" s="1" t="s">
        <v>0</v>
      </c>
      <c r="BO297" s="1" t="s">
        <v>0</v>
      </c>
      <c r="BP297" s="1" t="s">
        <v>0</v>
      </c>
      <c r="BQ297" s="1" t="s">
        <v>0</v>
      </c>
      <c r="BR297" s="1" t="s">
        <v>0</v>
      </c>
      <c r="BS297" s="1" t="s">
        <v>0</v>
      </c>
      <c r="BT297" s="1" t="s">
        <v>0</v>
      </c>
      <c r="BU297" s="1" t="s">
        <v>0</v>
      </c>
      <c r="BV297" s="1" t="s">
        <v>0</v>
      </c>
      <c r="BW297" s="1" t="s">
        <v>0</v>
      </c>
      <c r="BX297" s="1" t="s">
        <v>0</v>
      </c>
      <c r="BY297" s="1" t="s">
        <v>0</v>
      </c>
      <c r="BZ297" s="1" t="s">
        <v>0</v>
      </c>
      <c r="CA297" s="1" t="s">
        <v>0</v>
      </c>
      <c r="CB297" s="1" t="s">
        <v>0</v>
      </c>
    </row>
    <row r="298" spans="1:80" x14ac:dyDescent="0.2">
      <c r="A298" s="1" t="s">
        <v>1935</v>
      </c>
      <c r="B298" s="4" t="s">
        <v>1316</v>
      </c>
      <c r="C298" s="4" t="s">
        <v>0</v>
      </c>
      <c r="D298" s="1">
        <v>204651.224640039</v>
      </c>
      <c r="E298" s="1">
        <v>168116.031999753</v>
      </c>
      <c r="F298" s="1">
        <v>357905.71180629497</v>
      </c>
      <c r="G298" s="1">
        <v>142626.568789326</v>
      </c>
      <c r="H298" s="1">
        <v>505803.38399522298</v>
      </c>
      <c r="I298" s="1">
        <v>203021.71523062201</v>
      </c>
      <c r="J298" s="1">
        <v>81406.000857590698</v>
      </c>
      <c r="K298" s="1">
        <v>82194.110002771398</v>
      </c>
      <c r="L298" s="1">
        <v>139915.47828227899</v>
      </c>
      <c r="M298" s="1">
        <v>148547.82810276299</v>
      </c>
      <c r="N298" s="1">
        <v>143124.886452098</v>
      </c>
      <c r="O298" s="1">
        <v>174931.53029404901</v>
      </c>
      <c r="P298" s="1">
        <v>129913.44288493</v>
      </c>
      <c r="Q298" s="1">
        <v>199748.54583051201</v>
      </c>
      <c r="R298" s="1">
        <v>232675.97100154799</v>
      </c>
      <c r="S298" s="1">
        <v>200542.59272507799</v>
      </c>
      <c r="T298" s="1">
        <v>151857.09456334601</v>
      </c>
      <c r="U298" s="1">
        <v>111460.765982563</v>
      </c>
      <c r="V298" s="1">
        <v>179055.15393163601</v>
      </c>
      <c r="W298" s="1">
        <v>223925.371595893</v>
      </c>
      <c r="X298" s="1">
        <v>153126.81033479999</v>
      </c>
      <c r="Y298" s="1">
        <v>99505.453536331202</v>
      </c>
      <c r="Z298" s="1">
        <v>123286.797064542</v>
      </c>
      <c r="AA298" s="1">
        <v>78911.708710268897</v>
      </c>
      <c r="AB298" s="1">
        <v>241853.09922650299</v>
      </c>
      <c r="AC298" s="1">
        <v>98589.932567319498</v>
      </c>
      <c r="AD298" s="1">
        <v>323609.25046156399</v>
      </c>
      <c r="AE298" s="1">
        <v>134147.67748579601</v>
      </c>
      <c r="AF298" s="1">
        <v>156904.49068238301</v>
      </c>
      <c r="AG298" s="1">
        <v>168358.73392602601</v>
      </c>
      <c r="AH298" s="1">
        <v>204919.130612679</v>
      </c>
      <c r="AI298" s="1">
        <v>234075.79818689599</v>
      </c>
      <c r="AJ298" s="1">
        <v>208015.033227434</v>
      </c>
      <c r="AK298" s="1">
        <v>107198.15807289899</v>
      </c>
      <c r="AL298" s="1">
        <v>217169.96464343101</v>
      </c>
      <c r="AM298" s="1">
        <v>138205.88986489299</v>
      </c>
      <c r="AN298" s="1">
        <v>103308.248564565</v>
      </c>
      <c r="AO298" s="1">
        <v>105255.103426138</v>
      </c>
      <c r="AP298" s="1">
        <v>104345.875502283</v>
      </c>
      <c r="AQ298" s="1">
        <v>138045.54337532801</v>
      </c>
      <c r="AR298" s="1">
        <v>117509.029391277</v>
      </c>
      <c r="AS298" s="1">
        <v>80151.722806484104</v>
      </c>
      <c r="AT298" s="1">
        <v>146553.505791945</v>
      </c>
      <c r="AU298" s="1">
        <v>169526.60180691199</v>
      </c>
      <c r="AV298" s="1">
        <v>78387.826745196493</v>
      </c>
      <c r="AW298" s="1">
        <v>252896.87644439799</v>
      </c>
      <c r="AX298" s="1">
        <v>118716.042342103</v>
      </c>
      <c r="AY298" s="1">
        <v>88160.578893490398</v>
      </c>
      <c r="AZ298" s="1">
        <v>119707.325717495</v>
      </c>
      <c r="BA298" s="1">
        <v>107404.08788591799</v>
      </c>
      <c r="BB298" s="1">
        <v>95510.4005225945</v>
      </c>
      <c r="BC298" s="1">
        <v>252590.95664806699</v>
      </c>
      <c r="BD298" s="1">
        <v>82643.809285444004</v>
      </c>
      <c r="BE298" s="1">
        <v>166791.68035240399</v>
      </c>
      <c r="BF298" s="1">
        <v>94723.619073677299</v>
      </c>
      <c r="BG298" s="1">
        <v>1221858.59720635</v>
      </c>
      <c r="BH298" s="1">
        <v>280266.30015242001</v>
      </c>
      <c r="BI298" s="1">
        <v>94745.697310921605</v>
      </c>
      <c r="BJ298" s="1">
        <v>160669.80672871901</v>
      </c>
      <c r="BK298" s="1">
        <v>89385.3741043302</v>
      </c>
      <c r="BL298" s="1">
        <v>386373.52714486502</v>
      </c>
      <c r="BM298" s="1">
        <v>146704.444631691</v>
      </c>
      <c r="BN298" s="1">
        <v>183361.40460462999</v>
      </c>
      <c r="BO298" s="1">
        <v>237576.03428225001</v>
      </c>
      <c r="BP298" s="1">
        <v>169320.46664596</v>
      </c>
      <c r="BQ298" s="1">
        <v>135942.747965541</v>
      </c>
      <c r="BR298" s="1">
        <v>152613.264577341</v>
      </c>
      <c r="BS298" s="1">
        <v>236951.179864131</v>
      </c>
      <c r="BT298" s="1">
        <v>148718.11363769299</v>
      </c>
      <c r="BU298" s="1">
        <v>147030.88307924199</v>
      </c>
      <c r="BV298" s="1">
        <v>123290.00039012601</v>
      </c>
      <c r="BW298" s="1">
        <v>129065.659310583</v>
      </c>
      <c r="BX298" s="1">
        <v>174631.691308237</v>
      </c>
      <c r="BY298" s="1">
        <v>70702.456915674105</v>
      </c>
      <c r="BZ298" s="1">
        <v>115536.350105427</v>
      </c>
      <c r="CA298" s="1">
        <v>113927.49375470199</v>
      </c>
      <c r="CB298" s="1">
        <v>73893.338170109695</v>
      </c>
    </row>
    <row r="299" spans="1:80" x14ac:dyDescent="0.2">
      <c r="A299" s="1" t="s">
        <v>1936</v>
      </c>
      <c r="B299" s="4" t="s">
        <v>1319</v>
      </c>
      <c r="C299" s="4" t="s">
        <v>1320</v>
      </c>
      <c r="D299" s="1" t="s">
        <v>0</v>
      </c>
      <c r="E299" s="1" t="s">
        <v>0</v>
      </c>
      <c r="F299" s="1" t="s">
        <v>0</v>
      </c>
      <c r="G299" s="1" t="s">
        <v>0</v>
      </c>
      <c r="H299" s="1" t="s">
        <v>0</v>
      </c>
      <c r="I299" s="1" t="s">
        <v>0</v>
      </c>
      <c r="J299" s="1" t="s">
        <v>0</v>
      </c>
      <c r="K299" s="1" t="s">
        <v>0</v>
      </c>
      <c r="L299" s="1" t="s">
        <v>0</v>
      </c>
      <c r="M299" s="1" t="s">
        <v>0</v>
      </c>
      <c r="N299" s="1" t="s">
        <v>0</v>
      </c>
      <c r="O299" s="1" t="s">
        <v>0</v>
      </c>
      <c r="P299" s="1" t="s">
        <v>0</v>
      </c>
      <c r="Q299" s="1" t="s">
        <v>0</v>
      </c>
      <c r="R299" s="1" t="s">
        <v>0</v>
      </c>
      <c r="S299" s="1" t="s">
        <v>0</v>
      </c>
      <c r="T299" s="1" t="s">
        <v>0</v>
      </c>
      <c r="U299" s="1" t="s">
        <v>0</v>
      </c>
      <c r="V299" s="1" t="s">
        <v>0</v>
      </c>
      <c r="W299" s="1" t="s">
        <v>0</v>
      </c>
      <c r="X299" s="1" t="s">
        <v>0</v>
      </c>
      <c r="Y299" s="1" t="s">
        <v>0</v>
      </c>
      <c r="Z299" s="1" t="s">
        <v>0</v>
      </c>
      <c r="AA299" s="1" t="s">
        <v>0</v>
      </c>
      <c r="AB299" s="1" t="s">
        <v>0</v>
      </c>
      <c r="AC299" s="1" t="s">
        <v>0</v>
      </c>
      <c r="AD299" s="1" t="s">
        <v>0</v>
      </c>
      <c r="AE299" s="1" t="s">
        <v>0</v>
      </c>
      <c r="AF299" s="1" t="s">
        <v>0</v>
      </c>
      <c r="AG299" s="1" t="s">
        <v>0</v>
      </c>
      <c r="AH299" s="1" t="s">
        <v>0</v>
      </c>
      <c r="AI299" s="1" t="s">
        <v>0</v>
      </c>
      <c r="AJ299" s="1" t="s">
        <v>0</v>
      </c>
      <c r="AK299" s="1" t="s">
        <v>0</v>
      </c>
      <c r="AL299" s="1" t="s">
        <v>0</v>
      </c>
      <c r="AM299" s="1" t="s">
        <v>0</v>
      </c>
      <c r="AN299" s="1" t="s">
        <v>0</v>
      </c>
      <c r="AO299" s="1" t="s">
        <v>0</v>
      </c>
      <c r="AP299" s="1" t="s">
        <v>0</v>
      </c>
      <c r="AQ299" s="1" t="s">
        <v>0</v>
      </c>
      <c r="AR299" s="1" t="s">
        <v>0</v>
      </c>
      <c r="AS299" s="1" t="s">
        <v>0</v>
      </c>
      <c r="AT299" s="1" t="s">
        <v>0</v>
      </c>
      <c r="AU299" s="1" t="s">
        <v>0</v>
      </c>
      <c r="AV299" s="1" t="s">
        <v>0</v>
      </c>
      <c r="AW299" s="1" t="s">
        <v>0</v>
      </c>
      <c r="AX299" s="1" t="s">
        <v>0</v>
      </c>
      <c r="AY299" s="1" t="s">
        <v>0</v>
      </c>
      <c r="AZ299" s="1" t="s">
        <v>0</v>
      </c>
      <c r="BA299" s="1" t="s">
        <v>0</v>
      </c>
      <c r="BB299" s="1" t="s">
        <v>0</v>
      </c>
      <c r="BC299" s="1" t="s">
        <v>0</v>
      </c>
      <c r="BD299" s="1" t="s">
        <v>0</v>
      </c>
      <c r="BE299" s="1" t="s">
        <v>0</v>
      </c>
      <c r="BF299" s="1" t="s">
        <v>0</v>
      </c>
      <c r="BG299" s="1" t="s">
        <v>0</v>
      </c>
      <c r="BH299" s="1" t="s">
        <v>0</v>
      </c>
      <c r="BI299" s="1" t="s">
        <v>0</v>
      </c>
      <c r="BJ299" s="1" t="s">
        <v>0</v>
      </c>
      <c r="BK299" s="1" t="s">
        <v>0</v>
      </c>
      <c r="BL299" s="1" t="s">
        <v>0</v>
      </c>
      <c r="BM299" s="1" t="s">
        <v>0</v>
      </c>
      <c r="BN299" s="1" t="s">
        <v>0</v>
      </c>
      <c r="BO299" s="1" t="s">
        <v>0</v>
      </c>
      <c r="BP299" s="1" t="s">
        <v>0</v>
      </c>
      <c r="BQ299" s="1" t="s">
        <v>0</v>
      </c>
      <c r="BR299" s="1" t="s">
        <v>0</v>
      </c>
      <c r="BS299" s="1" t="s">
        <v>0</v>
      </c>
      <c r="BT299" s="1" t="s">
        <v>0</v>
      </c>
      <c r="BU299" s="1" t="s">
        <v>0</v>
      </c>
      <c r="BV299" s="1" t="s">
        <v>0</v>
      </c>
      <c r="BW299" s="1" t="s">
        <v>0</v>
      </c>
      <c r="BX299" s="1" t="s">
        <v>0</v>
      </c>
      <c r="BY299" s="1" t="s">
        <v>0</v>
      </c>
      <c r="BZ299" s="1" t="s">
        <v>0</v>
      </c>
      <c r="CA299" s="1" t="s">
        <v>0</v>
      </c>
      <c r="CB299" s="1" t="s">
        <v>0</v>
      </c>
    </row>
    <row r="300" spans="1:80" x14ac:dyDescent="0.2">
      <c r="A300" s="1" t="s">
        <v>1937</v>
      </c>
      <c r="B300" s="4" t="s">
        <v>1324</v>
      </c>
      <c r="C300" s="4" t="s">
        <v>1325</v>
      </c>
      <c r="D300" s="1">
        <v>390439.9448763</v>
      </c>
      <c r="E300" s="1">
        <v>711859.74206252804</v>
      </c>
      <c r="F300" s="1">
        <v>453249.21032761602</v>
      </c>
      <c r="G300" s="1">
        <v>446320.32291535998</v>
      </c>
      <c r="H300" s="1">
        <v>370422.50740131002</v>
      </c>
      <c r="I300" s="1">
        <v>537026.55789117201</v>
      </c>
      <c r="J300" s="1">
        <v>285731.51719046797</v>
      </c>
      <c r="K300" s="1">
        <v>666825.23002406803</v>
      </c>
      <c r="L300" s="1">
        <v>413488.65335792501</v>
      </c>
      <c r="M300" s="1">
        <v>402532.73131835798</v>
      </c>
      <c r="N300" s="1">
        <v>472406.21009270201</v>
      </c>
      <c r="O300" s="1">
        <v>312376.81674292602</v>
      </c>
      <c r="P300" s="1">
        <v>486487.80062742799</v>
      </c>
      <c r="Q300" s="1">
        <v>413289.93341256701</v>
      </c>
      <c r="R300" s="1">
        <v>381225.93220280402</v>
      </c>
      <c r="S300" s="1">
        <v>463111.07865158998</v>
      </c>
      <c r="T300" s="1">
        <v>336778.03542647703</v>
      </c>
      <c r="U300" s="1">
        <v>465532.51129571098</v>
      </c>
      <c r="V300" s="1">
        <v>445463.34348368202</v>
      </c>
      <c r="W300" s="1">
        <v>526588.47080377699</v>
      </c>
      <c r="X300" s="1">
        <v>456504.34350139898</v>
      </c>
      <c r="Y300" s="1">
        <v>618823.39257469599</v>
      </c>
      <c r="Z300" s="1">
        <v>548028.12278329395</v>
      </c>
      <c r="AA300" s="1">
        <v>377637.255713052</v>
      </c>
      <c r="AB300" s="1">
        <v>484548.79843903898</v>
      </c>
      <c r="AC300" s="1">
        <v>322888.43337436399</v>
      </c>
      <c r="AD300" s="1">
        <v>356790.25548748201</v>
      </c>
      <c r="AE300" s="1">
        <v>475686.40645650198</v>
      </c>
      <c r="AF300" s="1">
        <v>452933.37959925499</v>
      </c>
      <c r="AG300" s="1">
        <v>393516.21691320301</v>
      </c>
      <c r="AH300" s="1">
        <v>371582.52369629103</v>
      </c>
      <c r="AI300" s="1">
        <v>518044.71780884801</v>
      </c>
      <c r="AJ300" s="1">
        <v>331722.97042391199</v>
      </c>
      <c r="AK300" s="1">
        <v>425612.83160482999</v>
      </c>
      <c r="AL300" s="1">
        <v>423251.83393532102</v>
      </c>
      <c r="AM300" s="1">
        <v>480329.29317471897</v>
      </c>
      <c r="AN300" s="1">
        <v>601285.01795063599</v>
      </c>
      <c r="AO300" s="1">
        <v>437173.20486852102</v>
      </c>
      <c r="AP300" s="1">
        <v>405278.198230804</v>
      </c>
      <c r="AQ300" s="1">
        <v>392065.90990288201</v>
      </c>
      <c r="AR300" s="1">
        <v>317077.35879436898</v>
      </c>
      <c r="AS300" s="1">
        <v>337477.60769864201</v>
      </c>
      <c r="AT300" s="1">
        <v>152199.34984318601</v>
      </c>
      <c r="AU300" s="1">
        <v>302638.46993924002</v>
      </c>
      <c r="AV300" s="1">
        <v>304954.90852984402</v>
      </c>
      <c r="AW300" s="1">
        <v>322762.697219419</v>
      </c>
      <c r="AX300" s="1">
        <v>347388.19822834502</v>
      </c>
      <c r="AY300" s="1">
        <v>436509.74406144797</v>
      </c>
      <c r="AZ300" s="1">
        <v>553826.18222480698</v>
      </c>
      <c r="BA300" s="1">
        <v>380155.61164789001</v>
      </c>
      <c r="BB300" s="1">
        <v>450068.50930837402</v>
      </c>
      <c r="BC300" s="1">
        <v>292982.61931459402</v>
      </c>
      <c r="BD300" s="1">
        <v>177483.94885849301</v>
      </c>
      <c r="BE300" s="1">
        <v>226547.89081258699</v>
      </c>
      <c r="BF300" s="1">
        <v>454030.12888637203</v>
      </c>
      <c r="BG300" s="1">
        <v>337748.36240068299</v>
      </c>
      <c r="BH300" s="1">
        <v>311854.56956524402</v>
      </c>
      <c r="BI300" s="1">
        <v>667170.26324912801</v>
      </c>
      <c r="BJ300" s="1">
        <v>435585.869000067</v>
      </c>
      <c r="BK300" s="1">
        <v>613986.63076904498</v>
      </c>
      <c r="BL300" s="1">
        <v>289671.486654023</v>
      </c>
      <c r="BM300" s="1">
        <v>404576.58290065097</v>
      </c>
      <c r="BN300" s="1">
        <v>568431.495269101</v>
      </c>
      <c r="BO300" s="1">
        <v>357405.57837946602</v>
      </c>
      <c r="BP300" s="1">
        <v>317916.31601927202</v>
      </c>
      <c r="BQ300" s="1">
        <v>446983.54663017998</v>
      </c>
      <c r="BR300" s="1">
        <v>319204.81200402498</v>
      </c>
      <c r="BS300" s="1">
        <v>316199.81375651603</v>
      </c>
      <c r="BT300" s="1">
        <v>247823.14754977301</v>
      </c>
      <c r="BU300" s="1">
        <v>292556.265794279</v>
      </c>
      <c r="BV300" s="1">
        <v>467246.39586274099</v>
      </c>
      <c r="BW300" s="1">
        <v>381048.73488581699</v>
      </c>
      <c r="BX300" s="1">
        <v>408646.97899715003</v>
      </c>
      <c r="BY300" s="1">
        <v>395793.54962943302</v>
      </c>
      <c r="BZ300" s="1">
        <v>221000.67807220601</v>
      </c>
      <c r="CA300" s="1">
        <v>512341.82193694002</v>
      </c>
      <c r="CB300" s="1">
        <v>452081.42667649197</v>
      </c>
    </row>
    <row r="301" spans="1:80" x14ac:dyDescent="0.2">
      <c r="A301" s="1" t="s">
        <v>1938</v>
      </c>
      <c r="B301" s="4" t="s">
        <v>1329</v>
      </c>
      <c r="C301" s="4" t="s">
        <v>0</v>
      </c>
      <c r="D301" s="1" t="s">
        <v>0</v>
      </c>
      <c r="E301" s="1" t="s">
        <v>0</v>
      </c>
      <c r="F301" s="1" t="s">
        <v>0</v>
      </c>
      <c r="G301" s="1" t="s">
        <v>0</v>
      </c>
      <c r="H301" s="1" t="s">
        <v>0</v>
      </c>
      <c r="I301" s="1" t="s">
        <v>0</v>
      </c>
      <c r="J301" s="1" t="s">
        <v>0</v>
      </c>
      <c r="K301" s="1" t="s">
        <v>0</v>
      </c>
      <c r="L301" s="1" t="s">
        <v>0</v>
      </c>
      <c r="M301" s="1" t="s">
        <v>0</v>
      </c>
      <c r="N301" s="1" t="s">
        <v>0</v>
      </c>
      <c r="O301" s="1" t="s">
        <v>0</v>
      </c>
      <c r="P301" s="1" t="s">
        <v>0</v>
      </c>
      <c r="Q301" s="1" t="s">
        <v>0</v>
      </c>
      <c r="R301" s="1" t="s">
        <v>0</v>
      </c>
      <c r="S301" s="1" t="s">
        <v>0</v>
      </c>
      <c r="T301" s="1" t="s">
        <v>0</v>
      </c>
      <c r="U301" s="1" t="s">
        <v>0</v>
      </c>
      <c r="V301" s="1" t="s">
        <v>0</v>
      </c>
      <c r="W301" s="1" t="s">
        <v>0</v>
      </c>
      <c r="X301" s="1" t="s">
        <v>0</v>
      </c>
      <c r="Y301" s="1" t="s">
        <v>0</v>
      </c>
      <c r="Z301" s="1" t="s">
        <v>0</v>
      </c>
      <c r="AA301" s="1" t="s">
        <v>0</v>
      </c>
      <c r="AB301" s="1" t="s">
        <v>0</v>
      </c>
      <c r="AC301" s="1" t="s">
        <v>0</v>
      </c>
      <c r="AD301" s="1" t="s">
        <v>0</v>
      </c>
      <c r="AE301" s="1" t="s">
        <v>0</v>
      </c>
      <c r="AF301" s="1" t="s">
        <v>0</v>
      </c>
      <c r="AG301" s="1" t="s">
        <v>0</v>
      </c>
      <c r="AH301" s="1" t="s">
        <v>0</v>
      </c>
      <c r="AI301" s="1" t="s">
        <v>0</v>
      </c>
      <c r="AJ301" s="1" t="s">
        <v>0</v>
      </c>
      <c r="AK301" s="1" t="s">
        <v>0</v>
      </c>
      <c r="AL301" s="1" t="s">
        <v>0</v>
      </c>
      <c r="AM301" s="1" t="s">
        <v>0</v>
      </c>
      <c r="AN301" s="1" t="s">
        <v>0</v>
      </c>
      <c r="AO301" s="1" t="s">
        <v>0</v>
      </c>
      <c r="AP301" s="1" t="s">
        <v>0</v>
      </c>
      <c r="AQ301" s="1" t="s">
        <v>0</v>
      </c>
      <c r="AR301" s="1" t="s">
        <v>0</v>
      </c>
      <c r="AS301" s="1" t="s">
        <v>0</v>
      </c>
      <c r="AT301" s="1" t="s">
        <v>0</v>
      </c>
      <c r="AU301" s="1" t="s">
        <v>0</v>
      </c>
      <c r="AV301" s="1" t="s">
        <v>0</v>
      </c>
      <c r="AW301" s="1" t="s">
        <v>0</v>
      </c>
      <c r="AX301" s="1" t="s">
        <v>0</v>
      </c>
      <c r="AY301" s="1" t="s">
        <v>0</v>
      </c>
      <c r="AZ301" s="1" t="s">
        <v>0</v>
      </c>
      <c r="BA301" s="1" t="s">
        <v>0</v>
      </c>
      <c r="BB301" s="1" t="s">
        <v>0</v>
      </c>
      <c r="BC301" s="1" t="s">
        <v>0</v>
      </c>
      <c r="BD301" s="1" t="s">
        <v>0</v>
      </c>
      <c r="BE301" s="1" t="s">
        <v>0</v>
      </c>
      <c r="BF301" s="1" t="s">
        <v>0</v>
      </c>
      <c r="BG301" s="1" t="s">
        <v>0</v>
      </c>
      <c r="BH301" s="1" t="s">
        <v>0</v>
      </c>
      <c r="BI301" s="1" t="s">
        <v>0</v>
      </c>
      <c r="BJ301" s="1" t="s">
        <v>0</v>
      </c>
      <c r="BK301" s="1" t="s">
        <v>0</v>
      </c>
      <c r="BL301" s="1" t="s">
        <v>0</v>
      </c>
      <c r="BM301" s="1" t="s">
        <v>0</v>
      </c>
      <c r="BN301" s="1" t="s">
        <v>0</v>
      </c>
      <c r="BO301" s="1" t="s">
        <v>0</v>
      </c>
      <c r="BP301" s="1" t="s">
        <v>0</v>
      </c>
      <c r="BQ301" s="1" t="s">
        <v>0</v>
      </c>
      <c r="BR301" s="1" t="s">
        <v>0</v>
      </c>
      <c r="BS301" s="1" t="s">
        <v>0</v>
      </c>
      <c r="BT301" s="1" t="s">
        <v>0</v>
      </c>
      <c r="BU301" s="1" t="s">
        <v>0</v>
      </c>
      <c r="BV301" s="1" t="s">
        <v>0</v>
      </c>
      <c r="BW301" s="1" t="s">
        <v>0</v>
      </c>
      <c r="BX301" s="1" t="s">
        <v>0</v>
      </c>
      <c r="BY301" s="1" t="s">
        <v>0</v>
      </c>
      <c r="BZ301" s="1" t="s">
        <v>0</v>
      </c>
      <c r="CA301" s="1" t="s">
        <v>0</v>
      </c>
      <c r="CB301" s="1" t="s">
        <v>0</v>
      </c>
    </row>
    <row r="302" spans="1:80" x14ac:dyDescent="0.2">
      <c r="A302" s="1" t="s">
        <v>1939</v>
      </c>
      <c r="B302" s="4" t="s">
        <v>0</v>
      </c>
      <c r="C302" s="4" t="s">
        <v>0</v>
      </c>
      <c r="D302" s="1" t="s">
        <v>0</v>
      </c>
      <c r="E302" s="1" t="s">
        <v>0</v>
      </c>
      <c r="F302" s="1" t="s">
        <v>0</v>
      </c>
      <c r="G302" s="1" t="s">
        <v>0</v>
      </c>
      <c r="H302" s="1" t="s">
        <v>0</v>
      </c>
      <c r="I302" s="1" t="s">
        <v>0</v>
      </c>
      <c r="J302" s="1" t="s">
        <v>0</v>
      </c>
      <c r="K302" s="1" t="s">
        <v>0</v>
      </c>
      <c r="L302" s="1" t="s">
        <v>0</v>
      </c>
      <c r="M302" s="1" t="s">
        <v>0</v>
      </c>
      <c r="N302" s="1" t="s">
        <v>0</v>
      </c>
      <c r="O302" s="1" t="s">
        <v>0</v>
      </c>
      <c r="P302" s="1" t="s">
        <v>0</v>
      </c>
      <c r="Q302" s="1" t="s">
        <v>0</v>
      </c>
      <c r="R302" s="1" t="s">
        <v>0</v>
      </c>
      <c r="S302" s="1" t="s">
        <v>0</v>
      </c>
      <c r="T302" s="1" t="s">
        <v>0</v>
      </c>
      <c r="U302" s="1" t="s">
        <v>0</v>
      </c>
      <c r="V302" s="1" t="s">
        <v>0</v>
      </c>
      <c r="W302" s="1" t="s">
        <v>0</v>
      </c>
      <c r="X302" s="1" t="s">
        <v>0</v>
      </c>
      <c r="Y302" s="1" t="s">
        <v>0</v>
      </c>
      <c r="Z302" s="1" t="s">
        <v>0</v>
      </c>
      <c r="AA302" s="1" t="s">
        <v>0</v>
      </c>
      <c r="AB302" s="1" t="s">
        <v>0</v>
      </c>
      <c r="AC302" s="1" t="s">
        <v>0</v>
      </c>
      <c r="AD302" s="1" t="s">
        <v>0</v>
      </c>
      <c r="AE302" s="1" t="s">
        <v>0</v>
      </c>
      <c r="AF302" s="1" t="s">
        <v>0</v>
      </c>
      <c r="AG302" s="1" t="s">
        <v>0</v>
      </c>
      <c r="AH302" s="1" t="s">
        <v>0</v>
      </c>
      <c r="AI302" s="1" t="s">
        <v>0</v>
      </c>
      <c r="AJ302" s="1" t="s">
        <v>0</v>
      </c>
      <c r="AK302" s="1" t="s">
        <v>0</v>
      </c>
      <c r="AL302" s="1" t="s">
        <v>0</v>
      </c>
      <c r="AM302" s="1" t="s">
        <v>0</v>
      </c>
      <c r="AN302" s="1" t="s">
        <v>0</v>
      </c>
      <c r="AO302" s="1" t="s">
        <v>0</v>
      </c>
      <c r="AP302" s="1" t="s">
        <v>0</v>
      </c>
      <c r="AQ302" s="1" t="s">
        <v>0</v>
      </c>
      <c r="AR302" s="1" t="s">
        <v>0</v>
      </c>
      <c r="AS302" s="1" t="s">
        <v>0</v>
      </c>
      <c r="AT302" s="1" t="s">
        <v>0</v>
      </c>
      <c r="AU302" s="1" t="s">
        <v>0</v>
      </c>
      <c r="AV302" s="1" t="s">
        <v>0</v>
      </c>
      <c r="AW302" s="1" t="s">
        <v>0</v>
      </c>
      <c r="AX302" s="1" t="s">
        <v>0</v>
      </c>
      <c r="AY302" s="1" t="s">
        <v>0</v>
      </c>
      <c r="AZ302" s="1" t="s">
        <v>0</v>
      </c>
      <c r="BA302" s="1" t="s">
        <v>0</v>
      </c>
      <c r="BB302" s="1" t="s">
        <v>0</v>
      </c>
      <c r="BC302" s="1" t="s">
        <v>0</v>
      </c>
      <c r="BD302" s="1" t="s">
        <v>0</v>
      </c>
      <c r="BE302" s="1" t="s">
        <v>0</v>
      </c>
      <c r="BF302" s="1" t="s">
        <v>0</v>
      </c>
      <c r="BG302" s="1" t="s">
        <v>0</v>
      </c>
      <c r="BH302" s="1" t="s">
        <v>0</v>
      </c>
      <c r="BI302" s="1" t="s">
        <v>0</v>
      </c>
      <c r="BJ302" s="1" t="s">
        <v>0</v>
      </c>
      <c r="BK302" s="1" t="s">
        <v>0</v>
      </c>
      <c r="BL302" s="1" t="s">
        <v>0</v>
      </c>
      <c r="BM302" s="1" t="s">
        <v>0</v>
      </c>
      <c r="BN302" s="1" t="s">
        <v>0</v>
      </c>
      <c r="BO302" s="1" t="s">
        <v>0</v>
      </c>
      <c r="BP302" s="1" t="s">
        <v>0</v>
      </c>
      <c r="BQ302" s="1" t="s">
        <v>0</v>
      </c>
      <c r="BR302" s="1" t="s">
        <v>0</v>
      </c>
      <c r="BS302" s="1" t="s">
        <v>0</v>
      </c>
      <c r="BT302" s="1" t="s">
        <v>0</v>
      </c>
      <c r="BU302" s="1" t="s">
        <v>0</v>
      </c>
      <c r="BV302" s="1" t="s">
        <v>0</v>
      </c>
      <c r="BW302" s="1" t="s">
        <v>0</v>
      </c>
      <c r="BX302" s="1" t="s">
        <v>0</v>
      </c>
      <c r="BY302" s="1" t="s">
        <v>0</v>
      </c>
      <c r="BZ302" s="1" t="s">
        <v>0</v>
      </c>
      <c r="CA302" s="1" t="s">
        <v>0</v>
      </c>
      <c r="CB302" s="1" t="s">
        <v>0</v>
      </c>
    </row>
    <row r="303" spans="1:80" x14ac:dyDescent="0.2">
      <c r="A303" s="1" t="s">
        <v>1940</v>
      </c>
      <c r="B303" s="4" t="s">
        <v>1333</v>
      </c>
      <c r="C303" s="4" t="s">
        <v>1334</v>
      </c>
      <c r="D303" s="1" t="s">
        <v>0</v>
      </c>
      <c r="E303" s="1" t="s">
        <v>0</v>
      </c>
      <c r="F303" s="1" t="s">
        <v>0</v>
      </c>
      <c r="G303" s="1" t="s">
        <v>0</v>
      </c>
      <c r="H303" s="1" t="s">
        <v>0</v>
      </c>
      <c r="I303" s="1" t="s">
        <v>0</v>
      </c>
      <c r="J303" s="1" t="s">
        <v>0</v>
      </c>
      <c r="K303" s="1" t="s">
        <v>0</v>
      </c>
      <c r="L303" s="1" t="s">
        <v>0</v>
      </c>
      <c r="M303" s="1" t="s">
        <v>0</v>
      </c>
      <c r="N303" s="1" t="s">
        <v>0</v>
      </c>
      <c r="O303" s="1" t="s">
        <v>0</v>
      </c>
      <c r="P303" s="1" t="s">
        <v>0</v>
      </c>
      <c r="Q303" s="1" t="s">
        <v>0</v>
      </c>
      <c r="R303" s="1" t="s">
        <v>0</v>
      </c>
      <c r="S303" s="1" t="s">
        <v>0</v>
      </c>
      <c r="T303" s="1" t="s">
        <v>0</v>
      </c>
      <c r="U303" s="1" t="s">
        <v>0</v>
      </c>
      <c r="V303" s="1" t="s">
        <v>0</v>
      </c>
      <c r="W303" s="1" t="s">
        <v>0</v>
      </c>
      <c r="X303" s="1" t="s">
        <v>0</v>
      </c>
      <c r="Y303" s="1" t="s">
        <v>0</v>
      </c>
      <c r="Z303" s="1" t="s">
        <v>0</v>
      </c>
      <c r="AA303" s="1" t="s">
        <v>0</v>
      </c>
      <c r="AB303" s="1" t="s">
        <v>0</v>
      </c>
      <c r="AC303" s="1" t="s">
        <v>0</v>
      </c>
      <c r="AD303" s="1" t="s">
        <v>0</v>
      </c>
      <c r="AE303" s="1" t="s">
        <v>0</v>
      </c>
      <c r="AF303" s="1" t="s">
        <v>0</v>
      </c>
      <c r="AG303" s="1" t="s">
        <v>0</v>
      </c>
      <c r="AH303" s="1" t="s">
        <v>0</v>
      </c>
      <c r="AI303" s="1" t="s">
        <v>0</v>
      </c>
      <c r="AJ303" s="1" t="s">
        <v>0</v>
      </c>
      <c r="AK303" s="1" t="s">
        <v>0</v>
      </c>
      <c r="AL303" s="1" t="s">
        <v>0</v>
      </c>
      <c r="AM303" s="1" t="s">
        <v>0</v>
      </c>
      <c r="AN303" s="1" t="s">
        <v>0</v>
      </c>
      <c r="AO303" s="1" t="s">
        <v>0</v>
      </c>
      <c r="AP303" s="1" t="s">
        <v>0</v>
      </c>
      <c r="AQ303" s="1" t="s">
        <v>0</v>
      </c>
      <c r="AR303" s="1" t="s">
        <v>0</v>
      </c>
      <c r="AS303" s="1" t="s">
        <v>0</v>
      </c>
      <c r="AT303" s="1" t="s">
        <v>0</v>
      </c>
      <c r="AU303" s="1" t="s">
        <v>0</v>
      </c>
      <c r="AV303" s="1" t="s">
        <v>0</v>
      </c>
      <c r="AW303" s="1" t="s">
        <v>0</v>
      </c>
      <c r="AX303" s="1" t="s">
        <v>0</v>
      </c>
      <c r="AY303" s="1" t="s">
        <v>0</v>
      </c>
      <c r="AZ303" s="1" t="s">
        <v>0</v>
      </c>
      <c r="BA303" s="1" t="s">
        <v>0</v>
      </c>
      <c r="BB303" s="1" t="s">
        <v>0</v>
      </c>
      <c r="BC303" s="1" t="s">
        <v>0</v>
      </c>
      <c r="BD303" s="1" t="s">
        <v>0</v>
      </c>
      <c r="BE303" s="1" t="s">
        <v>0</v>
      </c>
      <c r="BF303" s="1" t="s">
        <v>0</v>
      </c>
      <c r="BG303" s="1" t="s">
        <v>0</v>
      </c>
      <c r="BH303" s="1" t="s">
        <v>0</v>
      </c>
      <c r="BI303" s="1" t="s">
        <v>0</v>
      </c>
      <c r="BJ303" s="1" t="s">
        <v>0</v>
      </c>
      <c r="BK303" s="1" t="s">
        <v>0</v>
      </c>
      <c r="BL303" s="1" t="s">
        <v>0</v>
      </c>
      <c r="BM303" s="1" t="s">
        <v>0</v>
      </c>
      <c r="BN303" s="1" t="s">
        <v>0</v>
      </c>
      <c r="BO303" s="1" t="s">
        <v>0</v>
      </c>
      <c r="BP303" s="1" t="s">
        <v>0</v>
      </c>
      <c r="BQ303" s="1" t="s">
        <v>0</v>
      </c>
      <c r="BR303" s="1" t="s">
        <v>0</v>
      </c>
      <c r="BS303" s="1" t="s">
        <v>0</v>
      </c>
      <c r="BT303" s="1" t="s">
        <v>0</v>
      </c>
      <c r="BU303" s="1" t="s">
        <v>0</v>
      </c>
      <c r="BV303" s="1" t="s">
        <v>0</v>
      </c>
      <c r="BW303" s="1" t="s">
        <v>0</v>
      </c>
      <c r="BX303" s="1" t="s">
        <v>0</v>
      </c>
      <c r="BY303" s="1" t="s">
        <v>0</v>
      </c>
      <c r="BZ303" s="1" t="s">
        <v>0</v>
      </c>
      <c r="CA303" s="1" t="s">
        <v>0</v>
      </c>
      <c r="CB303" s="1" t="s">
        <v>0</v>
      </c>
    </row>
    <row r="304" spans="1:80" x14ac:dyDescent="0.2">
      <c r="A304" s="1" t="s">
        <v>1941</v>
      </c>
      <c r="B304" s="4" t="s">
        <v>1338</v>
      </c>
      <c r="C304" s="4" t="s">
        <v>1339</v>
      </c>
      <c r="D304" s="1">
        <v>148079.20241690299</v>
      </c>
      <c r="E304" s="1">
        <v>199634.71947285399</v>
      </c>
      <c r="F304" s="1">
        <v>61609.570317487996</v>
      </c>
      <c r="G304" s="1">
        <v>60228.874761399398</v>
      </c>
      <c r="H304" s="1">
        <v>52329.251188714901</v>
      </c>
      <c r="I304" s="1">
        <v>1056491.2371167999</v>
      </c>
      <c r="J304" s="1">
        <v>95336.084348471195</v>
      </c>
      <c r="K304" s="1">
        <v>130892.98629186201</v>
      </c>
      <c r="L304" s="1">
        <v>54378.067362511698</v>
      </c>
      <c r="M304" s="1">
        <v>58461.943548988398</v>
      </c>
      <c r="N304" s="1">
        <v>204607.51418109899</v>
      </c>
      <c r="O304" s="1">
        <v>137017.958580971</v>
      </c>
      <c r="P304" s="1">
        <v>56064.292536266403</v>
      </c>
      <c r="Q304" s="1">
        <v>46064.803495845197</v>
      </c>
      <c r="R304" s="1">
        <v>49714.301469344697</v>
      </c>
      <c r="S304" s="1">
        <v>62116.880116076398</v>
      </c>
      <c r="T304" s="1">
        <v>70256.629344384099</v>
      </c>
      <c r="U304" s="1">
        <v>1438124.67163059</v>
      </c>
      <c r="V304" s="1">
        <v>80878.399372592903</v>
      </c>
      <c r="W304" s="1">
        <v>82688.961574198998</v>
      </c>
      <c r="X304" s="1">
        <v>63276.927624361197</v>
      </c>
      <c r="Y304" s="1">
        <v>45326.012295138498</v>
      </c>
      <c r="Z304" s="1">
        <v>49918.167773037698</v>
      </c>
      <c r="AA304" s="1">
        <v>70925.448185736401</v>
      </c>
      <c r="AB304" s="1">
        <v>46108.438082381203</v>
      </c>
      <c r="AC304" s="1">
        <v>62238.867612476999</v>
      </c>
      <c r="AD304" s="1">
        <v>496342.29701248498</v>
      </c>
      <c r="AE304" s="1">
        <v>179380.212619906</v>
      </c>
      <c r="AF304" s="1">
        <v>210723.44605835999</v>
      </c>
      <c r="AG304" s="1">
        <v>69374.117567824098</v>
      </c>
      <c r="AH304" s="1">
        <v>56262.592485545501</v>
      </c>
      <c r="AI304" s="1">
        <v>63688.718948759699</v>
      </c>
      <c r="AJ304" s="1">
        <v>38750.887118221799</v>
      </c>
      <c r="AK304" s="1">
        <v>51779.980170820301</v>
      </c>
      <c r="AL304" s="1">
        <v>691820.82303312595</v>
      </c>
      <c r="AM304" s="1">
        <v>52457.422968532002</v>
      </c>
      <c r="AN304" s="1">
        <v>64103.894300330401</v>
      </c>
      <c r="AO304" s="1">
        <v>6615759.4603666402</v>
      </c>
      <c r="AP304" s="1">
        <v>85137.984938208698</v>
      </c>
      <c r="AQ304" s="1">
        <v>53064.260615963198</v>
      </c>
      <c r="AR304" s="1">
        <v>58568.132431317397</v>
      </c>
      <c r="AS304" s="1">
        <v>37629.142988657302</v>
      </c>
      <c r="AT304" s="1">
        <v>61622.211650755198</v>
      </c>
      <c r="AU304" s="1">
        <v>59973.329583231702</v>
      </c>
      <c r="AV304" s="1">
        <v>696033.43306145398</v>
      </c>
      <c r="AW304" s="1">
        <v>42962.819967313102</v>
      </c>
      <c r="AX304" s="1">
        <v>57574.920271821698</v>
      </c>
      <c r="AY304" s="1">
        <v>35014.478964999398</v>
      </c>
      <c r="AZ304" s="1">
        <v>342814.42226227501</v>
      </c>
      <c r="BA304" s="1">
        <v>50850.484989921802</v>
      </c>
      <c r="BB304" s="1">
        <v>32890.552070313897</v>
      </c>
      <c r="BC304" s="1">
        <v>57017.764156994701</v>
      </c>
      <c r="BD304" s="1">
        <v>303670.05798485101</v>
      </c>
      <c r="BE304" s="1">
        <v>57645.339604036802</v>
      </c>
      <c r="BF304" s="1">
        <v>39478.501017258997</v>
      </c>
      <c r="BG304" s="1">
        <v>32631.188217763502</v>
      </c>
      <c r="BH304" s="1">
        <v>45876.113618197604</v>
      </c>
      <c r="BI304" s="1">
        <v>37195.884727154902</v>
      </c>
      <c r="BJ304" s="1">
        <v>37985.7807146946</v>
      </c>
      <c r="BK304" s="1">
        <v>40999.754672396397</v>
      </c>
      <c r="BL304" s="1">
        <v>391869.937785513</v>
      </c>
      <c r="BM304" s="1">
        <v>36000.402120952203</v>
      </c>
      <c r="BN304" s="1">
        <v>41231.231173830798</v>
      </c>
      <c r="BO304" s="1">
        <v>30435.969493757999</v>
      </c>
      <c r="BP304" s="1">
        <v>136755.846883447</v>
      </c>
      <c r="BQ304" s="1">
        <v>52067.763763546398</v>
      </c>
      <c r="BR304" s="1">
        <v>140829.40880464</v>
      </c>
      <c r="BS304" s="1">
        <v>58644.439179115099</v>
      </c>
      <c r="BT304" s="1">
        <v>39096.779620113099</v>
      </c>
      <c r="BU304" s="1">
        <v>1507497.8588753</v>
      </c>
      <c r="BV304" s="1">
        <v>52891.786087653403</v>
      </c>
      <c r="BW304" s="1">
        <v>65415.362705791202</v>
      </c>
      <c r="BX304" s="1">
        <v>473701.279069198</v>
      </c>
      <c r="BY304" s="1">
        <v>57376.664674834101</v>
      </c>
      <c r="BZ304" s="1">
        <v>64233.3248961801</v>
      </c>
      <c r="CA304" s="1">
        <v>596367.16120634298</v>
      </c>
      <c r="CB304" s="1">
        <v>53779.011342255901</v>
      </c>
    </row>
    <row r="305" spans="1:80" x14ac:dyDescent="0.2">
      <c r="A305" s="1" t="s">
        <v>1942</v>
      </c>
      <c r="B305" s="4" t="s">
        <v>1343</v>
      </c>
      <c r="C305" s="4" t="s">
        <v>1344</v>
      </c>
      <c r="D305" s="1" t="s">
        <v>0</v>
      </c>
      <c r="E305" s="1" t="s">
        <v>0</v>
      </c>
      <c r="F305" s="1" t="s">
        <v>0</v>
      </c>
      <c r="G305" s="1" t="s">
        <v>0</v>
      </c>
      <c r="H305" s="1" t="s">
        <v>0</v>
      </c>
      <c r="I305" s="1" t="s">
        <v>0</v>
      </c>
      <c r="J305" s="1" t="s">
        <v>0</v>
      </c>
      <c r="K305" s="1" t="s">
        <v>0</v>
      </c>
      <c r="L305" s="1" t="s">
        <v>0</v>
      </c>
      <c r="M305" s="1" t="s">
        <v>0</v>
      </c>
      <c r="N305" s="1" t="s">
        <v>0</v>
      </c>
      <c r="O305" s="1" t="s">
        <v>0</v>
      </c>
      <c r="P305" s="1" t="s">
        <v>0</v>
      </c>
      <c r="Q305" s="1" t="s">
        <v>0</v>
      </c>
      <c r="R305" s="1" t="s">
        <v>0</v>
      </c>
      <c r="S305" s="1" t="s">
        <v>0</v>
      </c>
      <c r="T305" s="1" t="s">
        <v>0</v>
      </c>
      <c r="U305" s="1" t="s">
        <v>0</v>
      </c>
      <c r="V305" s="1" t="s">
        <v>0</v>
      </c>
      <c r="W305" s="1" t="s">
        <v>0</v>
      </c>
      <c r="X305" s="1" t="s">
        <v>0</v>
      </c>
      <c r="Y305" s="1" t="s">
        <v>0</v>
      </c>
      <c r="Z305" s="1" t="s">
        <v>0</v>
      </c>
      <c r="AA305" s="1" t="s">
        <v>0</v>
      </c>
      <c r="AB305" s="1" t="s">
        <v>0</v>
      </c>
      <c r="AC305" s="1" t="s">
        <v>0</v>
      </c>
      <c r="AD305" s="1" t="s">
        <v>0</v>
      </c>
      <c r="AE305" s="1" t="s">
        <v>0</v>
      </c>
      <c r="AF305" s="1" t="s">
        <v>0</v>
      </c>
      <c r="AG305" s="1" t="s">
        <v>0</v>
      </c>
      <c r="AH305" s="1" t="s">
        <v>0</v>
      </c>
      <c r="AI305" s="1" t="s">
        <v>0</v>
      </c>
      <c r="AJ305" s="1" t="s">
        <v>0</v>
      </c>
      <c r="AK305" s="1" t="s">
        <v>0</v>
      </c>
      <c r="AL305" s="1" t="s">
        <v>0</v>
      </c>
      <c r="AM305" s="1" t="s">
        <v>0</v>
      </c>
      <c r="AN305" s="1" t="s">
        <v>0</v>
      </c>
      <c r="AO305" s="1" t="s">
        <v>0</v>
      </c>
      <c r="AP305" s="1" t="s">
        <v>0</v>
      </c>
      <c r="AQ305" s="1" t="s">
        <v>0</v>
      </c>
      <c r="AR305" s="1" t="s">
        <v>0</v>
      </c>
      <c r="AS305" s="1" t="s">
        <v>0</v>
      </c>
      <c r="AT305" s="1" t="s">
        <v>0</v>
      </c>
      <c r="AU305" s="1" t="s">
        <v>0</v>
      </c>
      <c r="AV305" s="1" t="s">
        <v>0</v>
      </c>
      <c r="AW305" s="1" t="s">
        <v>0</v>
      </c>
      <c r="AX305" s="1" t="s">
        <v>0</v>
      </c>
      <c r="AY305" s="1" t="s">
        <v>0</v>
      </c>
      <c r="AZ305" s="1" t="s">
        <v>0</v>
      </c>
      <c r="BA305" s="1" t="s">
        <v>0</v>
      </c>
      <c r="BB305" s="1" t="s">
        <v>0</v>
      </c>
      <c r="BC305" s="1" t="s">
        <v>0</v>
      </c>
      <c r="BD305" s="1" t="s">
        <v>0</v>
      </c>
      <c r="BE305" s="1" t="s">
        <v>0</v>
      </c>
      <c r="BF305" s="1" t="s">
        <v>0</v>
      </c>
      <c r="BG305" s="1" t="s">
        <v>0</v>
      </c>
      <c r="BH305" s="1" t="s">
        <v>0</v>
      </c>
      <c r="BI305" s="1" t="s">
        <v>0</v>
      </c>
      <c r="BJ305" s="1" t="s">
        <v>0</v>
      </c>
      <c r="BK305" s="1" t="s">
        <v>0</v>
      </c>
      <c r="BL305" s="1" t="s">
        <v>0</v>
      </c>
      <c r="BM305" s="1" t="s">
        <v>0</v>
      </c>
      <c r="BN305" s="1" t="s">
        <v>0</v>
      </c>
      <c r="BO305" s="1" t="s">
        <v>0</v>
      </c>
      <c r="BP305" s="1" t="s">
        <v>0</v>
      </c>
      <c r="BQ305" s="1" t="s">
        <v>0</v>
      </c>
      <c r="BR305" s="1" t="s">
        <v>0</v>
      </c>
      <c r="BS305" s="1" t="s">
        <v>0</v>
      </c>
      <c r="BT305" s="1" t="s">
        <v>0</v>
      </c>
      <c r="BU305" s="1" t="s">
        <v>0</v>
      </c>
      <c r="BV305" s="1" t="s">
        <v>0</v>
      </c>
      <c r="BW305" s="1" t="s">
        <v>0</v>
      </c>
      <c r="BX305" s="1" t="s">
        <v>0</v>
      </c>
      <c r="BY305" s="1" t="s">
        <v>0</v>
      </c>
      <c r="BZ305" s="1" t="s">
        <v>0</v>
      </c>
      <c r="CA305" s="1" t="s">
        <v>0</v>
      </c>
      <c r="CB305" s="1" t="s">
        <v>0</v>
      </c>
    </row>
    <row r="306" spans="1:80" x14ac:dyDescent="0.2">
      <c r="A306" s="1" t="s">
        <v>1943</v>
      </c>
      <c r="B306" s="4" t="s">
        <v>1347</v>
      </c>
      <c r="C306" s="4" t="s">
        <v>1348</v>
      </c>
      <c r="D306" s="1">
        <v>104491.576489671</v>
      </c>
      <c r="E306" s="1">
        <v>262475.41336982598</v>
      </c>
      <c r="F306" s="1">
        <v>128826.990766797</v>
      </c>
      <c r="G306" s="1">
        <v>94001.7487681169</v>
      </c>
      <c r="H306" s="1">
        <v>159539.01254003099</v>
      </c>
      <c r="I306" s="1">
        <v>643487.684941908</v>
      </c>
      <c r="J306" s="1">
        <v>63242.923887485202</v>
      </c>
      <c r="K306" s="1">
        <v>89573.682031170902</v>
      </c>
      <c r="L306" s="1">
        <v>187882.988308901</v>
      </c>
      <c r="M306" s="1">
        <v>101759.273883507</v>
      </c>
      <c r="N306" s="1">
        <v>50544.541066356098</v>
      </c>
      <c r="O306" s="1">
        <v>152561.05279809301</v>
      </c>
      <c r="P306" s="1">
        <v>45066.636742102703</v>
      </c>
      <c r="Q306" s="1">
        <v>53746.640109493099</v>
      </c>
      <c r="R306" s="1">
        <v>226550.65115256101</v>
      </c>
      <c r="S306" s="1">
        <v>121480.983833708</v>
      </c>
      <c r="T306" s="1">
        <v>162140.99874572101</v>
      </c>
      <c r="U306" s="1">
        <v>185979.67605426401</v>
      </c>
      <c r="V306" s="1">
        <v>115422.731767791</v>
      </c>
      <c r="W306" s="1">
        <v>54787.757007481399</v>
      </c>
      <c r="X306" s="1">
        <v>49981.583105831902</v>
      </c>
      <c r="Y306" s="1">
        <v>134010.70555593001</v>
      </c>
      <c r="Z306" s="1">
        <v>37801.561475384398</v>
      </c>
      <c r="AA306" s="1">
        <v>21434.413975651001</v>
      </c>
      <c r="AB306" s="1">
        <v>231925.186186768</v>
      </c>
      <c r="AC306" s="1">
        <v>119982.604914159</v>
      </c>
      <c r="AD306" s="1">
        <v>50171.3227743069</v>
      </c>
      <c r="AE306" s="1">
        <v>56168.1098690039</v>
      </c>
      <c r="AF306" s="1">
        <v>232679.772381802</v>
      </c>
      <c r="AG306" s="1">
        <v>51080.627132508402</v>
      </c>
      <c r="AH306" s="1">
        <v>68367.6059573643</v>
      </c>
      <c r="AI306" s="1">
        <v>217413.91123189501</v>
      </c>
      <c r="AJ306" s="1">
        <v>71863.290217464004</v>
      </c>
      <c r="AK306" s="1">
        <v>53145.536520047899</v>
      </c>
      <c r="AL306" s="1">
        <v>33303.756295006402</v>
      </c>
      <c r="AM306" s="1">
        <v>84567.671630122801</v>
      </c>
      <c r="AN306" s="1">
        <v>38165.441227857198</v>
      </c>
      <c r="AO306" s="1">
        <v>52173.8668285776</v>
      </c>
      <c r="AP306" s="1">
        <v>33372.2292320981</v>
      </c>
      <c r="AQ306" s="1">
        <v>71728.117173306295</v>
      </c>
      <c r="AR306" s="1">
        <v>230589.79504461601</v>
      </c>
      <c r="AS306" s="1">
        <v>90436.8027457844</v>
      </c>
      <c r="AT306" s="1">
        <v>23151.003794063901</v>
      </c>
      <c r="AU306" s="1">
        <v>92704.638070796398</v>
      </c>
      <c r="AV306" s="1">
        <v>53540.906120925603</v>
      </c>
      <c r="AW306" s="1">
        <v>96996.280839844403</v>
      </c>
      <c r="AX306" s="1">
        <v>511996.34576749499</v>
      </c>
      <c r="AY306" s="1">
        <v>163814.831084837</v>
      </c>
      <c r="AZ306" s="1">
        <v>143647.75836474</v>
      </c>
      <c r="BA306" s="1">
        <v>117067.615085235</v>
      </c>
      <c r="BB306" s="1">
        <v>69572.4765906049</v>
      </c>
      <c r="BC306" s="1">
        <v>97460.964668868604</v>
      </c>
      <c r="BD306" s="1">
        <v>30615.610885574199</v>
      </c>
      <c r="BE306" s="1">
        <v>27273.939432951702</v>
      </c>
      <c r="BF306" s="1">
        <v>29229.475832107299</v>
      </c>
      <c r="BG306" s="1">
        <v>59244.114957126898</v>
      </c>
      <c r="BH306" s="1">
        <v>131613.66696281501</v>
      </c>
      <c r="BI306" s="1">
        <v>100269.31810328701</v>
      </c>
      <c r="BJ306" s="1">
        <v>198669.78709920301</v>
      </c>
      <c r="BK306" s="1">
        <v>27501.5883784414</v>
      </c>
      <c r="BL306" s="1">
        <v>74330.620078975102</v>
      </c>
      <c r="BM306" s="1">
        <v>53402.051284012399</v>
      </c>
      <c r="BN306" s="1">
        <v>125995.85585196</v>
      </c>
      <c r="BO306" s="1">
        <v>87746.753410019504</v>
      </c>
      <c r="BP306" s="1">
        <v>167145.86626486899</v>
      </c>
      <c r="BQ306" s="1">
        <v>52570.143840333403</v>
      </c>
      <c r="BR306" s="1">
        <v>45649.293616205097</v>
      </c>
      <c r="BS306" s="1">
        <v>99828.547520701904</v>
      </c>
      <c r="BT306" s="1">
        <v>39862.116977185498</v>
      </c>
      <c r="BU306" s="1">
        <v>78722.449955475604</v>
      </c>
      <c r="BV306" s="1">
        <v>240317.951664533</v>
      </c>
      <c r="BW306" s="1">
        <v>78944.108934652599</v>
      </c>
      <c r="BX306" s="1">
        <v>48372.460501326103</v>
      </c>
      <c r="BY306" s="1">
        <v>24480.169169914301</v>
      </c>
      <c r="BZ306" s="1">
        <v>55205.080754408198</v>
      </c>
      <c r="CA306" s="1">
        <v>97896.638127432496</v>
      </c>
      <c r="CB306" s="1">
        <v>31754.620888721402</v>
      </c>
    </row>
    <row r="307" spans="1:80" x14ac:dyDescent="0.2">
      <c r="A307" s="1" t="s">
        <v>1944</v>
      </c>
      <c r="B307" s="4" t="s">
        <v>1351</v>
      </c>
      <c r="C307" s="4" t="s">
        <v>0</v>
      </c>
      <c r="D307" s="1" t="s">
        <v>0</v>
      </c>
      <c r="E307" s="1" t="s">
        <v>0</v>
      </c>
      <c r="F307" s="1" t="s">
        <v>0</v>
      </c>
      <c r="G307" s="1" t="s">
        <v>0</v>
      </c>
      <c r="H307" s="1" t="s">
        <v>0</v>
      </c>
      <c r="I307" s="1" t="s">
        <v>0</v>
      </c>
      <c r="J307" s="1" t="s">
        <v>0</v>
      </c>
      <c r="K307" s="1" t="s">
        <v>0</v>
      </c>
      <c r="L307" s="1" t="s">
        <v>0</v>
      </c>
      <c r="M307" s="1" t="s">
        <v>0</v>
      </c>
      <c r="N307" s="1" t="s">
        <v>0</v>
      </c>
      <c r="O307" s="1" t="s">
        <v>0</v>
      </c>
      <c r="P307" s="1" t="s">
        <v>0</v>
      </c>
      <c r="Q307" s="1" t="s">
        <v>0</v>
      </c>
      <c r="R307" s="1" t="s">
        <v>0</v>
      </c>
      <c r="S307" s="1" t="s">
        <v>0</v>
      </c>
      <c r="T307" s="1" t="s">
        <v>0</v>
      </c>
      <c r="U307" s="1" t="s">
        <v>0</v>
      </c>
      <c r="V307" s="1" t="s">
        <v>0</v>
      </c>
      <c r="W307" s="1" t="s">
        <v>0</v>
      </c>
      <c r="X307" s="1" t="s">
        <v>0</v>
      </c>
      <c r="Y307" s="1" t="s">
        <v>0</v>
      </c>
      <c r="Z307" s="1" t="s">
        <v>0</v>
      </c>
      <c r="AA307" s="1" t="s">
        <v>0</v>
      </c>
      <c r="AB307" s="1" t="s">
        <v>0</v>
      </c>
      <c r="AC307" s="1" t="s">
        <v>0</v>
      </c>
      <c r="AD307" s="1" t="s">
        <v>0</v>
      </c>
      <c r="AE307" s="1" t="s">
        <v>0</v>
      </c>
      <c r="AF307" s="1" t="s">
        <v>0</v>
      </c>
      <c r="AG307" s="1" t="s">
        <v>0</v>
      </c>
      <c r="AH307" s="1" t="s">
        <v>0</v>
      </c>
      <c r="AI307" s="1" t="s">
        <v>0</v>
      </c>
      <c r="AJ307" s="1" t="s">
        <v>0</v>
      </c>
      <c r="AK307" s="1" t="s">
        <v>0</v>
      </c>
      <c r="AL307" s="1" t="s">
        <v>0</v>
      </c>
      <c r="AM307" s="1" t="s">
        <v>0</v>
      </c>
      <c r="AN307" s="1" t="s">
        <v>0</v>
      </c>
      <c r="AO307" s="1" t="s">
        <v>0</v>
      </c>
      <c r="AP307" s="1" t="s">
        <v>0</v>
      </c>
      <c r="AQ307" s="1" t="s">
        <v>0</v>
      </c>
      <c r="AR307" s="1" t="s">
        <v>0</v>
      </c>
      <c r="AS307" s="1" t="s">
        <v>0</v>
      </c>
      <c r="AT307" s="1" t="s">
        <v>0</v>
      </c>
      <c r="AU307" s="1" t="s">
        <v>0</v>
      </c>
      <c r="AV307" s="1" t="s">
        <v>0</v>
      </c>
      <c r="AW307" s="1" t="s">
        <v>0</v>
      </c>
      <c r="AX307" s="1" t="s">
        <v>0</v>
      </c>
      <c r="AY307" s="1" t="s">
        <v>0</v>
      </c>
      <c r="AZ307" s="1" t="s">
        <v>0</v>
      </c>
      <c r="BA307" s="1" t="s">
        <v>0</v>
      </c>
      <c r="BB307" s="1" t="s">
        <v>0</v>
      </c>
      <c r="BC307" s="1" t="s">
        <v>0</v>
      </c>
      <c r="BD307" s="1" t="s">
        <v>0</v>
      </c>
      <c r="BE307" s="1" t="s">
        <v>0</v>
      </c>
      <c r="BF307" s="1" t="s">
        <v>0</v>
      </c>
      <c r="BG307" s="1" t="s">
        <v>0</v>
      </c>
      <c r="BH307" s="1" t="s">
        <v>0</v>
      </c>
      <c r="BI307" s="1" t="s">
        <v>0</v>
      </c>
      <c r="BJ307" s="1" t="s">
        <v>0</v>
      </c>
      <c r="BK307" s="1" t="s">
        <v>0</v>
      </c>
      <c r="BL307" s="1" t="s">
        <v>0</v>
      </c>
      <c r="BM307" s="1" t="s">
        <v>0</v>
      </c>
      <c r="BN307" s="1" t="s">
        <v>0</v>
      </c>
      <c r="BO307" s="1" t="s">
        <v>0</v>
      </c>
      <c r="BP307" s="1" t="s">
        <v>0</v>
      </c>
      <c r="BQ307" s="1" t="s">
        <v>0</v>
      </c>
      <c r="BR307" s="1" t="s">
        <v>0</v>
      </c>
      <c r="BS307" s="1" t="s">
        <v>0</v>
      </c>
      <c r="BT307" s="1" t="s">
        <v>0</v>
      </c>
      <c r="BU307" s="1" t="s">
        <v>0</v>
      </c>
      <c r="BV307" s="1" t="s">
        <v>0</v>
      </c>
      <c r="BW307" s="1" t="s">
        <v>0</v>
      </c>
      <c r="BX307" s="1" t="s">
        <v>0</v>
      </c>
      <c r="BY307" s="1" t="s">
        <v>0</v>
      </c>
      <c r="BZ307" s="1" t="s">
        <v>0</v>
      </c>
      <c r="CA307" s="1" t="s">
        <v>0</v>
      </c>
      <c r="CB307" s="1" t="s">
        <v>0</v>
      </c>
    </row>
    <row r="308" spans="1:80" x14ac:dyDescent="0.2">
      <c r="A308" s="1" t="s">
        <v>1945</v>
      </c>
      <c r="B308" s="4" t="s">
        <v>1354</v>
      </c>
      <c r="C308" s="4" t="s">
        <v>0</v>
      </c>
      <c r="D308" s="1" t="s">
        <v>0</v>
      </c>
      <c r="E308" s="1" t="s">
        <v>0</v>
      </c>
      <c r="F308" s="1" t="s">
        <v>0</v>
      </c>
      <c r="G308" s="1" t="s">
        <v>0</v>
      </c>
      <c r="H308" s="1" t="s">
        <v>0</v>
      </c>
      <c r="I308" s="1" t="s">
        <v>0</v>
      </c>
      <c r="J308" s="1" t="s">
        <v>0</v>
      </c>
      <c r="K308" s="1" t="s">
        <v>0</v>
      </c>
      <c r="L308" s="1" t="s">
        <v>0</v>
      </c>
      <c r="M308" s="1" t="s">
        <v>0</v>
      </c>
      <c r="N308" s="1" t="s">
        <v>0</v>
      </c>
      <c r="O308" s="1" t="s">
        <v>0</v>
      </c>
      <c r="P308" s="1" t="s">
        <v>0</v>
      </c>
      <c r="Q308" s="1" t="s">
        <v>0</v>
      </c>
      <c r="R308" s="1" t="s">
        <v>0</v>
      </c>
      <c r="S308" s="1" t="s">
        <v>0</v>
      </c>
      <c r="T308" s="1" t="s">
        <v>0</v>
      </c>
      <c r="U308" s="1" t="s">
        <v>0</v>
      </c>
      <c r="V308" s="1" t="s">
        <v>0</v>
      </c>
      <c r="W308" s="1" t="s">
        <v>0</v>
      </c>
      <c r="X308" s="1" t="s">
        <v>0</v>
      </c>
      <c r="Y308" s="1" t="s">
        <v>0</v>
      </c>
      <c r="Z308" s="1" t="s">
        <v>0</v>
      </c>
      <c r="AA308" s="1" t="s">
        <v>0</v>
      </c>
      <c r="AB308" s="1" t="s">
        <v>0</v>
      </c>
      <c r="AC308" s="1" t="s">
        <v>0</v>
      </c>
      <c r="AD308" s="1" t="s">
        <v>0</v>
      </c>
      <c r="AE308" s="1" t="s">
        <v>0</v>
      </c>
      <c r="AF308" s="1" t="s">
        <v>0</v>
      </c>
      <c r="AG308" s="1" t="s">
        <v>0</v>
      </c>
      <c r="AH308" s="1" t="s">
        <v>0</v>
      </c>
      <c r="AI308" s="1" t="s">
        <v>0</v>
      </c>
      <c r="AJ308" s="1" t="s">
        <v>0</v>
      </c>
      <c r="AK308" s="1" t="s">
        <v>0</v>
      </c>
      <c r="AL308" s="1" t="s">
        <v>0</v>
      </c>
      <c r="AM308" s="1" t="s">
        <v>0</v>
      </c>
      <c r="AN308" s="1" t="s">
        <v>0</v>
      </c>
      <c r="AO308" s="1" t="s">
        <v>0</v>
      </c>
      <c r="AP308" s="1" t="s">
        <v>0</v>
      </c>
      <c r="AQ308" s="1" t="s">
        <v>0</v>
      </c>
      <c r="AR308" s="1" t="s">
        <v>0</v>
      </c>
      <c r="AS308" s="1" t="s">
        <v>0</v>
      </c>
      <c r="AT308" s="1" t="s">
        <v>0</v>
      </c>
      <c r="AU308" s="1" t="s">
        <v>0</v>
      </c>
      <c r="AV308" s="1" t="s">
        <v>0</v>
      </c>
      <c r="AW308" s="1" t="s">
        <v>0</v>
      </c>
      <c r="AX308" s="1" t="s">
        <v>0</v>
      </c>
      <c r="AY308" s="1" t="s">
        <v>0</v>
      </c>
      <c r="AZ308" s="1" t="s">
        <v>0</v>
      </c>
      <c r="BA308" s="1" t="s">
        <v>0</v>
      </c>
      <c r="BB308" s="1" t="s">
        <v>0</v>
      </c>
      <c r="BC308" s="1" t="s">
        <v>0</v>
      </c>
      <c r="BD308" s="1" t="s">
        <v>0</v>
      </c>
      <c r="BE308" s="1" t="s">
        <v>0</v>
      </c>
      <c r="BF308" s="1" t="s">
        <v>0</v>
      </c>
      <c r="BG308" s="1" t="s">
        <v>0</v>
      </c>
      <c r="BH308" s="1" t="s">
        <v>0</v>
      </c>
      <c r="BI308" s="1" t="s">
        <v>0</v>
      </c>
      <c r="BJ308" s="1" t="s">
        <v>0</v>
      </c>
      <c r="BK308" s="1" t="s">
        <v>0</v>
      </c>
      <c r="BL308" s="1" t="s">
        <v>0</v>
      </c>
      <c r="BM308" s="1" t="s">
        <v>0</v>
      </c>
      <c r="BN308" s="1" t="s">
        <v>0</v>
      </c>
      <c r="BO308" s="1" t="s">
        <v>0</v>
      </c>
      <c r="BP308" s="1" t="s">
        <v>0</v>
      </c>
      <c r="BQ308" s="1" t="s">
        <v>0</v>
      </c>
      <c r="BR308" s="1" t="s">
        <v>0</v>
      </c>
      <c r="BS308" s="1" t="s">
        <v>0</v>
      </c>
      <c r="BT308" s="1" t="s">
        <v>0</v>
      </c>
      <c r="BU308" s="1" t="s">
        <v>0</v>
      </c>
      <c r="BV308" s="1" t="s">
        <v>0</v>
      </c>
      <c r="BW308" s="1" t="s">
        <v>0</v>
      </c>
      <c r="BX308" s="1" t="s">
        <v>0</v>
      </c>
      <c r="BY308" s="1" t="s">
        <v>0</v>
      </c>
      <c r="BZ308" s="1" t="s">
        <v>0</v>
      </c>
      <c r="CA308" s="1" t="s">
        <v>0</v>
      </c>
      <c r="CB308" s="1" t="s">
        <v>0</v>
      </c>
    </row>
    <row r="309" spans="1:80" x14ac:dyDescent="0.2">
      <c r="A309" s="1" t="s">
        <v>1946</v>
      </c>
      <c r="B309" s="4" t="s">
        <v>1357</v>
      </c>
      <c r="C309" s="4" t="s">
        <v>1358</v>
      </c>
      <c r="D309" s="1" t="s">
        <v>0</v>
      </c>
      <c r="E309" s="1" t="s">
        <v>0</v>
      </c>
      <c r="F309" s="1" t="s">
        <v>0</v>
      </c>
      <c r="G309" s="1" t="s">
        <v>0</v>
      </c>
      <c r="H309" s="1" t="s">
        <v>0</v>
      </c>
      <c r="I309" s="1" t="s">
        <v>0</v>
      </c>
      <c r="J309" s="1" t="s">
        <v>0</v>
      </c>
      <c r="K309" s="1" t="s">
        <v>0</v>
      </c>
      <c r="L309" s="1" t="s">
        <v>0</v>
      </c>
      <c r="M309" s="1" t="s">
        <v>0</v>
      </c>
      <c r="N309" s="1" t="s">
        <v>0</v>
      </c>
      <c r="O309" s="1" t="s">
        <v>0</v>
      </c>
      <c r="P309" s="1" t="s">
        <v>0</v>
      </c>
      <c r="Q309" s="1" t="s">
        <v>0</v>
      </c>
      <c r="R309" s="1" t="s">
        <v>0</v>
      </c>
      <c r="S309" s="1" t="s">
        <v>0</v>
      </c>
      <c r="T309" s="1" t="s">
        <v>0</v>
      </c>
      <c r="U309" s="1" t="s">
        <v>0</v>
      </c>
      <c r="V309" s="1" t="s">
        <v>0</v>
      </c>
      <c r="W309" s="1" t="s">
        <v>0</v>
      </c>
      <c r="X309" s="1" t="s">
        <v>0</v>
      </c>
      <c r="Y309" s="1" t="s">
        <v>0</v>
      </c>
      <c r="Z309" s="1" t="s">
        <v>0</v>
      </c>
      <c r="AA309" s="1" t="s">
        <v>0</v>
      </c>
      <c r="AB309" s="1" t="s">
        <v>0</v>
      </c>
      <c r="AC309" s="1" t="s">
        <v>0</v>
      </c>
      <c r="AD309" s="1" t="s">
        <v>0</v>
      </c>
      <c r="AE309" s="1" t="s">
        <v>0</v>
      </c>
      <c r="AF309" s="1" t="s">
        <v>0</v>
      </c>
      <c r="AG309" s="1" t="s">
        <v>0</v>
      </c>
      <c r="AH309" s="1" t="s">
        <v>0</v>
      </c>
      <c r="AI309" s="1" t="s">
        <v>0</v>
      </c>
      <c r="AJ309" s="1" t="s">
        <v>0</v>
      </c>
      <c r="AK309" s="1" t="s">
        <v>0</v>
      </c>
      <c r="AL309" s="1" t="s">
        <v>0</v>
      </c>
      <c r="AM309" s="1" t="s">
        <v>0</v>
      </c>
      <c r="AN309" s="1" t="s">
        <v>0</v>
      </c>
      <c r="AO309" s="1" t="s">
        <v>0</v>
      </c>
      <c r="AP309" s="1" t="s">
        <v>0</v>
      </c>
      <c r="AQ309" s="1" t="s">
        <v>0</v>
      </c>
      <c r="AR309" s="1" t="s">
        <v>0</v>
      </c>
      <c r="AS309" s="1" t="s">
        <v>0</v>
      </c>
      <c r="AT309" s="1" t="s">
        <v>0</v>
      </c>
      <c r="AU309" s="1" t="s">
        <v>0</v>
      </c>
      <c r="AV309" s="1" t="s">
        <v>0</v>
      </c>
      <c r="AW309" s="1" t="s">
        <v>0</v>
      </c>
      <c r="AX309" s="1" t="s">
        <v>0</v>
      </c>
      <c r="AY309" s="1" t="s">
        <v>0</v>
      </c>
      <c r="AZ309" s="1" t="s">
        <v>0</v>
      </c>
      <c r="BA309" s="1" t="s">
        <v>0</v>
      </c>
      <c r="BB309" s="1" t="s">
        <v>0</v>
      </c>
      <c r="BC309" s="1" t="s">
        <v>0</v>
      </c>
      <c r="BD309" s="1" t="s">
        <v>0</v>
      </c>
      <c r="BE309" s="1" t="s">
        <v>0</v>
      </c>
      <c r="BF309" s="1" t="s">
        <v>0</v>
      </c>
      <c r="BG309" s="1" t="s">
        <v>0</v>
      </c>
      <c r="BH309" s="1" t="s">
        <v>0</v>
      </c>
      <c r="BI309" s="1" t="s">
        <v>0</v>
      </c>
      <c r="BJ309" s="1" t="s">
        <v>0</v>
      </c>
      <c r="BK309" s="1" t="s">
        <v>0</v>
      </c>
      <c r="BL309" s="1" t="s">
        <v>0</v>
      </c>
      <c r="BM309" s="1" t="s">
        <v>0</v>
      </c>
      <c r="BN309" s="1" t="s">
        <v>0</v>
      </c>
      <c r="BO309" s="1" t="s">
        <v>0</v>
      </c>
      <c r="BP309" s="1" t="s">
        <v>0</v>
      </c>
      <c r="BQ309" s="1" t="s">
        <v>0</v>
      </c>
      <c r="BR309" s="1" t="s">
        <v>0</v>
      </c>
      <c r="BS309" s="1" t="s">
        <v>0</v>
      </c>
      <c r="BT309" s="1" t="s">
        <v>0</v>
      </c>
      <c r="BU309" s="1" t="s">
        <v>0</v>
      </c>
      <c r="BV309" s="1" t="s">
        <v>0</v>
      </c>
      <c r="BW309" s="1" t="s">
        <v>0</v>
      </c>
      <c r="BX309" s="1" t="s">
        <v>0</v>
      </c>
      <c r="BY309" s="1" t="s">
        <v>0</v>
      </c>
      <c r="BZ309" s="1" t="s">
        <v>0</v>
      </c>
      <c r="CA309" s="1" t="s">
        <v>0</v>
      </c>
      <c r="CB309" s="1" t="s">
        <v>0</v>
      </c>
    </row>
    <row r="310" spans="1:80" x14ac:dyDescent="0.2">
      <c r="A310" s="1" t="s">
        <v>1947</v>
      </c>
      <c r="B310" s="4" t="s">
        <v>1361</v>
      </c>
      <c r="C310" s="4" t="s">
        <v>1362</v>
      </c>
      <c r="D310" s="1">
        <v>100195.356574551</v>
      </c>
      <c r="E310" s="1">
        <v>78587.767756645902</v>
      </c>
      <c r="F310" s="1">
        <v>234482.89432501799</v>
      </c>
      <c r="G310" s="1">
        <v>127163.41214664601</v>
      </c>
      <c r="H310" s="1">
        <v>171283.05237792199</v>
      </c>
      <c r="I310" s="1">
        <v>208032.39307345901</v>
      </c>
      <c r="J310" s="1">
        <v>249323.01144486299</v>
      </c>
      <c r="K310" s="1">
        <v>158181.47978050099</v>
      </c>
      <c r="L310" s="1">
        <v>112566.77206459201</v>
      </c>
      <c r="M310" s="1">
        <v>109911.062475614</v>
      </c>
      <c r="N310" s="1">
        <v>115477.200391316</v>
      </c>
      <c r="O310" s="1">
        <v>66037.810943891905</v>
      </c>
      <c r="P310" s="1">
        <v>234329.00096075499</v>
      </c>
      <c r="Q310" s="1">
        <v>206787.040183334</v>
      </c>
      <c r="R310" s="1">
        <v>72867.721363428995</v>
      </c>
      <c r="S310" s="1">
        <v>154825.87776414899</v>
      </c>
      <c r="T310" s="1">
        <v>163309.05799320701</v>
      </c>
      <c r="U310" s="1">
        <v>161078.00083028799</v>
      </c>
      <c r="V310" s="1">
        <v>155407.05783747701</v>
      </c>
      <c r="W310" s="1">
        <v>338761.994250093</v>
      </c>
      <c r="X310" s="1">
        <v>247388.49322251399</v>
      </c>
      <c r="Y310" s="1">
        <v>322075.51884582901</v>
      </c>
      <c r="Z310" s="1">
        <v>175821.890129668</v>
      </c>
      <c r="AA310" s="1">
        <v>390830.41885458201</v>
      </c>
      <c r="AB310" s="1">
        <v>89605.653301900995</v>
      </c>
      <c r="AC310" s="1">
        <v>127310.174696505</v>
      </c>
      <c r="AD310" s="1">
        <v>100343.731442438</v>
      </c>
      <c r="AE310" s="1">
        <v>245989.90771863001</v>
      </c>
      <c r="AF310" s="1">
        <v>166922.14208765299</v>
      </c>
      <c r="AG310" s="1">
        <v>166960.13556388501</v>
      </c>
      <c r="AH310" s="1">
        <v>89552.352067789703</v>
      </c>
      <c r="AI310" s="1">
        <v>234692.66220882899</v>
      </c>
      <c r="AJ310" s="1">
        <v>59486.893640119</v>
      </c>
      <c r="AK310" s="1">
        <v>329895.09745436697</v>
      </c>
      <c r="AL310" s="1">
        <v>161039.79716551301</v>
      </c>
      <c r="AM310" s="1">
        <v>187665.34023511401</v>
      </c>
      <c r="AN310" s="1">
        <v>197932.38877809199</v>
      </c>
      <c r="AO310" s="1">
        <v>113506.566011255</v>
      </c>
      <c r="AP310" s="1">
        <v>145605.40364328001</v>
      </c>
      <c r="AQ310" s="1">
        <v>260402.89103602301</v>
      </c>
      <c r="AR310" s="1">
        <v>66326.084015703396</v>
      </c>
      <c r="AS310" s="1">
        <v>125279.843710097</v>
      </c>
      <c r="AT310" s="1">
        <v>120389.946407109</v>
      </c>
      <c r="AU310" s="1">
        <v>59491.538928583097</v>
      </c>
      <c r="AV310" s="1">
        <v>50577.304734664503</v>
      </c>
      <c r="AW310" s="1">
        <v>154672.15099527201</v>
      </c>
      <c r="AX310" s="1">
        <v>243650.366868274</v>
      </c>
      <c r="AY310" s="1">
        <v>239098.736239978</v>
      </c>
      <c r="AZ310" s="1">
        <v>174568.70267505001</v>
      </c>
      <c r="BA310" s="1">
        <v>101977.869073939</v>
      </c>
      <c r="BB310" s="1">
        <v>551046.85159719596</v>
      </c>
      <c r="BC310" s="1">
        <v>160784.95406120599</v>
      </c>
      <c r="BD310" s="1">
        <v>142030.28632800901</v>
      </c>
      <c r="BE310" s="1">
        <v>45341.134565496403</v>
      </c>
      <c r="BF310" s="1">
        <v>340456.97018856701</v>
      </c>
      <c r="BG310" s="1">
        <v>197278.10666991401</v>
      </c>
      <c r="BH310" s="1">
        <v>142645.61887324101</v>
      </c>
      <c r="BI310" s="1">
        <v>195966.675250956</v>
      </c>
      <c r="BJ310" s="1">
        <v>178330.80781583299</v>
      </c>
      <c r="BK310" s="1">
        <v>241059.87053075701</v>
      </c>
      <c r="BL310" s="1">
        <v>163539.640276586</v>
      </c>
      <c r="BM310" s="1">
        <v>135254.09663938</v>
      </c>
      <c r="BN310" s="1">
        <v>115948.315129872</v>
      </c>
      <c r="BO310" s="1">
        <v>189105.46131991499</v>
      </c>
      <c r="BP310" s="1">
        <v>326926.39094579098</v>
      </c>
      <c r="BQ310" s="1">
        <v>204455.38816519099</v>
      </c>
      <c r="BR310" s="1">
        <v>131592.35459284799</v>
      </c>
      <c r="BS310" s="1">
        <v>111872.72500828101</v>
      </c>
      <c r="BT310" s="1">
        <v>241317.26526455401</v>
      </c>
      <c r="BU310" s="1">
        <v>216266.966359532</v>
      </c>
      <c r="BV310" s="1">
        <v>117274.440945764</v>
      </c>
      <c r="BW310" s="1">
        <v>162584.269990306</v>
      </c>
      <c r="BX310" s="1">
        <v>120971.093879992</v>
      </c>
      <c r="BY310" s="1">
        <v>65576.192143506705</v>
      </c>
      <c r="BZ310" s="1">
        <v>110935.673171199</v>
      </c>
      <c r="CA310" s="1">
        <v>288079.327464703</v>
      </c>
      <c r="CB310" s="1">
        <v>170641.466426928</v>
      </c>
    </row>
    <row r="311" spans="1:80" x14ac:dyDescent="0.2">
      <c r="A311" s="1" t="s">
        <v>1948</v>
      </c>
      <c r="B311" s="4" t="s">
        <v>1366</v>
      </c>
      <c r="C311" s="4" t="s">
        <v>1367</v>
      </c>
      <c r="D311" s="1">
        <v>830111.714943261</v>
      </c>
      <c r="E311" s="1">
        <v>1212172.7788293001</v>
      </c>
      <c r="F311" s="1">
        <v>2041202.4428699601</v>
      </c>
      <c r="G311" s="1">
        <v>1321204.27979945</v>
      </c>
      <c r="H311" s="1">
        <v>959072.739687172</v>
      </c>
      <c r="I311" s="1">
        <v>1631030.3864657599</v>
      </c>
      <c r="J311" s="1">
        <v>1552183.4264185501</v>
      </c>
      <c r="K311" s="1">
        <v>1954188.17793956</v>
      </c>
      <c r="L311" s="1">
        <v>1098120.01865937</v>
      </c>
      <c r="M311" s="1">
        <v>1107021.3870143599</v>
      </c>
      <c r="N311" s="1">
        <v>1550272.0947580501</v>
      </c>
      <c r="O311" s="1">
        <v>741613.42591847898</v>
      </c>
      <c r="P311" s="1">
        <v>1183235.75988275</v>
      </c>
      <c r="Q311" s="1">
        <v>1473264.15514366</v>
      </c>
      <c r="R311" s="1">
        <v>729902.44267218502</v>
      </c>
      <c r="S311" s="1">
        <v>1443781.3060311701</v>
      </c>
      <c r="T311" s="1">
        <v>1050085.1827920601</v>
      </c>
      <c r="U311" s="1">
        <v>1168563.7893882601</v>
      </c>
      <c r="V311" s="1">
        <v>1276813.3609703099</v>
      </c>
      <c r="W311" s="1">
        <v>2011642.42208321</v>
      </c>
      <c r="X311" s="1">
        <v>1554606.28798279</v>
      </c>
      <c r="Y311" s="1">
        <v>2569266.4131132299</v>
      </c>
      <c r="Z311" s="1">
        <v>1646273.9871458099</v>
      </c>
      <c r="AA311" s="1">
        <v>1036341.96022448</v>
      </c>
      <c r="AB311" s="1">
        <v>976947.20386880299</v>
      </c>
      <c r="AC311" s="1">
        <v>753435.78579754103</v>
      </c>
      <c r="AD311" s="1">
        <v>1141762.5136617201</v>
      </c>
      <c r="AE311" s="1">
        <v>1169417.9155559801</v>
      </c>
      <c r="AF311" s="1">
        <v>1317480.0170080101</v>
      </c>
      <c r="AG311" s="1">
        <v>1094277.9164191899</v>
      </c>
      <c r="AH311" s="1">
        <v>1273798.1055954101</v>
      </c>
      <c r="AI311" s="1">
        <v>1542565.23728274</v>
      </c>
      <c r="AJ311" s="1">
        <v>836442.361048177</v>
      </c>
      <c r="AK311" s="1">
        <v>2024243.8243547799</v>
      </c>
      <c r="AL311" s="1">
        <v>1279957.0810863101</v>
      </c>
      <c r="AM311" s="1">
        <v>1313809.59446177</v>
      </c>
      <c r="AN311" s="1">
        <v>1960191.33732046</v>
      </c>
      <c r="AO311" s="1">
        <v>1051824.35101253</v>
      </c>
      <c r="AP311" s="1">
        <v>1026236.89126462</v>
      </c>
      <c r="AQ311" s="1">
        <v>2026832.9882310601</v>
      </c>
      <c r="AR311" s="1">
        <v>902364.197642621</v>
      </c>
      <c r="AS311" s="1">
        <v>1210282.9969288299</v>
      </c>
      <c r="AT311" s="1">
        <v>439830.48934175097</v>
      </c>
      <c r="AU311" s="1">
        <v>839252.68650377495</v>
      </c>
      <c r="AV311" s="1">
        <v>689331.69727771298</v>
      </c>
      <c r="AW311" s="1">
        <v>1297161.12056207</v>
      </c>
      <c r="AX311" s="1">
        <v>1312851.3749842599</v>
      </c>
      <c r="AY311" s="1">
        <v>1963138.3038488899</v>
      </c>
      <c r="AZ311" s="1">
        <v>1876317.035953</v>
      </c>
      <c r="BA311" s="1">
        <v>1228392.40668475</v>
      </c>
      <c r="BB311" s="1">
        <v>2191243.4822649201</v>
      </c>
      <c r="BC311" s="1">
        <v>1305282.5023593199</v>
      </c>
      <c r="BD311" s="1">
        <v>503712.07971567399</v>
      </c>
      <c r="BE311" s="1">
        <v>526694.85078583704</v>
      </c>
      <c r="BF311" s="1">
        <v>1760565.2470285599</v>
      </c>
      <c r="BG311" s="1">
        <v>1156110.4772415501</v>
      </c>
      <c r="BH311" s="1">
        <v>653141.12215082697</v>
      </c>
      <c r="BI311" s="1">
        <v>2247478.7346229898</v>
      </c>
      <c r="BJ311" s="1">
        <v>1433224.90799977</v>
      </c>
      <c r="BK311" s="1">
        <v>1956057.09516836</v>
      </c>
      <c r="BL311" s="1">
        <v>904365.26963254996</v>
      </c>
      <c r="BM311" s="1">
        <v>1317112.9521190899</v>
      </c>
      <c r="BN311" s="1">
        <v>1229352.0101553099</v>
      </c>
      <c r="BO311" s="1">
        <v>1414636.81321091</v>
      </c>
      <c r="BP311" s="1">
        <v>1112612.6320110599</v>
      </c>
      <c r="BQ311" s="1">
        <v>1859995.46568726</v>
      </c>
      <c r="BR311" s="1">
        <v>1401337.4589810199</v>
      </c>
      <c r="BS311" s="1">
        <v>810069.74659089698</v>
      </c>
      <c r="BT311" s="1">
        <v>886847.36734947597</v>
      </c>
      <c r="BU311" s="1">
        <v>1173408.35767114</v>
      </c>
      <c r="BV311" s="1">
        <v>1552782.02017088</v>
      </c>
      <c r="BW311" s="1">
        <v>1297943.9294503201</v>
      </c>
      <c r="BX311" s="1">
        <v>1034145.47438683</v>
      </c>
      <c r="BY311" s="1">
        <v>714328.37852183799</v>
      </c>
      <c r="BZ311" s="1">
        <v>944948.31420056697</v>
      </c>
      <c r="CA311" s="1">
        <v>1956012.44110936</v>
      </c>
      <c r="CB311" s="1">
        <v>1551686.78963891</v>
      </c>
    </row>
    <row r="312" spans="1:80" x14ac:dyDescent="0.2">
      <c r="A312" s="1" t="s">
        <v>1949</v>
      </c>
      <c r="B312" s="4" t="s">
        <v>1371</v>
      </c>
      <c r="C312" s="4" t="s">
        <v>1372</v>
      </c>
      <c r="D312" s="1" t="s">
        <v>0</v>
      </c>
      <c r="E312" s="1" t="s">
        <v>0</v>
      </c>
      <c r="F312" s="1" t="s">
        <v>0</v>
      </c>
      <c r="G312" s="1" t="s">
        <v>0</v>
      </c>
      <c r="H312" s="1" t="s">
        <v>0</v>
      </c>
      <c r="I312" s="1" t="s">
        <v>0</v>
      </c>
      <c r="J312" s="1" t="s">
        <v>0</v>
      </c>
      <c r="K312" s="1" t="s">
        <v>0</v>
      </c>
      <c r="L312" s="1" t="s">
        <v>0</v>
      </c>
      <c r="M312" s="1" t="s">
        <v>0</v>
      </c>
      <c r="N312" s="1" t="s">
        <v>0</v>
      </c>
      <c r="O312" s="1" t="s">
        <v>0</v>
      </c>
      <c r="P312" s="1" t="s">
        <v>0</v>
      </c>
      <c r="Q312" s="1" t="s">
        <v>0</v>
      </c>
      <c r="R312" s="1" t="s">
        <v>0</v>
      </c>
      <c r="S312" s="1" t="s">
        <v>0</v>
      </c>
      <c r="T312" s="1" t="s">
        <v>0</v>
      </c>
      <c r="U312" s="1" t="s">
        <v>0</v>
      </c>
      <c r="V312" s="1" t="s">
        <v>0</v>
      </c>
      <c r="W312" s="1" t="s">
        <v>0</v>
      </c>
      <c r="X312" s="1" t="s">
        <v>0</v>
      </c>
      <c r="Y312" s="1" t="s">
        <v>0</v>
      </c>
      <c r="Z312" s="1" t="s">
        <v>0</v>
      </c>
      <c r="AA312" s="1" t="s">
        <v>0</v>
      </c>
      <c r="AB312" s="1" t="s">
        <v>0</v>
      </c>
      <c r="AC312" s="1" t="s">
        <v>0</v>
      </c>
      <c r="AD312" s="1" t="s">
        <v>0</v>
      </c>
      <c r="AE312" s="1" t="s">
        <v>0</v>
      </c>
      <c r="AF312" s="1" t="s">
        <v>0</v>
      </c>
      <c r="AG312" s="1" t="s">
        <v>0</v>
      </c>
      <c r="AH312" s="1" t="s">
        <v>0</v>
      </c>
      <c r="AI312" s="1" t="s">
        <v>0</v>
      </c>
      <c r="AJ312" s="1" t="s">
        <v>0</v>
      </c>
      <c r="AK312" s="1" t="s">
        <v>0</v>
      </c>
      <c r="AL312" s="1" t="s">
        <v>0</v>
      </c>
      <c r="AM312" s="1" t="s">
        <v>0</v>
      </c>
      <c r="AN312" s="1" t="s">
        <v>0</v>
      </c>
      <c r="AO312" s="1" t="s">
        <v>0</v>
      </c>
      <c r="AP312" s="1" t="s">
        <v>0</v>
      </c>
      <c r="AQ312" s="1" t="s">
        <v>0</v>
      </c>
      <c r="AR312" s="1" t="s">
        <v>0</v>
      </c>
      <c r="AS312" s="1" t="s">
        <v>0</v>
      </c>
      <c r="AT312" s="1" t="s">
        <v>0</v>
      </c>
      <c r="AU312" s="1" t="s">
        <v>0</v>
      </c>
      <c r="AV312" s="1" t="s">
        <v>0</v>
      </c>
      <c r="AW312" s="1" t="s">
        <v>0</v>
      </c>
      <c r="AX312" s="1" t="s">
        <v>0</v>
      </c>
      <c r="AY312" s="1" t="s">
        <v>0</v>
      </c>
      <c r="AZ312" s="1" t="s">
        <v>0</v>
      </c>
      <c r="BA312" s="1" t="s">
        <v>0</v>
      </c>
      <c r="BB312" s="1" t="s">
        <v>0</v>
      </c>
      <c r="BC312" s="1" t="s">
        <v>0</v>
      </c>
      <c r="BD312" s="1" t="s">
        <v>0</v>
      </c>
      <c r="BE312" s="1" t="s">
        <v>0</v>
      </c>
      <c r="BF312" s="1" t="s">
        <v>0</v>
      </c>
      <c r="BG312" s="1" t="s">
        <v>0</v>
      </c>
      <c r="BH312" s="1" t="s">
        <v>0</v>
      </c>
      <c r="BI312" s="1" t="s">
        <v>0</v>
      </c>
      <c r="BJ312" s="1" t="s">
        <v>0</v>
      </c>
      <c r="BK312" s="1" t="s">
        <v>0</v>
      </c>
      <c r="BL312" s="1" t="s">
        <v>0</v>
      </c>
      <c r="BM312" s="1" t="s">
        <v>0</v>
      </c>
      <c r="BN312" s="1" t="s">
        <v>0</v>
      </c>
      <c r="BO312" s="1" t="s">
        <v>0</v>
      </c>
      <c r="BP312" s="1" t="s">
        <v>0</v>
      </c>
      <c r="BQ312" s="1" t="s">
        <v>0</v>
      </c>
      <c r="BR312" s="1" t="s">
        <v>0</v>
      </c>
      <c r="BS312" s="1" t="s">
        <v>0</v>
      </c>
      <c r="BT312" s="1" t="s">
        <v>0</v>
      </c>
      <c r="BU312" s="1" t="s">
        <v>0</v>
      </c>
      <c r="BV312" s="1" t="s">
        <v>0</v>
      </c>
      <c r="BW312" s="1" t="s">
        <v>0</v>
      </c>
      <c r="BX312" s="1" t="s">
        <v>0</v>
      </c>
      <c r="BY312" s="1" t="s">
        <v>0</v>
      </c>
      <c r="BZ312" s="1" t="s">
        <v>0</v>
      </c>
      <c r="CA312" s="1" t="s">
        <v>0</v>
      </c>
      <c r="CB312" s="1" t="s">
        <v>0</v>
      </c>
    </row>
    <row r="313" spans="1:80" x14ac:dyDescent="0.2">
      <c r="A313" s="1" t="s">
        <v>1950</v>
      </c>
      <c r="B313" s="4" t="s">
        <v>1376</v>
      </c>
      <c r="C313" s="4" t="s">
        <v>1377</v>
      </c>
      <c r="D313" s="1" t="s">
        <v>0</v>
      </c>
      <c r="E313" s="1" t="s">
        <v>0</v>
      </c>
      <c r="F313" s="1" t="s">
        <v>0</v>
      </c>
      <c r="G313" s="1" t="s">
        <v>0</v>
      </c>
      <c r="H313" s="1" t="s">
        <v>0</v>
      </c>
      <c r="I313" s="1" t="s">
        <v>0</v>
      </c>
      <c r="J313" s="1" t="s">
        <v>0</v>
      </c>
      <c r="K313" s="1" t="s">
        <v>0</v>
      </c>
      <c r="L313" s="1" t="s">
        <v>0</v>
      </c>
      <c r="M313" s="1" t="s">
        <v>0</v>
      </c>
      <c r="N313" s="1" t="s">
        <v>0</v>
      </c>
      <c r="O313" s="1" t="s">
        <v>0</v>
      </c>
      <c r="P313" s="1" t="s">
        <v>0</v>
      </c>
      <c r="Q313" s="1" t="s">
        <v>0</v>
      </c>
      <c r="R313" s="1" t="s">
        <v>0</v>
      </c>
      <c r="S313" s="1" t="s">
        <v>0</v>
      </c>
      <c r="T313" s="1" t="s">
        <v>0</v>
      </c>
      <c r="U313" s="1" t="s">
        <v>0</v>
      </c>
      <c r="V313" s="1" t="s">
        <v>0</v>
      </c>
      <c r="W313" s="1" t="s">
        <v>0</v>
      </c>
      <c r="X313" s="1" t="s">
        <v>0</v>
      </c>
      <c r="Y313" s="1" t="s">
        <v>0</v>
      </c>
      <c r="Z313" s="1" t="s">
        <v>0</v>
      </c>
      <c r="AA313" s="1" t="s">
        <v>0</v>
      </c>
      <c r="AB313" s="1" t="s">
        <v>0</v>
      </c>
      <c r="AC313" s="1" t="s">
        <v>0</v>
      </c>
      <c r="AD313" s="1" t="s">
        <v>0</v>
      </c>
      <c r="AE313" s="1" t="s">
        <v>0</v>
      </c>
      <c r="AF313" s="1" t="s">
        <v>0</v>
      </c>
      <c r="AG313" s="1" t="s">
        <v>0</v>
      </c>
      <c r="AH313" s="1" t="s">
        <v>0</v>
      </c>
      <c r="AI313" s="1" t="s">
        <v>0</v>
      </c>
      <c r="AJ313" s="1" t="s">
        <v>0</v>
      </c>
      <c r="AK313" s="1" t="s">
        <v>0</v>
      </c>
      <c r="AL313" s="1" t="s">
        <v>0</v>
      </c>
      <c r="AM313" s="1" t="s">
        <v>0</v>
      </c>
      <c r="AN313" s="1" t="s">
        <v>0</v>
      </c>
      <c r="AO313" s="1" t="s">
        <v>0</v>
      </c>
      <c r="AP313" s="1" t="s">
        <v>0</v>
      </c>
      <c r="AQ313" s="1" t="s">
        <v>0</v>
      </c>
      <c r="AR313" s="1" t="s">
        <v>0</v>
      </c>
      <c r="AS313" s="1" t="s">
        <v>0</v>
      </c>
      <c r="AT313" s="1" t="s">
        <v>0</v>
      </c>
      <c r="AU313" s="1" t="s">
        <v>0</v>
      </c>
      <c r="AV313" s="1" t="s">
        <v>0</v>
      </c>
      <c r="AW313" s="1" t="s">
        <v>0</v>
      </c>
      <c r="AX313" s="1" t="s">
        <v>0</v>
      </c>
      <c r="AY313" s="1" t="s">
        <v>0</v>
      </c>
      <c r="AZ313" s="1" t="s">
        <v>0</v>
      </c>
      <c r="BA313" s="1" t="s">
        <v>0</v>
      </c>
      <c r="BB313" s="1" t="s">
        <v>0</v>
      </c>
      <c r="BC313" s="1" t="s">
        <v>0</v>
      </c>
      <c r="BD313" s="1" t="s">
        <v>0</v>
      </c>
      <c r="BE313" s="1" t="s">
        <v>0</v>
      </c>
      <c r="BF313" s="1" t="s">
        <v>0</v>
      </c>
      <c r="BG313" s="1" t="s">
        <v>0</v>
      </c>
      <c r="BH313" s="1" t="s">
        <v>0</v>
      </c>
      <c r="BI313" s="1" t="s">
        <v>0</v>
      </c>
      <c r="BJ313" s="1" t="s">
        <v>0</v>
      </c>
      <c r="BK313" s="1" t="s">
        <v>0</v>
      </c>
      <c r="BL313" s="1" t="s">
        <v>0</v>
      </c>
      <c r="BM313" s="1" t="s">
        <v>0</v>
      </c>
      <c r="BN313" s="1" t="s">
        <v>0</v>
      </c>
      <c r="BO313" s="1" t="s">
        <v>0</v>
      </c>
      <c r="BP313" s="1" t="s">
        <v>0</v>
      </c>
      <c r="BQ313" s="1" t="s">
        <v>0</v>
      </c>
      <c r="BR313" s="1" t="s">
        <v>0</v>
      </c>
      <c r="BS313" s="1" t="s">
        <v>0</v>
      </c>
      <c r="BT313" s="1" t="s">
        <v>0</v>
      </c>
      <c r="BU313" s="1" t="s">
        <v>0</v>
      </c>
      <c r="BV313" s="1" t="s">
        <v>0</v>
      </c>
      <c r="BW313" s="1" t="s">
        <v>0</v>
      </c>
      <c r="BX313" s="1" t="s">
        <v>0</v>
      </c>
      <c r="BY313" s="1" t="s">
        <v>0</v>
      </c>
      <c r="BZ313" s="1" t="s">
        <v>0</v>
      </c>
      <c r="CA313" s="1" t="s">
        <v>0</v>
      </c>
      <c r="CB313" s="1" t="s">
        <v>0</v>
      </c>
    </row>
    <row r="314" spans="1:80" x14ac:dyDescent="0.2">
      <c r="A314" s="1" t="s">
        <v>1951</v>
      </c>
      <c r="B314" s="4" t="s">
        <v>1381</v>
      </c>
      <c r="C314" s="4" t="s">
        <v>1382</v>
      </c>
      <c r="D314" s="1">
        <v>21126.771868950302</v>
      </c>
      <c r="E314" s="1" t="s">
        <v>0</v>
      </c>
      <c r="F314" s="1">
        <v>16406.281722303502</v>
      </c>
      <c r="G314" s="1">
        <v>33803.4762466213</v>
      </c>
      <c r="H314" s="1">
        <v>18134.218564181901</v>
      </c>
      <c r="I314" s="1" t="s">
        <v>0</v>
      </c>
      <c r="J314" s="1">
        <v>201138.16490757201</v>
      </c>
      <c r="K314" s="1">
        <v>28905.499209579899</v>
      </c>
      <c r="L314" s="1">
        <v>33950.815717840502</v>
      </c>
      <c r="M314" s="1" t="s">
        <v>0</v>
      </c>
      <c r="N314" s="1">
        <v>28301.689476727501</v>
      </c>
      <c r="O314" s="1">
        <v>29890.215478469501</v>
      </c>
      <c r="P314" s="1">
        <v>16186.2347863827</v>
      </c>
      <c r="Q314" s="1">
        <v>21548.986721640402</v>
      </c>
      <c r="R314" s="1">
        <v>99491.540313518999</v>
      </c>
      <c r="S314" s="1">
        <v>27059.169232866701</v>
      </c>
      <c r="T314" s="1" t="s">
        <v>0</v>
      </c>
      <c r="U314" s="1">
        <v>30591.337167252499</v>
      </c>
      <c r="V314" s="1">
        <v>41507.051193678897</v>
      </c>
      <c r="W314" s="1">
        <v>16348.0761787592</v>
      </c>
      <c r="X314" s="1" t="s">
        <v>0</v>
      </c>
      <c r="Y314" s="1">
        <v>24083.927449096798</v>
      </c>
      <c r="Z314" s="1">
        <v>24411.4911148596</v>
      </c>
      <c r="AA314" s="1">
        <v>24677.611918279301</v>
      </c>
      <c r="AB314" s="1">
        <v>23152.554563627</v>
      </c>
      <c r="AC314" s="1" t="s">
        <v>0</v>
      </c>
      <c r="AD314" s="1">
        <v>29430.198800630598</v>
      </c>
      <c r="AE314" s="1">
        <v>93509.769912596006</v>
      </c>
      <c r="AF314" s="1">
        <v>31768.765664335799</v>
      </c>
      <c r="AG314" s="1">
        <v>18691.248230346398</v>
      </c>
      <c r="AH314" s="1">
        <v>33512.207920526402</v>
      </c>
      <c r="AI314" s="1">
        <v>32472.217290939399</v>
      </c>
      <c r="AJ314" s="1" t="s">
        <v>0</v>
      </c>
      <c r="AK314" s="1">
        <v>19234.3209862035</v>
      </c>
      <c r="AL314" s="1">
        <v>24704.4465373698</v>
      </c>
      <c r="AM314" s="1" t="s">
        <v>0</v>
      </c>
      <c r="AN314" s="1">
        <v>22559.930560962101</v>
      </c>
      <c r="AO314" s="1" t="s">
        <v>0</v>
      </c>
      <c r="AP314" s="1">
        <v>23246.0944749724</v>
      </c>
      <c r="AQ314" s="1">
        <v>20748.559779508301</v>
      </c>
      <c r="AR314" s="1" t="s">
        <v>0</v>
      </c>
      <c r="AS314" s="1" t="s">
        <v>0</v>
      </c>
      <c r="AT314" s="1" t="s">
        <v>0</v>
      </c>
      <c r="AU314" s="1" t="s">
        <v>0</v>
      </c>
      <c r="AV314" s="1">
        <v>19634.503059831</v>
      </c>
      <c r="AW314" s="1">
        <v>19259.9140713167</v>
      </c>
      <c r="AX314" s="1">
        <v>11097.5690497508</v>
      </c>
      <c r="AY314" s="1">
        <v>28001.511258263999</v>
      </c>
      <c r="AZ314" s="1" t="s">
        <v>0</v>
      </c>
      <c r="BA314" s="1">
        <v>13143.898766877701</v>
      </c>
      <c r="BB314" s="1">
        <v>21324.188539809398</v>
      </c>
      <c r="BC314" s="1">
        <v>22350.672384777001</v>
      </c>
      <c r="BD314" s="1">
        <v>17493.084964702</v>
      </c>
      <c r="BE314" s="1">
        <v>16711.7586554218</v>
      </c>
      <c r="BF314" s="1">
        <v>21586.728560095002</v>
      </c>
      <c r="BG314" s="1">
        <v>26678.092326729999</v>
      </c>
      <c r="BH314" s="1">
        <v>36241.542809058803</v>
      </c>
      <c r="BI314" s="1">
        <v>19615.465277621901</v>
      </c>
      <c r="BJ314" s="1" t="s">
        <v>0</v>
      </c>
      <c r="BK314" s="1">
        <v>33700.5070328988</v>
      </c>
      <c r="BL314" s="1" t="s">
        <v>0</v>
      </c>
      <c r="BM314" s="1">
        <v>19190.758839243499</v>
      </c>
      <c r="BN314" s="1">
        <v>20823.744721011899</v>
      </c>
      <c r="BO314" s="1">
        <v>22186.289334460002</v>
      </c>
      <c r="BP314" s="1">
        <v>22812.169825758199</v>
      </c>
      <c r="BQ314" s="1" t="s">
        <v>0</v>
      </c>
      <c r="BR314" s="1">
        <v>14365.674282481101</v>
      </c>
      <c r="BS314" s="1">
        <v>12887.1676941198</v>
      </c>
      <c r="BT314" s="1" t="s">
        <v>0</v>
      </c>
      <c r="BU314" s="1">
        <v>17103.0074490884</v>
      </c>
      <c r="BV314" s="1">
        <v>21786.201180920201</v>
      </c>
      <c r="BW314" s="1" t="s">
        <v>0</v>
      </c>
      <c r="BX314" s="1">
        <v>17043.809731755799</v>
      </c>
      <c r="BY314" s="1">
        <v>16898.308297101899</v>
      </c>
      <c r="BZ314" s="1">
        <v>20191.024163134101</v>
      </c>
      <c r="CA314" s="1">
        <v>14062.5826937487</v>
      </c>
      <c r="CB314" s="1" t="s">
        <v>0</v>
      </c>
    </row>
    <row r="315" spans="1:80" x14ac:dyDescent="0.2">
      <c r="A315" s="1" t="s">
        <v>1952</v>
      </c>
      <c r="B315" s="4" t="s">
        <v>1386</v>
      </c>
      <c r="C315" s="4" t="s">
        <v>1387</v>
      </c>
      <c r="D315" s="1" t="s">
        <v>0</v>
      </c>
      <c r="E315" s="1" t="s">
        <v>0</v>
      </c>
      <c r="F315" s="1" t="s">
        <v>0</v>
      </c>
      <c r="G315" s="1" t="s">
        <v>0</v>
      </c>
      <c r="H315" s="1" t="s">
        <v>0</v>
      </c>
      <c r="I315" s="1" t="s">
        <v>0</v>
      </c>
      <c r="J315" s="1" t="s">
        <v>0</v>
      </c>
      <c r="K315" s="1" t="s">
        <v>0</v>
      </c>
      <c r="L315" s="1" t="s">
        <v>0</v>
      </c>
      <c r="M315" s="1" t="s">
        <v>0</v>
      </c>
      <c r="N315" s="1" t="s">
        <v>0</v>
      </c>
      <c r="O315" s="1" t="s">
        <v>0</v>
      </c>
      <c r="P315" s="1" t="s">
        <v>0</v>
      </c>
      <c r="Q315" s="1" t="s">
        <v>0</v>
      </c>
      <c r="R315" s="1" t="s">
        <v>0</v>
      </c>
      <c r="S315" s="1" t="s">
        <v>0</v>
      </c>
      <c r="T315" s="1" t="s">
        <v>0</v>
      </c>
      <c r="U315" s="1" t="s">
        <v>0</v>
      </c>
      <c r="V315" s="1" t="s">
        <v>0</v>
      </c>
      <c r="W315" s="1" t="s">
        <v>0</v>
      </c>
      <c r="X315" s="1" t="s">
        <v>0</v>
      </c>
      <c r="Y315" s="1" t="s">
        <v>0</v>
      </c>
      <c r="Z315" s="1" t="s">
        <v>0</v>
      </c>
      <c r="AA315" s="1" t="s">
        <v>0</v>
      </c>
      <c r="AB315" s="1" t="s">
        <v>0</v>
      </c>
      <c r="AC315" s="1" t="s">
        <v>0</v>
      </c>
      <c r="AD315" s="1" t="s">
        <v>0</v>
      </c>
      <c r="AE315" s="1" t="s">
        <v>0</v>
      </c>
      <c r="AF315" s="1" t="s">
        <v>0</v>
      </c>
      <c r="AG315" s="1" t="s">
        <v>0</v>
      </c>
      <c r="AH315" s="1" t="s">
        <v>0</v>
      </c>
      <c r="AI315" s="1" t="s">
        <v>0</v>
      </c>
      <c r="AJ315" s="1" t="s">
        <v>0</v>
      </c>
      <c r="AK315" s="1" t="s">
        <v>0</v>
      </c>
      <c r="AL315" s="1" t="s">
        <v>0</v>
      </c>
      <c r="AM315" s="1" t="s">
        <v>0</v>
      </c>
      <c r="AN315" s="1" t="s">
        <v>0</v>
      </c>
      <c r="AO315" s="1" t="s">
        <v>0</v>
      </c>
      <c r="AP315" s="1" t="s">
        <v>0</v>
      </c>
      <c r="AQ315" s="1" t="s">
        <v>0</v>
      </c>
      <c r="AR315" s="1" t="s">
        <v>0</v>
      </c>
      <c r="AS315" s="1" t="s">
        <v>0</v>
      </c>
      <c r="AT315" s="1" t="s">
        <v>0</v>
      </c>
      <c r="AU315" s="1" t="s">
        <v>0</v>
      </c>
      <c r="AV315" s="1" t="s">
        <v>0</v>
      </c>
      <c r="AW315" s="1" t="s">
        <v>0</v>
      </c>
      <c r="AX315" s="1" t="s">
        <v>0</v>
      </c>
      <c r="AY315" s="1" t="s">
        <v>0</v>
      </c>
      <c r="AZ315" s="1" t="s">
        <v>0</v>
      </c>
      <c r="BA315" s="1" t="s">
        <v>0</v>
      </c>
      <c r="BB315" s="1" t="s">
        <v>0</v>
      </c>
      <c r="BC315" s="1" t="s">
        <v>0</v>
      </c>
      <c r="BD315" s="1" t="s">
        <v>0</v>
      </c>
      <c r="BE315" s="1" t="s">
        <v>0</v>
      </c>
      <c r="BF315" s="1" t="s">
        <v>0</v>
      </c>
      <c r="BG315" s="1" t="s">
        <v>0</v>
      </c>
      <c r="BH315" s="1" t="s">
        <v>0</v>
      </c>
      <c r="BI315" s="1" t="s">
        <v>0</v>
      </c>
      <c r="BJ315" s="1" t="s">
        <v>0</v>
      </c>
      <c r="BK315" s="1" t="s">
        <v>0</v>
      </c>
      <c r="BL315" s="1" t="s">
        <v>0</v>
      </c>
      <c r="BM315" s="1" t="s">
        <v>0</v>
      </c>
      <c r="BN315" s="1" t="s">
        <v>0</v>
      </c>
      <c r="BO315" s="1" t="s">
        <v>0</v>
      </c>
      <c r="BP315" s="1" t="s">
        <v>0</v>
      </c>
      <c r="BQ315" s="1" t="s">
        <v>0</v>
      </c>
      <c r="BR315" s="1" t="s">
        <v>0</v>
      </c>
      <c r="BS315" s="1" t="s">
        <v>0</v>
      </c>
      <c r="BT315" s="1" t="s">
        <v>0</v>
      </c>
      <c r="BU315" s="1" t="s">
        <v>0</v>
      </c>
      <c r="BV315" s="1" t="s">
        <v>0</v>
      </c>
      <c r="BW315" s="1" t="s">
        <v>0</v>
      </c>
      <c r="BX315" s="1" t="s">
        <v>0</v>
      </c>
      <c r="BY315" s="1" t="s">
        <v>0</v>
      </c>
      <c r="BZ315" s="1" t="s">
        <v>0</v>
      </c>
      <c r="CA315" s="1" t="s">
        <v>0</v>
      </c>
      <c r="CB315" s="1" t="s">
        <v>0</v>
      </c>
    </row>
    <row r="316" spans="1:80" x14ac:dyDescent="0.2">
      <c r="A316" s="1" t="s">
        <v>1953</v>
      </c>
      <c r="B316" s="4" t="s">
        <v>1391</v>
      </c>
      <c r="C316" s="4" t="s">
        <v>1392</v>
      </c>
      <c r="D316" s="1">
        <v>3224169.3369355798</v>
      </c>
      <c r="E316" s="1">
        <v>2709391.5914058099</v>
      </c>
      <c r="F316" s="1">
        <v>8933103.3227084503</v>
      </c>
      <c r="G316" s="1">
        <v>2177792.4211729201</v>
      </c>
      <c r="H316" s="1">
        <v>2707032.0659430502</v>
      </c>
      <c r="I316" s="1">
        <v>5080884.1231407998</v>
      </c>
      <c r="J316" s="1">
        <v>3332825.88520827</v>
      </c>
      <c r="K316" s="1">
        <v>2520361.1846041</v>
      </c>
      <c r="L316" s="1">
        <v>8397354.4843854494</v>
      </c>
      <c r="M316" s="1">
        <v>2060921.4602675601</v>
      </c>
      <c r="N316" s="1">
        <v>4785496.9857002804</v>
      </c>
      <c r="O316" s="1">
        <v>1244801.1476974599</v>
      </c>
      <c r="P316" s="1">
        <v>10303054.999844501</v>
      </c>
      <c r="Q316" s="1">
        <v>9341103.6563484892</v>
      </c>
      <c r="R316" s="1">
        <v>2049326.0398377101</v>
      </c>
      <c r="S316" s="1">
        <v>4272902.4909003098</v>
      </c>
      <c r="T316" s="1">
        <v>5784008.5260936096</v>
      </c>
      <c r="U316" s="1">
        <v>6348388.6398344599</v>
      </c>
      <c r="V316" s="1">
        <v>1498523.79866493</v>
      </c>
      <c r="W316" s="1">
        <v>8365274.6589829596</v>
      </c>
      <c r="X316" s="1">
        <v>3429294.1937061199</v>
      </c>
      <c r="Y316" s="1">
        <v>5264306.0083696702</v>
      </c>
      <c r="Z316" s="1">
        <v>6532761.5161120398</v>
      </c>
      <c r="AA316" s="1">
        <v>1982013.9385641101</v>
      </c>
      <c r="AB316" s="1">
        <v>3711480.0516610099</v>
      </c>
      <c r="AC316" s="1">
        <v>2028401.3542385299</v>
      </c>
      <c r="AD316" s="1">
        <v>3749336.2750433199</v>
      </c>
      <c r="AE316" s="1">
        <v>2597400.0680386401</v>
      </c>
      <c r="AF316" s="1">
        <v>3470130.8202251899</v>
      </c>
      <c r="AG316" s="1">
        <v>3158673.8639838099</v>
      </c>
      <c r="AH316" s="1">
        <v>2593056.7557196799</v>
      </c>
      <c r="AI316" s="1">
        <v>2899277.55971262</v>
      </c>
      <c r="AJ316" s="1">
        <v>2050583.96360188</v>
      </c>
      <c r="AK316" s="1">
        <v>3072697.98270933</v>
      </c>
      <c r="AL316" s="1">
        <v>7924262.6561742602</v>
      </c>
      <c r="AM316" s="1">
        <v>2731552.4250585102</v>
      </c>
      <c r="AN316" s="1">
        <v>3310812.6136002499</v>
      </c>
      <c r="AO316" s="1">
        <v>3558672.28227448</v>
      </c>
      <c r="AP316" s="1">
        <v>3069620.4899682701</v>
      </c>
      <c r="AQ316" s="1">
        <v>2768907.3536165701</v>
      </c>
      <c r="AR316" s="1">
        <v>3221260.5999145699</v>
      </c>
      <c r="AS316" s="1">
        <v>2246936.4899427001</v>
      </c>
      <c r="AT316" s="1">
        <v>1281639.6766252599</v>
      </c>
      <c r="AU316" s="1">
        <v>3722563.2297762702</v>
      </c>
      <c r="AV316" s="1">
        <v>3215668.3077567699</v>
      </c>
      <c r="AW316" s="1">
        <v>2231761.7576987902</v>
      </c>
      <c r="AX316" s="1">
        <v>2800533.9600518201</v>
      </c>
      <c r="AY316" s="1">
        <v>2406019.80543087</v>
      </c>
      <c r="AZ316" s="1">
        <v>3236316.4179899702</v>
      </c>
      <c r="BA316" s="1">
        <v>1531418.61114461</v>
      </c>
      <c r="BB316" s="1">
        <v>4565917.8973641396</v>
      </c>
      <c r="BC316" s="1">
        <v>2545270.50852222</v>
      </c>
      <c r="BD316" s="1">
        <v>2367112.5198274902</v>
      </c>
      <c r="BE316" s="1">
        <v>2947610.5795066799</v>
      </c>
      <c r="BF316" s="1">
        <v>2852888.8562015099</v>
      </c>
      <c r="BG316" s="1">
        <v>4744969.7800054597</v>
      </c>
      <c r="BH316" s="1">
        <v>2426831.2068567299</v>
      </c>
      <c r="BI316" s="1">
        <v>2898705.2815761501</v>
      </c>
      <c r="BJ316" s="1">
        <v>2293718.1295376001</v>
      </c>
      <c r="BK316" s="1">
        <v>2323236.23883384</v>
      </c>
      <c r="BL316" s="1">
        <v>2911784.7094598198</v>
      </c>
      <c r="BM316" s="1">
        <v>3432437.0209465302</v>
      </c>
      <c r="BN316" s="1">
        <v>3530566.29337287</v>
      </c>
      <c r="BO316" s="1">
        <v>2781489.2919959002</v>
      </c>
      <c r="BP316" s="1">
        <v>1876879.5207478399</v>
      </c>
      <c r="BQ316" s="1">
        <v>3273470.0308620902</v>
      </c>
      <c r="BR316" s="1">
        <v>3518645.4953185301</v>
      </c>
      <c r="BS316" s="1">
        <v>1983800.84978888</v>
      </c>
      <c r="BT316" s="1">
        <v>2017290.8700856201</v>
      </c>
      <c r="BU316" s="1">
        <v>3061362.9338806402</v>
      </c>
      <c r="BV316" s="1">
        <v>9753079.7574016191</v>
      </c>
      <c r="BW316" s="1">
        <v>2055751.07821442</v>
      </c>
      <c r="BX316" s="1">
        <v>4204358.1856659604</v>
      </c>
      <c r="BY316" s="1">
        <v>2194623.1349057201</v>
      </c>
      <c r="BZ316" s="1">
        <v>2810185.6115500298</v>
      </c>
      <c r="CA316" s="1">
        <v>2986270.1608452802</v>
      </c>
      <c r="CB316" s="1">
        <v>2039680.3373952101</v>
      </c>
    </row>
    <row r="317" spans="1:80" x14ac:dyDescent="0.2">
      <c r="A317" s="1" t="s">
        <v>1954</v>
      </c>
      <c r="B317" s="4" t="s">
        <v>1396</v>
      </c>
      <c r="C317" s="4" t="s">
        <v>1397</v>
      </c>
      <c r="D317" s="1" t="s">
        <v>0</v>
      </c>
      <c r="E317" s="1" t="s">
        <v>0</v>
      </c>
      <c r="F317" s="1" t="s">
        <v>0</v>
      </c>
      <c r="G317" s="1" t="s">
        <v>0</v>
      </c>
      <c r="H317" s="1" t="s">
        <v>0</v>
      </c>
      <c r="I317" s="1" t="s">
        <v>0</v>
      </c>
      <c r="J317" s="1" t="s">
        <v>0</v>
      </c>
      <c r="K317" s="1" t="s">
        <v>0</v>
      </c>
      <c r="L317" s="1" t="s">
        <v>0</v>
      </c>
      <c r="M317" s="1" t="s">
        <v>0</v>
      </c>
      <c r="N317" s="1" t="s">
        <v>0</v>
      </c>
      <c r="O317" s="1" t="s">
        <v>0</v>
      </c>
      <c r="P317" s="1" t="s">
        <v>0</v>
      </c>
      <c r="Q317" s="1" t="s">
        <v>0</v>
      </c>
      <c r="R317" s="1" t="s">
        <v>0</v>
      </c>
      <c r="S317" s="1" t="s">
        <v>0</v>
      </c>
      <c r="T317" s="1" t="s">
        <v>0</v>
      </c>
      <c r="U317" s="1" t="s">
        <v>0</v>
      </c>
      <c r="V317" s="1" t="s">
        <v>0</v>
      </c>
      <c r="W317" s="1" t="s">
        <v>0</v>
      </c>
      <c r="X317" s="1" t="s">
        <v>0</v>
      </c>
      <c r="Y317" s="1" t="s">
        <v>0</v>
      </c>
      <c r="Z317" s="1" t="s">
        <v>0</v>
      </c>
      <c r="AA317" s="1" t="s">
        <v>0</v>
      </c>
      <c r="AB317" s="1" t="s">
        <v>0</v>
      </c>
      <c r="AC317" s="1" t="s">
        <v>0</v>
      </c>
      <c r="AD317" s="1" t="s">
        <v>0</v>
      </c>
      <c r="AE317" s="1" t="s">
        <v>0</v>
      </c>
      <c r="AF317" s="1" t="s">
        <v>0</v>
      </c>
      <c r="AG317" s="1" t="s">
        <v>0</v>
      </c>
      <c r="AH317" s="1" t="s">
        <v>0</v>
      </c>
      <c r="AI317" s="1" t="s">
        <v>0</v>
      </c>
      <c r="AJ317" s="1" t="s">
        <v>0</v>
      </c>
      <c r="AK317" s="1" t="s">
        <v>0</v>
      </c>
      <c r="AL317" s="1" t="s">
        <v>0</v>
      </c>
      <c r="AM317" s="1" t="s">
        <v>0</v>
      </c>
      <c r="AN317" s="1" t="s">
        <v>0</v>
      </c>
      <c r="AO317" s="1" t="s">
        <v>0</v>
      </c>
      <c r="AP317" s="1" t="s">
        <v>0</v>
      </c>
      <c r="AQ317" s="1" t="s">
        <v>0</v>
      </c>
      <c r="AR317" s="1" t="s">
        <v>0</v>
      </c>
      <c r="AS317" s="1" t="s">
        <v>0</v>
      </c>
      <c r="AT317" s="1" t="s">
        <v>0</v>
      </c>
      <c r="AU317" s="1" t="s">
        <v>0</v>
      </c>
      <c r="AV317" s="1" t="s">
        <v>0</v>
      </c>
      <c r="AW317" s="1" t="s">
        <v>0</v>
      </c>
      <c r="AX317" s="1" t="s">
        <v>0</v>
      </c>
      <c r="AY317" s="1" t="s">
        <v>0</v>
      </c>
      <c r="AZ317" s="1" t="s">
        <v>0</v>
      </c>
      <c r="BA317" s="1" t="s">
        <v>0</v>
      </c>
      <c r="BB317" s="1" t="s">
        <v>0</v>
      </c>
      <c r="BC317" s="1" t="s">
        <v>0</v>
      </c>
      <c r="BD317" s="1" t="s">
        <v>0</v>
      </c>
      <c r="BE317" s="1" t="s">
        <v>0</v>
      </c>
      <c r="BF317" s="1" t="s">
        <v>0</v>
      </c>
      <c r="BG317" s="1" t="s">
        <v>0</v>
      </c>
      <c r="BH317" s="1" t="s">
        <v>0</v>
      </c>
      <c r="BI317" s="1" t="s">
        <v>0</v>
      </c>
      <c r="BJ317" s="1" t="s">
        <v>0</v>
      </c>
      <c r="BK317" s="1" t="s">
        <v>0</v>
      </c>
      <c r="BL317" s="1" t="s">
        <v>0</v>
      </c>
      <c r="BM317" s="1" t="s">
        <v>0</v>
      </c>
      <c r="BN317" s="1" t="s">
        <v>0</v>
      </c>
      <c r="BO317" s="1" t="s">
        <v>0</v>
      </c>
      <c r="BP317" s="1" t="s">
        <v>0</v>
      </c>
      <c r="BQ317" s="1" t="s">
        <v>0</v>
      </c>
      <c r="BR317" s="1" t="s">
        <v>0</v>
      </c>
      <c r="BS317" s="1" t="s">
        <v>0</v>
      </c>
      <c r="BT317" s="1" t="s">
        <v>0</v>
      </c>
      <c r="BU317" s="1" t="s">
        <v>0</v>
      </c>
      <c r="BV317" s="1" t="s">
        <v>0</v>
      </c>
      <c r="BW317" s="1" t="s">
        <v>0</v>
      </c>
      <c r="BX317" s="1" t="s">
        <v>0</v>
      </c>
      <c r="BY317" s="1" t="s">
        <v>0</v>
      </c>
      <c r="BZ317" s="1" t="s">
        <v>0</v>
      </c>
      <c r="CA317" s="1" t="s">
        <v>0</v>
      </c>
      <c r="CB317" s="1" t="s">
        <v>0</v>
      </c>
    </row>
    <row r="318" spans="1:80" x14ac:dyDescent="0.2">
      <c r="A318" s="1" t="s">
        <v>1955</v>
      </c>
      <c r="B318" s="4" t="s">
        <v>1400</v>
      </c>
      <c r="C318" s="4" t="s">
        <v>1401</v>
      </c>
      <c r="D318" s="1">
        <v>22433.512415587102</v>
      </c>
      <c r="E318" s="1">
        <v>23297.422441705901</v>
      </c>
      <c r="F318" s="1">
        <v>16313.372795543701</v>
      </c>
      <c r="G318" s="1">
        <v>19588.3266808876</v>
      </c>
      <c r="H318" s="1">
        <v>19244.877231377901</v>
      </c>
      <c r="I318" s="1">
        <v>29150.961623024501</v>
      </c>
      <c r="J318" s="1">
        <v>20321.6716454425</v>
      </c>
      <c r="K318" s="1">
        <v>22824.419391406002</v>
      </c>
      <c r="L318" s="1">
        <v>21722.943544646099</v>
      </c>
      <c r="M318" s="1">
        <v>21955.500206393099</v>
      </c>
      <c r="N318" s="1">
        <v>79183.747004738194</v>
      </c>
      <c r="O318" s="1">
        <v>15549.4090322928</v>
      </c>
      <c r="P318" s="1">
        <v>14918.9385373197</v>
      </c>
      <c r="Q318" s="1">
        <v>17497.973758024898</v>
      </c>
      <c r="R318" s="1">
        <v>18520.0348150916</v>
      </c>
      <c r="S318" s="1">
        <v>17155.936778908701</v>
      </c>
      <c r="T318" s="1">
        <v>20734.296575771201</v>
      </c>
      <c r="U318" s="1">
        <v>25184.8787195205</v>
      </c>
      <c r="V318" s="1">
        <v>21889.196121388701</v>
      </c>
      <c r="W318" s="1">
        <v>22675.053750778901</v>
      </c>
      <c r="X318" s="1">
        <v>13746.8716702209</v>
      </c>
      <c r="Y318" s="1">
        <v>16836.308290043798</v>
      </c>
      <c r="Z318" s="1">
        <v>19259.752411813701</v>
      </c>
      <c r="AA318" s="1">
        <v>17975.0546622158</v>
      </c>
      <c r="AB318" s="1">
        <v>23426.6388170348</v>
      </c>
      <c r="AC318" s="1">
        <v>16859.673298778001</v>
      </c>
      <c r="AD318" s="1">
        <v>45384.809309682401</v>
      </c>
      <c r="AE318" s="1">
        <v>17831.211088117201</v>
      </c>
      <c r="AF318" s="1">
        <v>39011.0094175021</v>
      </c>
      <c r="AG318" s="1">
        <v>22193.008122298201</v>
      </c>
      <c r="AH318" s="1">
        <v>19251.781219198801</v>
      </c>
      <c r="AI318" s="1">
        <v>16395.1857769325</v>
      </c>
      <c r="AJ318" s="1">
        <v>18698.911965251002</v>
      </c>
      <c r="AK318" s="1">
        <v>23518.477921317699</v>
      </c>
      <c r="AL318" s="1">
        <v>17499.886433944201</v>
      </c>
      <c r="AM318" s="1">
        <v>12569.3667302226</v>
      </c>
      <c r="AN318" s="1">
        <v>16998.7130000896</v>
      </c>
      <c r="AO318" s="1">
        <v>99347.778677891896</v>
      </c>
      <c r="AP318" s="1">
        <v>14427.8242452697</v>
      </c>
      <c r="AQ318" s="1">
        <v>13242.9133891613</v>
      </c>
      <c r="AR318" s="1">
        <v>11284.7243099347</v>
      </c>
      <c r="AS318" s="1">
        <v>11329.176630157001</v>
      </c>
      <c r="AT318" s="1">
        <v>18745.170944101101</v>
      </c>
      <c r="AU318" s="1">
        <v>23728.274953847598</v>
      </c>
      <c r="AV318" s="1">
        <v>64486.153644497899</v>
      </c>
      <c r="AW318" s="1">
        <v>19110.030544124798</v>
      </c>
      <c r="AX318" s="1">
        <v>19060.112738350101</v>
      </c>
      <c r="AY318" s="1">
        <v>15938.6123228219</v>
      </c>
      <c r="AZ318" s="1">
        <v>23012.714838557698</v>
      </c>
      <c r="BA318" s="1">
        <v>16827.986517922101</v>
      </c>
      <c r="BB318" s="1">
        <v>10948.6165723377</v>
      </c>
      <c r="BC318" s="1">
        <v>18905.628526733301</v>
      </c>
      <c r="BD318" s="1">
        <v>13175.6695116881</v>
      </c>
      <c r="BE318" s="1">
        <v>14905.2000729473</v>
      </c>
      <c r="BF318" s="1">
        <v>14567.917433118801</v>
      </c>
      <c r="BG318" s="1">
        <v>20108.406945344501</v>
      </c>
      <c r="BH318" s="1">
        <v>19418.473670617299</v>
      </c>
      <c r="BI318" s="1">
        <v>12421.816863406801</v>
      </c>
      <c r="BJ318" s="1">
        <v>15900.266064459</v>
      </c>
      <c r="BK318" s="1">
        <v>13408.8081877683</v>
      </c>
      <c r="BL318" s="1">
        <v>22074.481450560201</v>
      </c>
      <c r="BM318" s="1">
        <v>14923.4961806191</v>
      </c>
      <c r="BN318" s="1">
        <v>15221.6328782324</v>
      </c>
      <c r="BO318" s="1">
        <v>16960.1170337726</v>
      </c>
      <c r="BP318" s="1">
        <v>20161.612887166699</v>
      </c>
      <c r="BQ318" s="1">
        <v>16645.335047047</v>
      </c>
      <c r="BR318" s="1">
        <v>31638.9100000978</v>
      </c>
      <c r="BS318" s="1">
        <v>16235.7414174524</v>
      </c>
      <c r="BT318" s="1">
        <v>12298.4589096114</v>
      </c>
      <c r="BU318" s="1">
        <v>30405.971948250899</v>
      </c>
      <c r="BV318" s="1">
        <v>12381.103917692501</v>
      </c>
      <c r="BW318" s="1">
        <v>20928.336934882402</v>
      </c>
      <c r="BX318" s="1">
        <v>23910.241425028998</v>
      </c>
      <c r="BY318" s="1">
        <v>12590.7433338263</v>
      </c>
      <c r="BZ318" s="1">
        <v>12673.6982257486</v>
      </c>
      <c r="CA318" s="1">
        <v>13594.271137747201</v>
      </c>
      <c r="CB318" s="1">
        <v>8813.1002154206999</v>
      </c>
    </row>
    <row r="319" spans="1:80" x14ac:dyDescent="0.2">
      <c r="A319" s="1" t="s">
        <v>1956</v>
      </c>
      <c r="B319" s="4" t="s">
        <v>1405</v>
      </c>
      <c r="C319" s="4" t="s">
        <v>1406</v>
      </c>
      <c r="D319" s="1" t="s">
        <v>0</v>
      </c>
      <c r="E319" s="1" t="s">
        <v>0</v>
      </c>
      <c r="F319" s="1" t="s">
        <v>0</v>
      </c>
      <c r="G319" s="1" t="s">
        <v>0</v>
      </c>
      <c r="H319" s="1" t="s">
        <v>0</v>
      </c>
      <c r="I319" s="1" t="s">
        <v>0</v>
      </c>
      <c r="J319" s="1" t="s">
        <v>0</v>
      </c>
      <c r="K319" s="1" t="s">
        <v>0</v>
      </c>
      <c r="L319" s="1" t="s">
        <v>0</v>
      </c>
      <c r="M319" s="1" t="s">
        <v>0</v>
      </c>
      <c r="N319" s="1" t="s">
        <v>0</v>
      </c>
      <c r="O319" s="1" t="s">
        <v>0</v>
      </c>
      <c r="P319" s="1" t="s">
        <v>0</v>
      </c>
      <c r="Q319" s="1" t="s">
        <v>0</v>
      </c>
      <c r="R319" s="1" t="s">
        <v>0</v>
      </c>
      <c r="S319" s="1" t="s">
        <v>0</v>
      </c>
      <c r="T319" s="1" t="s">
        <v>0</v>
      </c>
      <c r="U319" s="1" t="s">
        <v>0</v>
      </c>
      <c r="V319" s="1" t="s">
        <v>0</v>
      </c>
      <c r="W319" s="1" t="s">
        <v>0</v>
      </c>
      <c r="X319" s="1" t="s">
        <v>0</v>
      </c>
      <c r="Y319" s="1" t="s">
        <v>0</v>
      </c>
      <c r="Z319" s="1" t="s">
        <v>0</v>
      </c>
      <c r="AA319" s="1" t="s">
        <v>0</v>
      </c>
      <c r="AB319" s="1" t="s">
        <v>0</v>
      </c>
      <c r="AC319" s="1" t="s">
        <v>0</v>
      </c>
      <c r="AD319" s="1" t="s">
        <v>0</v>
      </c>
      <c r="AE319" s="1" t="s">
        <v>0</v>
      </c>
      <c r="AF319" s="1" t="s">
        <v>0</v>
      </c>
      <c r="AG319" s="1" t="s">
        <v>0</v>
      </c>
      <c r="AH319" s="1" t="s">
        <v>0</v>
      </c>
      <c r="AI319" s="1" t="s">
        <v>0</v>
      </c>
      <c r="AJ319" s="1" t="s">
        <v>0</v>
      </c>
      <c r="AK319" s="1" t="s">
        <v>0</v>
      </c>
      <c r="AL319" s="1" t="s">
        <v>0</v>
      </c>
      <c r="AM319" s="1" t="s">
        <v>0</v>
      </c>
      <c r="AN319" s="1" t="s">
        <v>0</v>
      </c>
      <c r="AO319" s="1" t="s">
        <v>0</v>
      </c>
      <c r="AP319" s="1" t="s">
        <v>0</v>
      </c>
      <c r="AQ319" s="1" t="s">
        <v>0</v>
      </c>
      <c r="AR319" s="1" t="s">
        <v>0</v>
      </c>
      <c r="AS319" s="1" t="s">
        <v>0</v>
      </c>
      <c r="AT319" s="1" t="s">
        <v>0</v>
      </c>
      <c r="AU319" s="1" t="s">
        <v>0</v>
      </c>
      <c r="AV319" s="1" t="s">
        <v>0</v>
      </c>
      <c r="AW319" s="1" t="s">
        <v>0</v>
      </c>
      <c r="AX319" s="1" t="s">
        <v>0</v>
      </c>
      <c r="AY319" s="1" t="s">
        <v>0</v>
      </c>
      <c r="AZ319" s="1" t="s">
        <v>0</v>
      </c>
      <c r="BA319" s="1" t="s">
        <v>0</v>
      </c>
      <c r="BB319" s="1" t="s">
        <v>0</v>
      </c>
      <c r="BC319" s="1" t="s">
        <v>0</v>
      </c>
      <c r="BD319" s="1" t="s">
        <v>0</v>
      </c>
      <c r="BE319" s="1" t="s">
        <v>0</v>
      </c>
      <c r="BF319" s="1" t="s">
        <v>0</v>
      </c>
      <c r="BG319" s="1" t="s">
        <v>0</v>
      </c>
      <c r="BH319" s="1" t="s">
        <v>0</v>
      </c>
      <c r="BI319" s="1" t="s">
        <v>0</v>
      </c>
      <c r="BJ319" s="1" t="s">
        <v>0</v>
      </c>
      <c r="BK319" s="1" t="s">
        <v>0</v>
      </c>
      <c r="BL319" s="1" t="s">
        <v>0</v>
      </c>
      <c r="BM319" s="1" t="s">
        <v>0</v>
      </c>
      <c r="BN319" s="1" t="s">
        <v>0</v>
      </c>
      <c r="BO319" s="1" t="s">
        <v>0</v>
      </c>
      <c r="BP319" s="1" t="s">
        <v>0</v>
      </c>
      <c r="BQ319" s="1" t="s">
        <v>0</v>
      </c>
      <c r="BR319" s="1" t="s">
        <v>0</v>
      </c>
      <c r="BS319" s="1" t="s">
        <v>0</v>
      </c>
      <c r="BT319" s="1" t="s">
        <v>0</v>
      </c>
      <c r="BU319" s="1" t="s">
        <v>0</v>
      </c>
      <c r="BV319" s="1" t="s">
        <v>0</v>
      </c>
      <c r="BW319" s="1" t="s">
        <v>0</v>
      </c>
      <c r="BX319" s="1" t="s">
        <v>0</v>
      </c>
      <c r="BY319" s="1" t="s">
        <v>0</v>
      </c>
      <c r="BZ319" s="1" t="s">
        <v>0</v>
      </c>
      <c r="CA319" s="1" t="s">
        <v>0</v>
      </c>
      <c r="CB319" s="1" t="s">
        <v>0</v>
      </c>
    </row>
    <row r="320" spans="1:80" x14ac:dyDescent="0.2">
      <c r="A320" s="1" t="s">
        <v>1957</v>
      </c>
      <c r="B320" s="4" t="s">
        <v>1410</v>
      </c>
      <c r="C320" s="4" t="s">
        <v>1411</v>
      </c>
      <c r="D320" s="1">
        <v>211759.306488498</v>
      </c>
      <c r="E320" s="1">
        <v>353112.614996902</v>
      </c>
      <c r="F320" s="1">
        <v>438053.51054340502</v>
      </c>
      <c r="G320" s="1">
        <v>147721.023646485</v>
      </c>
      <c r="H320" s="1">
        <v>620619.88388334203</v>
      </c>
      <c r="I320" s="1">
        <v>1101054.91687435</v>
      </c>
      <c r="J320" s="1">
        <v>242222.03293427499</v>
      </c>
      <c r="K320" s="1">
        <v>247910.099374716</v>
      </c>
      <c r="L320" s="1">
        <v>192570.195633861</v>
      </c>
      <c r="M320" s="1">
        <v>221977.86457684799</v>
      </c>
      <c r="N320" s="1">
        <v>888257.68847448495</v>
      </c>
      <c r="O320" s="1">
        <v>195894.255677198</v>
      </c>
      <c r="P320" s="1">
        <v>174870.02204453401</v>
      </c>
      <c r="Q320" s="1">
        <v>142833.07297623201</v>
      </c>
      <c r="R320" s="1">
        <v>194304.798449589</v>
      </c>
      <c r="S320" s="1">
        <v>218610.26878683601</v>
      </c>
      <c r="T320" s="1">
        <v>180718.877647343</v>
      </c>
      <c r="U320" s="1">
        <v>516553.25864664</v>
      </c>
      <c r="V320" s="1">
        <v>199869.327737835</v>
      </c>
      <c r="W320" s="1">
        <v>273657.36850555899</v>
      </c>
      <c r="X320" s="1">
        <v>236998.73401975801</v>
      </c>
      <c r="Y320" s="1">
        <v>154565.826631895</v>
      </c>
      <c r="Z320" s="1">
        <v>187788.36914908199</v>
      </c>
      <c r="AA320" s="1">
        <v>114971.06660874801</v>
      </c>
      <c r="AB320" s="1">
        <v>169081.06328967601</v>
      </c>
      <c r="AC320" s="1">
        <v>305178.57570540498</v>
      </c>
      <c r="AD320" s="1">
        <v>575923.79666084901</v>
      </c>
      <c r="AE320" s="1">
        <v>218757.94461770201</v>
      </c>
      <c r="AF320" s="1">
        <v>325936.50514724501</v>
      </c>
      <c r="AG320" s="1">
        <v>197270.320142907</v>
      </c>
      <c r="AH320" s="1">
        <v>282613.29131468199</v>
      </c>
      <c r="AI320" s="1">
        <v>208544.394745197</v>
      </c>
      <c r="AJ320" s="1">
        <v>186777.29185617901</v>
      </c>
      <c r="AK320" s="1">
        <v>145440.95666606599</v>
      </c>
      <c r="AL320" s="1">
        <v>408655.11106991803</v>
      </c>
      <c r="AM320" s="1">
        <v>183944.17334346799</v>
      </c>
      <c r="AN320" s="1">
        <v>151306.77243481899</v>
      </c>
      <c r="AO320" s="1">
        <v>643788.85726730898</v>
      </c>
      <c r="AP320" s="1">
        <v>166910.94539569801</v>
      </c>
      <c r="AQ320" s="1">
        <v>150484.348346132</v>
      </c>
      <c r="AR320" s="1">
        <v>124029.09495589101</v>
      </c>
      <c r="AS320" s="1">
        <v>131457.410873913</v>
      </c>
      <c r="AT320" s="1">
        <v>133909.11814371301</v>
      </c>
      <c r="AU320" s="1">
        <v>274568.714067375</v>
      </c>
      <c r="AV320" s="1">
        <v>616541.16164892795</v>
      </c>
      <c r="AW320" s="1">
        <v>160606.82962766101</v>
      </c>
      <c r="AX320" s="1">
        <v>202098.885276999</v>
      </c>
      <c r="AY320" s="1">
        <v>198042.47053055101</v>
      </c>
      <c r="AZ320" s="1">
        <v>389807.17060763499</v>
      </c>
      <c r="BA320" s="1">
        <v>169847.91786886399</v>
      </c>
      <c r="BB320" s="1">
        <v>130380.392326652</v>
      </c>
      <c r="BC320" s="1">
        <v>383952.25125898002</v>
      </c>
      <c r="BD320" s="1">
        <v>202257.74571805799</v>
      </c>
      <c r="BE320" s="1">
        <v>126916.834891726</v>
      </c>
      <c r="BF320" s="1">
        <v>114981.96004401</v>
      </c>
      <c r="BG320" s="1">
        <v>672205.80302239396</v>
      </c>
      <c r="BH320" s="1">
        <v>237574.13184834199</v>
      </c>
      <c r="BI320" s="1">
        <v>186055.33491633501</v>
      </c>
      <c r="BJ320" s="1">
        <v>211513.25174369101</v>
      </c>
      <c r="BK320" s="1">
        <v>133153.00923197201</v>
      </c>
      <c r="BL320" s="1">
        <v>396987.11560627999</v>
      </c>
      <c r="BM320" s="1">
        <v>137053.90902217501</v>
      </c>
      <c r="BN320" s="1">
        <v>234693.09283450901</v>
      </c>
      <c r="BO320" s="1">
        <v>291751.36266919703</v>
      </c>
      <c r="BP320" s="1">
        <v>179972.606186283</v>
      </c>
      <c r="BQ320" s="1">
        <v>184942.98995441999</v>
      </c>
      <c r="BR320" s="1">
        <v>708725.83470823895</v>
      </c>
      <c r="BS320" s="1">
        <v>131185.027235402</v>
      </c>
      <c r="BT320" s="1">
        <v>110823.085306348</v>
      </c>
      <c r="BU320" s="1">
        <v>611510.08142620104</v>
      </c>
      <c r="BV320" s="1">
        <v>206053.19526394401</v>
      </c>
      <c r="BW320" s="1">
        <v>167247.09381530699</v>
      </c>
      <c r="BX320" s="1">
        <v>289048.21946572198</v>
      </c>
      <c r="BY320" s="1">
        <v>158796.000466272</v>
      </c>
      <c r="BZ320" s="1">
        <v>228522.42324171099</v>
      </c>
      <c r="CA320" s="1">
        <v>248684.16526716901</v>
      </c>
      <c r="CB320" s="1">
        <v>112654.947228078</v>
      </c>
    </row>
    <row r="321" spans="1:80" x14ac:dyDescent="0.2">
      <c r="A321" s="1" t="s">
        <v>1958</v>
      </c>
      <c r="B321" s="4" t="s">
        <v>1415</v>
      </c>
      <c r="C321" s="4" t="s">
        <v>1416</v>
      </c>
      <c r="D321" s="1" t="s">
        <v>0</v>
      </c>
      <c r="E321" s="1" t="s">
        <v>0</v>
      </c>
      <c r="F321" s="1" t="s">
        <v>0</v>
      </c>
      <c r="G321" s="1" t="s">
        <v>0</v>
      </c>
      <c r="H321" s="1" t="s">
        <v>0</v>
      </c>
      <c r="I321" s="1" t="s">
        <v>0</v>
      </c>
      <c r="J321" s="1" t="s">
        <v>0</v>
      </c>
      <c r="K321" s="1" t="s">
        <v>0</v>
      </c>
      <c r="L321" s="1" t="s">
        <v>0</v>
      </c>
      <c r="M321" s="1" t="s">
        <v>0</v>
      </c>
      <c r="N321" s="1" t="s">
        <v>0</v>
      </c>
      <c r="O321" s="1" t="s">
        <v>0</v>
      </c>
      <c r="P321" s="1" t="s">
        <v>0</v>
      </c>
      <c r="Q321" s="1" t="s">
        <v>0</v>
      </c>
      <c r="R321" s="1" t="s">
        <v>0</v>
      </c>
      <c r="S321" s="1" t="s">
        <v>0</v>
      </c>
      <c r="T321" s="1" t="s">
        <v>0</v>
      </c>
      <c r="U321" s="1" t="s">
        <v>0</v>
      </c>
      <c r="V321" s="1" t="s">
        <v>0</v>
      </c>
      <c r="W321" s="1" t="s">
        <v>0</v>
      </c>
      <c r="X321" s="1" t="s">
        <v>0</v>
      </c>
      <c r="Y321" s="1" t="s">
        <v>0</v>
      </c>
      <c r="Z321" s="1" t="s">
        <v>0</v>
      </c>
      <c r="AA321" s="1" t="s">
        <v>0</v>
      </c>
      <c r="AB321" s="1" t="s">
        <v>0</v>
      </c>
      <c r="AC321" s="1" t="s">
        <v>0</v>
      </c>
      <c r="AD321" s="1" t="s">
        <v>0</v>
      </c>
      <c r="AE321" s="1" t="s">
        <v>0</v>
      </c>
      <c r="AF321" s="1" t="s">
        <v>0</v>
      </c>
      <c r="AG321" s="1" t="s">
        <v>0</v>
      </c>
      <c r="AH321" s="1" t="s">
        <v>0</v>
      </c>
      <c r="AI321" s="1" t="s">
        <v>0</v>
      </c>
      <c r="AJ321" s="1" t="s">
        <v>0</v>
      </c>
      <c r="AK321" s="1" t="s">
        <v>0</v>
      </c>
      <c r="AL321" s="1" t="s">
        <v>0</v>
      </c>
      <c r="AM321" s="1" t="s">
        <v>0</v>
      </c>
      <c r="AN321" s="1" t="s">
        <v>0</v>
      </c>
      <c r="AO321" s="1" t="s">
        <v>0</v>
      </c>
      <c r="AP321" s="1" t="s">
        <v>0</v>
      </c>
      <c r="AQ321" s="1" t="s">
        <v>0</v>
      </c>
      <c r="AR321" s="1" t="s">
        <v>0</v>
      </c>
      <c r="AS321" s="1" t="s">
        <v>0</v>
      </c>
      <c r="AT321" s="1" t="s">
        <v>0</v>
      </c>
      <c r="AU321" s="1" t="s">
        <v>0</v>
      </c>
      <c r="AV321" s="1" t="s">
        <v>0</v>
      </c>
      <c r="AW321" s="1" t="s">
        <v>0</v>
      </c>
      <c r="AX321" s="1" t="s">
        <v>0</v>
      </c>
      <c r="AY321" s="1" t="s">
        <v>0</v>
      </c>
      <c r="AZ321" s="1" t="s">
        <v>0</v>
      </c>
      <c r="BA321" s="1" t="s">
        <v>0</v>
      </c>
      <c r="BB321" s="1" t="s">
        <v>0</v>
      </c>
      <c r="BC321" s="1" t="s">
        <v>0</v>
      </c>
      <c r="BD321" s="1" t="s">
        <v>0</v>
      </c>
      <c r="BE321" s="1" t="s">
        <v>0</v>
      </c>
      <c r="BF321" s="1" t="s">
        <v>0</v>
      </c>
      <c r="BG321" s="1" t="s">
        <v>0</v>
      </c>
      <c r="BH321" s="1" t="s">
        <v>0</v>
      </c>
      <c r="BI321" s="1" t="s">
        <v>0</v>
      </c>
      <c r="BJ321" s="1" t="s">
        <v>0</v>
      </c>
      <c r="BK321" s="1" t="s">
        <v>0</v>
      </c>
      <c r="BL321" s="1" t="s">
        <v>0</v>
      </c>
      <c r="BM321" s="1" t="s">
        <v>0</v>
      </c>
      <c r="BN321" s="1" t="s">
        <v>0</v>
      </c>
      <c r="BO321" s="1" t="s">
        <v>0</v>
      </c>
      <c r="BP321" s="1" t="s">
        <v>0</v>
      </c>
      <c r="BQ321" s="1" t="s">
        <v>0</v>
      </c>
      <c r="BR321" s="1" t="s">
        <v>0</v>
      </c>
      <c r="BS321" s="1" t="s">
        <v>0</v>
      </c>
      <c r="BT321" s="1" t="s">
        <v>0</v>
      </c>
      <c r="BU321" s="1" t="s">
        <v>0</v>
      </c>
      <c r="BV321" s="1" t="s">
        <v>0</v>
      </c>
      <c r="BW321" s="1" t="s">
        <v>0</v>
      </c>
      <c r="BX321" s="1" t="s">
        <v>0</v>
      </c>
      <c r="BY321" s="1" t="s">
        <v>0</v>
      </c>
      <c r="BZ321" s="1" t="s">
        <v>0</v>
      </c>
      <c r="CA321" s="1" t="s">
        <v>0</v>
      </c>
      <c r="CB321" s="1" t="s">
        <v>0</v>
      </c>
    </row>
    <row r="322" spans="1:80" x14ac:dyDescent="0.2">
      <c r="A322" s="1" t="s">
        <v>1959</v>
      </c>
      <c r="B322" s="4" t="s">
        <v>1420</v>
      </c>
      <c r="C322" s="4" t="s">
        <v>1421</v>
      </c>
      <c r="D322" s="1" t="s">
        <v>0</v>
      </c>
      <c r="E322" s="1" t="s">
        <v>0</v>
      </c>
      <c r="F322" s="1" t="s">
        <v>0</v>
      </c>
      <c r="G322" s="1" t="s">
        <v>0</v>
      </c>
      <c r="H322" s="1" t="s">
        <v>0</v>
      </c>
      <c r="I322" s="1" t="s">
        <v>0</v>
      </c>
      <c r="J322" s="1" t="s">
        <v>0</v>
      </c>
      <c r="K322" s="1" t="s">
        <v>0</v>
      </c>
      <c r="L322" s="1" t="s">
        <v>0</v>
      </c>
      <c r="M322" s="1" t="s">
        <v>0</v>
      </c>
      <c r="N322" s="1" t="s">
        <v>0</v>
      </c>
      <c r="O322" s="1" t="s">
        <v>0</v>
      </c>
      <c r="P322" s="1" t="s">
        <v>0</v>
      </c>
      <c r="Q322" s="1" t="s">
        <v>0</v>
      </c>
      <c r="R322" s="1" t="s">
        <v>0</v>
      </c>
      <c r="S322" s="1" t="s">
        <v>0</v>
      </c>
      <c r="T322" s="1" t="s">
        <v>0</v>
      </c>
      <c r="U322" s="1" t="s">
        <v>0</v>
      </c>
      <c r="V322" s="1" t="s">
        <v>0</v>
      </c>
      <c r="W322" s="1" t="s">
        <v>0</v>
      </c>
      <c r="X322" s="1" t="s">
        <v>0</v>
      </c>
      <c r="Y322" s="1" t="s">
        <v>0</v>
      </c>
      <c r="Z322" s="1" t="s">
        <v>0</v>
      </c>
      <c r="AA322" s="1" t="s">
        <v>0</v>
      </c>
      <c r="AB322" s="1" t="s">
        <v>0</v>
      </c>
      <c r="AC322" s="1" t="s">
        <v>0</v>
      </c>
      <c r="AD322" s="1" t="s">
        <v>0</v>
      </c>
      <c r="AE322" s="1" t="s">
        <v>0</v>
      </c>
      <c r="AF322" s="1" t="s">
        <v>0</v>
      </c>
      <c r="AG322" s="1" t="s">
        <v>0</v>
      </c>
      <c r="AH322" s="1" t="s">
        <v>0</v>
      </c>
      <c r="AI322" s="1" t="s">
        <v>0</v>
      </c>
      <c r="AJ322" s="1" t="s">
        <v>0</v>
      </c>
      <c r="AK322" s="1" t="s">
        <v>0</v>
      </c>
      <c r="AL322" s="1" t="s">
        <v>0</v>
      </c>
      <c r="AM322" s="1" t="s">
        <v>0</v>
      </c>
      <c r="AN322" s="1" t="s">
        <v>0</v>
      </c>
      <c r="AO322" s="1" t="s">
        <v>0</v>
      </c>
      <c r="AP322" s="1" t="s">
        <v>0</v>
      </c>
      <c r="AQ322" s="1" t="s">
        <v>0</v>
      </c>
      <c r="AR322" s="1" t="s">
        <v>0</v>
      </c>
      <c r="AS322" s="1" t="s">
        <v>0</v>
      </c>
      <c r="AT322" s="1" t="s">
        <v>0</v>
      </c>
      <c r="AU322" s="1" t="s">
        <v>0</v>
      </c>
      <c r="AV322" s="1" t="s">
        <v>0</v>
      </c>
      <c r="AW322" s="1" t="s">
        <v>0</v>
      </c>
      <c r="AX322" s="1" t="s">
        <v>0</v>
      </c>
      <c r="AY322" s="1" t="s">
        <v>0</v>
      </c>
      <c r="AZ322" s="1" t="s">
        <v>0</v>
      </c>
      <c r="BA322" s="1" t="s">
        <v>0</v>
      </c>
      <c r="BB322" s="1" t="s">
        <v>0</v>
      </c>
      <c r="BC322" s="1" t="s">
        <v>0</v>
      </c>
      <c r="BD322" s="1" t="s">
        <v>0</v>
      </c>
      <c r="BE322" s="1" t="s">
        <v>0</v>
      </c>
      <c r="BF322" s="1" t="s">
        <v>0</v>
      </c>
      <c r="BG322" s="1" t="s">
        <v>0</v>
      </c>
      <c r="BH322" s="1" t="s">
        <v>0</v>
      </c>
      <c r="BI322" s="1" t="s">
        <v>0</v>
      </c>
      <c r="BJ322" s="1" t="s">
        <v>0</v>
      </c>
      <c r="BK322" s="1" t="s">
        <v>0</v>
      </c>
      <c r="BL322" s="1" t="s">
        <v>0</v>
      </c>
      <c r="BM322" s="1" t="s">
        <v>0</v>
      </c>
      <c r="BN322" s="1" t="s">
        <v>0</v>
      </c>
      <c r="BO322" s="1" t="s">
        <v>0</v>
      </c>
      <c r="BP322" s="1" t="s">
        <v>0</v>
      </c>
      <c r="BQ322" s="1" t="s">
        <v>0</v>
      </c>
      <c r="BR322" s="1" t="s">
        <v>0</v>
      </c>
      <c r="BS322" s="1" t="s">
        <v>0</v>
      </c>
      <c r="BT322" s="1" t="s">
        <v>0</v>
      </c>
      <c r="BU322" s="1" t="s">
        <v>0</v>
      </c>
      <c r="BV322" s="1" t="s">
        <v>0</v>
      </c>
      <c r="BW322" s="1" t="s">
        <v>0</v>
      </c>
      <c r="BX322" s="1" t="s">
        <v>0</v>
      </c>
      <c r="BY322" s="1" t="s">
        <v>0</v>
      </c>
      <c r="BZ322" s="1" t="s">
        <v>0</v>
      </c>
      <c r="CA322" s="1" t="s">
        <v>0</v>
      </c>
      <c r="CB322" s="1" t="s">
        <v>0</v>
      </c>
    </row>
    <row r="323" spans="1:80" x14ac:dyDescent="0.2">
      <c r="A323" s="1" t="s">
        <v>1960</v>
      </c>
      <c r="B323" s="4" t="s">
        <v>1424</v>
      </c>
      <c r="C323" s="4" t="s">
        <v>1425</v>
      </c>
      <c r="D323" s="1">
        <v>38657.687490865297</v>
      </c>
      <c r="E323" s="1">
        <v>40861.019313883698</v>
      </c>
      <c r="F323" s="1">
        <v>36833.511918207798</v>
      </c>
      <c r="G323" s="1">
        <v>37791.336625561897</v>
      </c>
      <c r="H323" s="1">
        <v>39949.195023989203</v>
      </c>
      <c r="I323" s="1">
        <v>39185.736707466</v>
      </c>
      <c r="J323" s="1">
        <v>36295.843234653003</v>
      </c>
      <c r="K323" s="1">
        <v>36316.107817974203</v>
      </c>
      <c r="L323" s="1">
        <v>37859.547460582202</v>
      </c>
      <c r="M323" s="1">
        <v>33880.318198971603</v>
      </c>
      <c r="N323" s="1">
        <v>44052.198678188201</v>
      </c>
      <c r="O323" s="1">
        <v>35753.638413760302</v>
      </c>
      <c r="P323" s="1">
        <v>38467.050567231701</v>
      </c>
      <c r="Q323" s="1">
        <v>38049.721961666997</v>
      </c>
      <c r="R323" s="1">
        <v>36450.470938405299</v>
      </c>
      <c r="S323" s="1">
        <v>37424.432428948399</v>
      </c>
      <c r="T323" s="1">
        <v>38815.900336665203</v>
      </c>
      <c r="U323" s="1">
        <v>35023.770634981098</v>
      </c>
      <c r="V323" s="1">
        <v>38170.530785638097</v>
      </c>
      <c r="W323" s="1">
        <v>41469.656240563199</v>
      </c>
      <c r="X323" s="1">
        <v>38182.222940677202</v>
      </c>
      <c r="Y323" s="1">
        <v>38142.148305863702</v>
      </c>
      <c r="Z323" s="1">
        <v>38457.281969347299</v>
      </c>
      <c r="AA323" s="1">
        <v>37733.144667850298</v>
      </c>
      <c r="AB323" s="1">
        <v>38822.685585266801</v>
      </c>
      <c r="AC323" s="1">
        <v>40331.555505840101</v>
      </c>
      <c r="AD323" s="1">
        <v>46317.7217273637</v>
      </c>
      <c r="AE323" s="1">
        <v>39105.1477095956</v>
      </c>
      <c r="AF323" s="1">
        <v>46241.703536851201</v>
      </c>
      <c r="AG323" s="1">
        <v>37753.173798788303</v>
      </c>
      <c r="AH323" s="1">
        <v>36842.553975175797</v>
      </c>
      <c r="AI323" s="1">
        <v>36937.917940494197</v>
      </c>
      <c r="AJ323" s="1">
        <v>37536.8527462415</v>
      </c>
      <c r="AK323" s="1">
        <v>36154.742693791799</v>
      </c>
      <c r="AL323" s="1">
        <v>38042.1140957678</v>
      </c>
      <c r="AM323" s="1">
        <v>36661.993439630998</v>
      </c>
      <c r="AN323" s="1">
        <v>37365.943128397201</v>
      </c>
      <c r="AO323" s="1">
        <v>30221.374090652898</v>
      </c>
      <c r="AP323" s="1">
        <v>36510.529908949902</v>
      </c>
      <c r="AQ323" s="1">
        <v>36454.933138459797</v>
      </c>
      <c r="AR323" s="1">
        <v>36439.457199272198</v>
      </c>
      <c r="AS323" s="1">
        <v>38200.258415726203</v>
      </c>
      <c r="AT323" s="1">
        <v>35761.639203870298</v>
      </c>
      <c r="AU323" s="1">
        <v>39743.693535857303</v>
      </c>
      <c r="AV323" s="1">
        <v>38380.117119446899</v>
      </c>
      <c r="AW323" s="1">
        <v>35805.451599749802</v>
      </c>
      <c r="AX323" s="1">
        <v>35124.438185337298</v>
      </c>
      <c r="AY323" s="1">
        <v>35008.370133060402</v>
      </c>
      <c r="AZ323" s="1">
        <v>36593.382658549199</v>
      </c>
      <c r="BA323" s="1">
        <v>36764.755514167002</v>
      </c>
      <c r="BB323" s="1">
        <v>38624.097797439899</v>
      </c>
      <c r="BC323" s="1">
        <v>36126.7560212795</v>
      </c>
      <c r="BD323" s="1">
        <v>38284.502115426003</v>
      </c>
      <c r="BE323" s="1">
        <v>37617.637630860598</v>
      </c>
      <c r="BF323" s="1">
        <v>37418.467660429698</v>
      </c>
      <c r="BG323" s="1">
        <v>39152.335179118701</v>
      </c>
      <c r="BH323" s="1">
        <v>37548.709357083797</v>
      </c>
      <c r="BI323" s="1">
        <v>36976.124862351397</v>
      </c>
      <c r="BJ323" s="1">
        <v>38204.732701324603</v>
      </c>
      <c r="BK323" s="1">
        <v>37986.363107078803</v>
      </c>
      <c r="BL323" s="1">
        <v>42182.389192868897</v>
      </c>
      <c r="BM323" s="1">
        <v>37137.655383614401</v>
      </c>
      <c r="BN323" s="1">
        <v>37265.925849865598</v>
      </c>
      <c r="BO323" s="1">
        <v>39507.346050156499</v>
      </c>
      <c r="BP323" s="1">
        <v>36583.4309490784</v>
      </c>
      <c r="BQ323" s="1">
        <v>37399.310412379098</v>
      </c>
      <c r="BR323" s="1">
        <v>36955.057941481296</v>
      </c>
      <c r="BS323" s="1">
        <v>38439.492227637202</v>
      </c>
      <c r="BT323" s="1">
        <v>33612.3198934057</v>
      </c>
      <c r="BU323" s="1">
        <v>35797.433852325797</v>
      </c>
      <c r="BV323" s="1">
        <v>36432.207779947603</v>
      </c>
      <c r="BW323" s="1">
        <v>38007.5306778425</v>
      </c>
      <c r="BX323" s="1">
        <v>35850.405303534302</v>
      </c>
      <c r="BY323" s="1">
        <v>35392.696092111699</v>
      </c>
      <c r="BZ323" s="1">
        <v>37234.5314261065</v>
      </c>
      <c r="CA323" s="1">
        <v>38016.836322680902</v>
      </c>
      <c r="CB323" s="1">
        <v>38269.692340011097</v>
      </c>
    </row>
    <row r="324" spans="1:80" x14ac:dyDescent="0.2">
      <c r="A324" s="1" t="s">
        <v>1961</v>
      </c>
      <c r="B324" s="4" t="s">
        <v>1428</v>
      </c>
      <c r="C324" s="4" t="s">
        <v>1429</v>
      </c>
      <c r="D324" s="1" t="s">
        <v>0</v>
      </c>
      <c r="E324" s="1" t="s">
        <v>0</v>
      </c>
      <c r="F324" s="1" t="s">
        <v>0</v>
      </c>
      <c r="G324" s="1" t="s">
        <v>0</v>
      </c>
      <c r="H324" s="1" t="s">
        <v>0</v>
      </c>
      <c r="I324" s="1" t="s">
        <v>0</v>
      </c>
      <c r="J324" s="1" t="s">
        <v>0</v>
      </c>
      <c r="K324" s="1" t="s">
        <v>0</v>
      </c>
      <c r="L324" s="1" t="s">
        <v>0</v>
      </c>
      <c r="M324" s="1" t="s">
        <v>0</v>
      </c>
      <c r="N324" s="1" t="s">
        <v>0</v>
      </c>
      <c r="O324" s="1" t="s">
        <v>0</v>
      </c>
      <c r="P324" s="1" t="s">
        <v>0</v>
      </c>
      <c r="Q324" s="1" t="s">
        <v>0</v>
      </c>
      <c r="R324" s="1" t="s">
        <v>0</v>
      </c>
      <c r="S324" s="1" t="s">
        <v>0</v>
      </c>
      <c r="T324" s="1" t="s">
        <v>0</v>
      </c>
      <c r="U324" s="1" t="s">
        <v>0</v>
      </c>
      <c r="V324" s="1" t="s">
        <v>0</v>
      </c>
      <c r="W324" s="1" t="s">
        <v>0</v>
      </c>
      <c r="X324" s="1" t="s">
        <v>0</v>
      </c>
      <c r="Y324" s="1" t="s">
        <v>0</v>
      </c>
      <c r="Z324" s="1" t="s">
        <v>0</v>
      </c>
      <c r="AA324" s="1" t="s">
        <v>0</v>
      </c>
      <c r="AB324" s="1" t="s">
        <v>0</v>
      </c>
      <c r="AC324" s="1" t="s">
        <v>0</v>
      </c>
      <c r="AD324" s="1" t="s">
        <v>0</v>
      </c>
      <c r="AE324" s="1" t="s">
        <v>0</v>
      </c>
      <c r="AF324" s="1" t="s">
        <v>0</v>
      </c>
      <c r="AG324" s="1" t="s">
        <v>0</v>
      </c>
      <c r="AH324" s="1" t="s">
        <v>0</v>
      </c>
      <c r="AI324" s="1" t="s">
        <v>0</v>
      </c>
      <c r="AJ324" s="1" t="s">
        <v>0</v>
      </c>
      <c r="AK324" s="1" t="s">
        <v>0</v>
      </c>
      <c r="AL324" s="1" t="s">
        <v>0</v>
      </c>
      <c r="AM324" s="1" t="s">
        <v>0</v>
      </c>
      <c r="AN324" s="1" t="s">
        <v>0</v>
      </c>
      <c r="AO324" s="1" t="s">
        <v>0</v>
      </c>
      <c r="AP324" s="1" t="s">
        <v>0</v>
      </c>
      <c r="AQ324" s="1" t="s">
        <v>0</v>
      </c>
      <c r="AR324" s="1" t="s">
        <v>0</v>
      </c>
      <c r="AS324" s="1" t="s">
        <v>0</v>
      </c>
      <c r="AT324" s="1" t="s">
        <v>0</v>
      </c>
      <c r="AU324" s="1" t="s">
        <v>0</v>
      </c>
      <c r="AV324" s="1" t="s">
        <v>0</v>
      </c>
      <c r="AW324" s="1" t="s">
        <v>0</v>
      </c>
      <c r="AX324" s="1" t="s">
        <v>0</v>
      </c>
      <c r="AY324" s="1" t="s">
        <v>0</v>
      </c>
      <c r="AZ324" s="1" t="s">
        <v>0</v>
      </c>
      <c r="BA324" s="1" t="s">
        <v>0</v>
      </c>
      <c r="BB324" s="1" t="s">
        <v>0</v>
      </c>
      <c r="BC324" s="1" t="s">
        <v>0</v>
      </c>
      <c r="BD324" s="1" t="s">
        <v>0</v>
      </c>
      <c r="BE324" s="1" t="s">
        <v>0</v>
      </c>
      <c r="BF324" s="1" t="s">
        <v>0</v>
      </c>
      <c r="BG324" s="1" t="s">
        <v>0</v>
      </c>
      <c r="BH324" s="1" t="s">
        <v>0</v>
      </c>
      <c r="BI324" s="1" t="s">
        <v>0</v>
      </c>
      <c r="BJ324" s="1" t="s">
        <v>0</v>
      </c>
      <c r="BK324" s="1" t="s">
        <v>0</v>
      </c>
      <c r="BL324" s="1" t="s">
        <v>0</v>
      </c>
      <c r="BM324" s="1" t="s">
        <v>0</v>
      </c>
      <c r="BN324" s="1" t="s">
        <v>0</v>
      </c>
      <c r="BO324" s="1" t="s">
        <v>0</v>
      </c>
      <c r="BP324" s="1" t="s">
        <v>0</v>
      </c>
      <c r="BQ324" s="1" t="s">
        <v>0</v>
      </c>
      <c r="BR324" s="1" t="s">
        <v>0</v>
      </c>
      <c r="BS324" s="1" t="s">
        <v>0</v>
      </c>
      <c r="BT324" s="1" t="s">
        <v>0</v>
      </c>
      <c r="BU324" s="1" t="s">
        <v>0</v>
      </c>
      <c r="BV324" s="1" t="s">
        <v>0</v>
      </c>
      <c r="BW324" s="1" t="s">
        <v>0</v>
      </c>
      <c r="BX324" s="1" t="s">
        <v>0</v>
      </c>
      <c r="BY324" s="1" t="s">
        <v>0</v>
      </c>
      <c r="BZ324" s="1" t="s">
        <v>0</v>
      </c>
      <c r="CA324" s="1" t="s">
        <v>0</v>
      </c>
      <c r="CB324" s="1" t="s">
        <v>0</v>
      </c>
    </row>
    <row r="325" spans="1:80" x14ac:dyDescent="0.2">
      <c r="A325" s="1" t="s">
        <v>1962</v>
      </c>
      <c r="B325" s="4" t="s">
        <v>1433</v>
      </c>
      <c r="C325" s="4" t="s">
        <v>1434</v>
      </c>
      <c r="D325" s="1" t="s">
        <v>0</v>
      </c>
      <c r="E325" s="1" t="s">
        <v>0</v>
      </c>
      <c r="F325" s="1" t="s">
        <v>0</v>
      </c>
      <c r="G325" s="1" t="s">
        <v>0</v>
      </c>
      <c r="H325" s="1" t="s">
        <v>0</v>
      </c>
      <c r="I325" s="1" t="s">
        <v>0</v>
      </c>
      <c r="J325" s="1" t="s">
        <v>0</v>
      </c>
      <c r="K325" s="1" t="s">
        <v>0</v>
      </c>
      <c r="L325" s="1" t="s">
        <v>0</v>
      </c>
      <c r="M325" s="1" t="s">
        <v>0</v>
      </c>
      <c r="N325" s="1" t="s">
        <v>0</v>
      </c>
      <c r="O325" s="1" t="s">
        <v>0</v>
      </c>
      <c r="P325" s="1" t="s">
        <v>0</v>
      </c>
      <c r="Q325" s="1" t="s">
        <v>0</v>
      </c>
      <c r="R325" s="1" t="s">
        <v>0</v>
      </c>
      <c r="S325" s="1" t="s">
        <v>0</v>
      </c>
      <c r="T325" s="1" t="s">
        <v>0</v>
      </c>
      <c r="U325" s="1" t="s">
        <v>0</v>
      </c>
      <c r="V325" s="1" t="s">
        <v>0</v>
      </c>
      <c r="W325" s="1" t="s">
        <v>0</v>
      </c>
      <c r="X325" s="1" t="s">
        <v>0</v>
      </c>
      <c r="Y325" s="1" t="s">
        <v>0</v>
      </c>
      <c r="Z325" s="1" t="s">
        <v>0</v>
      </c>
      <c r="AA325" s="1" t="s">
        <v>0</v>
      </c>
      <c r="AB325" s="1" t="s">
        <v>0</v>
      </c>
      <c r="AC325" s="1" t="s">
        <v>0</v>
      </c>
      <c r="AD325" s="1" t="s">
        <v>0</v>
      </c>
      <c r="AE325" s="1" t="s">
        <v>0</v>
      </c>
      <c r="AF325" s="1" t="s">
        <v>0</v>
      </c>
      <c r="AG325" s="1" t="s">
        <v>0</v>
      </c>
      <c r="AH325" s="1" t="s">
        <v>0</v>
      </c>
      <c r="AI325" s="1" t="s">
        <v>0</v>
      </c>
      <c r="AJ325" s="1" t="s">
        <v>0</v>
      </c>
      <c r="AK325" s="1" t="s">
        <v>0</v>
      </c>
      <c r="AL325" s="1" t="s">
        <v>0</v>
      </c>
      <c r="AM325" s="1" t="s">
        <v>0</v>
      </c>
      <c r="AN325" s="1" t="s">
        <v>0</v>
      </c>
      <c r="AO325" s="1" t="s">
        <v>0</v>
      </c>
      <c r="AP325" s="1" t="s">
        <v>0</v>
      </c>
      <c r="AQ325" s="1" t="s">
        <v>0</v>
      </c>
      <c r="AR325" s="1" t="s">
        <v>0</v>
      </c>
      <c r="AS325" s="1" t="s">
        <v>0</v>
      </c>
      <c r="AT325" s="1" t="s">
        <v>0</v>
      </c>
      <c r="AU325" s="1" t="s">
        <v>0</v>
      </c>
      <c r="AV325" s="1" t="s">
        <v>0</v>
      </c>
      <c r="AW325" s="1" t="s">
        <v>0</v>
      </c>
      <c r="AX325" s="1" t="s">
        <v>0</v>
      </c>
      <c r="AY325" s="1" t="s">
        <v>0</v>
      </c>
      <c r="AZ325" s="1" t="s">
        <v>0</v>
      </c>
      <c r="BA325" s="1" t="s">
        <v>0</v>
      </c>
      <c r="BB325" s="1" t="s">
        <v>0</v>
      </c>
      <c r="BC325" s="1" t="s">
        <v>0</v>
      </c>
      <c r="BD325" s="1" t="s">
        <v>0</v>
      </c>
      <c r="BE325" s="1" t="s">
        <v>0</v>
      </c>
      <c r="BF325" s="1" t="s">
        <v>0</v>
      </c>
      <c r="BG325" s="1" t="s">
        <v>0</v>
      </c>
      <c r="BH325" s="1" t="s">
        <v>0</v>
      </c>
      <c r="BI325" s="1" t="s">
        <v>0</v>
      </c>
      <c r="BJ325" s="1" t="s">
        <v>0</v>
      </c>
      <c r="BK325" s="1" t="s">
        <v>0</v>
      </c>
      <c r="BL325" s="1" t="s">
        <v>0</v>
      </c>
      <c r="BM325" s="1" t="s">
        <v>0</v>
      </c>
      <c r="BN325" s="1" t="s">
        <v>0</v>
      </c>
      <c r="BO325" s="1" t="s">
        <v>0</v>
      </c>
      <c r="BP325" s="1" t="s">
        <v>0</v>
      </c>
      <c r="BQ325" s="1" t="s">
        <v>0</v>
      </c>
      <c r="BR325" s="1" t="s">
        <v>0</v>
      </c>
      <c r="BS325" s="1" t="s">
        <v>0</v>
      </c>
      <c r="BT325" s="1" t="s">
        <v>0</v>
      </c>
      <c r="BU325" s="1" t="s">
        <v>0</v>
      </c>
      <c r="BV325" s="1" t="s">
        <v>0</v>
      </c>
      <c r="BW325" s="1" t="s">
        <v>0</v>
      </c>
      <c r="BX325" s="1" t="s">
        <v>0</v>
      </c>
      <c r="BY325" s="1" t="s">
        <v>0</v>
      </c>
      <c r="BZ325" s="1" t="s">
        <v>0</v>
      </c>
      <c r="CA325" s="1" t="s">
        <v>0</v>
      </c>
      <c r="CB325" s="1" t="s">
        <v>0</v>
      </c>
    </row>
    <row r="326" spans="1:80" x14ac:dyDescent="0.2">
      <c r="A326" s="1" t="s">
        <v>1963</v>
      </c>
      <c r="B326" s="4" t="s">
        <v>1438</v>
      </c>
      <c r="C326" s="4" t="s">
        <v>1439</v>
      </c>
      <c r="D326" s="1">
        <v>84078.393083166098</v>
      </c>
      <c r="E326" s="1">
        <v>47513.0491047865</v>
      </c>
      <c r="F326" s="1">
        <v>107919.55059666101</v>
      </c>
      <c r="G326" s="1">
        <v>200686.18471282101</v>
      </c>
      <c r="H326" s="1" t="s">
        <v>0</v>
      </c>
      <c r="I326" s="1">
        <v>37844.156883934003</v>
      </c>
      <c r="J326" s="1">
        <v>22780.6513771725</v>
      </c>
      <c r="K326" s="1">
        <v>22552.6011405838</v>
      </c>
      <c r="L326" s="1">
        <v>231766.676115657</v>
      </c>
      <c r="M326" s="1" t="s">
        <v>0</v>
      </c>
      <c r="N326" s="1">
        <v>37582.259981402603</v>
      </c>
      <c r="O326" s="1">
        <v>31430.645600745102</v>
      </c>
      <c r="P326" s="1">
        <v>49573.992235393504</v>
      </c>
      <c r="Q326" s="1">
        <v>71655.192330304097</v>
      </c>
      <c r="R326" s="1">
        <v>59300.712573255703</v>
      </c>
      <c r="S326" s="1">
        <v>42711.391372155798</v>
      </c>
      <c r="T326" s="1">
        <v>36459.703995801603</v>
      </c>
      <c r="U326" s="1">
        <v>41705.822428080202</v>
      </c>
      <c r="V326" s="1">
        <v>48265.2847134002</v>
      </c>
      <c r="W326" s="1">
        <v>62934.0195136166</v>
      </c>
      <c r="X326" s="1">
        <v>83098.720996042597</v>
      </c>
      <c r="Y326" s="1" t="s">
        <v>0</v>
      </c>
      <c r="Z326" s="1">
        <v>1043697.15089644</v>
      </c>
      <c r="AA326" s="1">
        <v>124491.695331664</v>
      </c>
      <c r="AB326" s="1" t="s">
        <v>0</v>
      </c>
      <c r="AC326" s="1">
        <v>52744.096989036101</v>
      </c>
      <c r="AD326" s="1" t="s">
        <v>0</v>
      </c>
      <c r="AE326" s="1">
        <v>86369.836849180603</v>
      </c>
      <c r="AF326" s="1">
        <v>22605.196328525399</v>
      </c>
      <c r="AG326" s="1" t="s">
        <v>0</v>
      </c>
      <c r="AH326" s="1">
        <v>129769.17364814</v>
      </c>
      <c r="AI326" s="1">
        <v>26031.375627054302</v>
      </c>
      <c r="AJ326" s="1">
        <v>26116.6362435148</v>
      </c>
      <c r="AK326" s="1">
        <v>65155.780593822899</v>
      </c>
      <c r="AL326" s="1">
        <v>113730.42902538201</v>
      </c>
      <c r="AM326" s="1">
        <v>65311.827691119703</v>
      </c>
      <c r="AN326" s="1">
        <v>376686.01713322097</v>
      </c>
      <c r="AO326" s="1" t="s">
        <v>0</v>
      </c>
      <c r="AP326" s="1">
        <v>35961.825948751997</v>
      </c>
      <c r="AQ326" s="1" t="s">
        <v>0</v>
      </c>
      <c r="AR326" s="1" t="s">
        <v>0</v>
      </c>
      <c r="AS326" s="1">
        <v>33317.237560800197</v>
      </c>
      <c r="AT326" s="1" t="s">
        <v>0</v>
      </c>
      <c r="AU326" s="1">
        <v>46515.036291004399</v>
      </c>
      <c r="AV326" s="1">
        <v>37839.925317559697</v>
      </c>
      <c r="AW326" s="1">
        <v>46363.8502724348</v>
      </c>
      <c r="AX326" s="1">
        <v>37926.251610459403</v>
      </c>
      <c r="AY326" s="1">
        <v>29766.338988366399</v>
      </c>
      <c r="AZ326" s="1">
        <v>84997.728666165407</v>
      </c>
      <c r="BA326" s="1" t="s">
        <v>0</v>
      </c>
      <c r="BB326" s="1" t="s">
        <v>0</v>
      </c>
      <c r="BC326" s="1" t="s">
        <v>0</v>
      </c>
      <c r="BD326" s="1">
        <v>283179.783227543</v>
      </c>
      <c r="BE326" s="1">
        <v>28295.525455734401</v>
      </c>
      <c r="BF326" s="1" t="s">
        <v>0</v>
      </c>
      <c r="BG326" s="1">
        <v>31367.4510226409</v>
      </c>
      <c r="BH326" s="1">
        <v>41576.122466141598</v>
      </c>
      <c r="BI326" s="1" t="s">
        <v>0</v>
      </c>
      <c r="BJ326" s="1">
        <v>180448.66980782</v>
      </c>
      <c r="BK326" s="1">
        <v>28489.72592252</v>
      </c>
      <c r="BL326" s="1">
        <v>27659.7834003926</v>
      </c>
      <c r="BM326" s="1" t="s">
        <v>0</v>
      </c>
      <c r="BN326" s="1">
        <v>303774.40367553203</v>
      </c>
      <c r="BO326" s="1" t="s">
        <v>0</v>
      </c>
      <c r="BP326" s="1" t="s">
        <v>0</v>
      </c>
      <c r="BQ326" s="1">
        <v>30594.684183790301</v>
      </c>
      <c r="BR326" s="1">
        <v>46000.9240368752</v>
      </c>
      <c r="BS326" s="1" t="s">
        <v>0</v>
      </c>
      <c r="BT326" s="1">
        <v>35284.163236250803</v>
      </c>
      <c r="BU326" s="1" t="s">
        <v>0</v>
      </c>
      <c r="BV326" s="1" t="s">
        <v>0</v>
      </c>
      <c r="BW326" s="1" t="s">
        <v>0</v>
      </c>
      <c r="BX326" s="1">
        <v>21318.8941978572</v>
      </c>
      <c r="BY326" s="1">
        <v>55107.226385816597</v>
      </c>
      <c r="BZ326" s="1" t="s">
        <v>0</v>
      </c>
      <c r="CA326" s="1" t="s">
        <v>0</v>
      </c>
      <c r="CB326" s="1">
        <v>26965.323970763398</v>
      </c>
    </row>
    <row r="327" spans="1:80" x14ac:dyDescent="0.2">
      <c r="A327" s="1" t="s">
        <v>1964</v>
      </c>
      <c r="B327" s="4" t="s">
        <v>1442</v>
      </c>
      <c r="C327" s="4" t="s">
        <v>1443</v>
      </c>
      <c r="D327" s="1" t="s">
        <v>0</v>
      </c>
      <c r="E327" s="1" t="s">
        <v>0</v>
      </c>
      <c r="F327" s="1" t="s">
        <v>0</v>
      </c>
      <c r="G327" s="1" t="s">
        <v>0</v>
      </c>
      <c r="H327" s="1" t="s">
        <v>0</v>
      </c>
      <c r="I327" s="1" t="s">
        <v>0</v>
      </c>
      <c r="J327" s="1" t="s">
        <v>0</v>
      </c>
      <c r="K327" s="1" t="s">
        <v>0</v>
      </c>
      <c r="L327" s="1" t="s">
        <v>0</v>
      </c>
      <c r="M327" s="1" t="s">
        <v>0</v>
      </c>
      <c r="N327" s="1" t="s">
        <v>0</v>
      </c>
      <c r="O327" s="1" t="s">
        <v>0</v>
      </c>
      <c r="P327" s="1" t="s">
        <v>0</v>
      </c>
      <c r="Q327" s="1" t="s">
        <v>0</v>
      </c>
      <c r="R327" s="1" t="s">
        <v>0</v>
      </c>
      <c r="S327" s="1" t="s">
        <v>0</v>
      </c>
      <c r="T327" s="1" t="s">
        <v>0</v>
      </c>
      <c r="U327" s="1" t="s">
        <v>0</v>
      </c>
      <c r="V327" s="1" t="s">
        <v>0</v>
      </c>
      <c r="W327" s="1" t="s">
        <v>0</v>
      </c>
      <c r="X327" s="1" t="s">
        <v>0</v>
      </c>
      <c r="Y327" s="1" t="s">
        <v>0</v>
      </c>
      <c r="Z327" s="1" t="s">
        <v>0</v>
      </c>
      <c r="AA327" s="1" t="s">
        <v>0</v>
      </c>
      <c r="AB327" s="1" t="s">
        <v>0</v>
      </c>
      <c r="AC327" s="1" t="s">
        <v>0</v>
      </c>
      <c r="AD327" s="1" t="s">
        <v>0</v>
      </c>
      <c r="AE327" s="1" t="s">
        <v>0</v>
      </c>
      <c r="AF327" s="1" t="s">
        <v>0</v>
      </c>
      <c r="AG327" s="1" t="s">
        <v>0</v>
      </c>
      <c r="AH327" s="1" t="s">
        <v>0</v>
      </c>
      <c r="AI327" s="1" t="s">
        <v>0</v>
      </c>
      <c r="AJ327" s="1" t="s">
        <v>0</v>
      </c>
      <c r="AK327" s="1" t="s">
        <v>0</v>
      </c>
      <c r="AL327" s="1" t="s">
        <v>0</v>
      </c>
      <c r="AM327" s="1" t="s">
        <v>0</v>
      </c>
      <c r="AN327" s="1" t="s">
        <v>0</v>
      </c>
      <c r="AO327" s="1" t="s">
        <v>0</v>
      </c>
      <c r="AP327" s="1" t="s">
        <v>0</v>
      </c>
      <c r="AQ327" s="1" t="s">
        <v>0</v>
      </c>
      <c r="AR327" s="1" t="s">
        <v>0</v>
      </c>
      <c r="AS327" s="1" t="s">
        <v>0</v>
      </c>
      <c r="AT327" s="1" t="s">
        <v>0</v>
      </c>
      <c r="AU327" s="1" t="s">
        <v>0</v>
      </c>
      <c r="AV327" s="1" t="s">
        <v>0</v>
      </c>
      <c r="AW327" s="1" t="s">
        <v>0</v>
      </c>
      <c r="AX327" s="1" t="s">
        <v>0</v>
      </c>
      <c r="AY327" s="1" t="s">
        <v>0</v>
      </c>
      <c r="AZ327" s="1" t="s">
        <v>0</v>
      </c>
      <c r="BA327" s="1" t="s">
        <v>0</v>
      </c>
      <c r="BB327" s="1" t="s">
        <v>0</v>
      </c>
      <c r="BC327" s="1" t="s">
        <v>0</v>
      </c>
      <c r="BD327" s="1" t="s">
        <v>0</v>
      </c>
      <c r="BE327" s="1" t="s">
        <v>0</v>
      </c>
      <c r="BF327" s="1" t="s">
        <v>0</v>
      </c>
      <c r="BG327" s="1" t="s">
        <v>0</v>
      </c>
      <c r="BH327" s="1" t="s">
        <v>0</v>
      </c>
      <c r="BI327" s="1" t="s">
        <v>0</v>
      </c>
      <c r="BJ327" s="1" t="s">
        <v>0</v>
      </c>
      <c r="BK327" s="1" t="s">
        <v>0</v>
      </c>
      <c r="BL327" s="1" t="s">
        <v>0</v>
      </c>
      <c r="BM327" s="1" t="s">
        <v>0</v>
      </c>
      <c r="BN327" s="1" t="s">
        <v>0</v>
      </c>
      <c r="BO327" s="1" t="s">
        <v>0</v>
      </c>
      <c r="BP327" s="1" t="s">
        <v>0</v>
      </c>
      <c r="BQ327" s="1" t="s">
        <v>0</v>
      </c>
      <c r="BR327" s="1" t="s">
        <v>0</v>
      </c>
      <c r="BS327" s="1" t="s">
        <v>0</v>
      </c>
      <c r="BT327" s="1" t="s">
        <v>0</v>
      </c>
      <c r="BU327" s="1" t="s">
        <v>0</v>
      </c>
      <c r="BV327" s="1" t="s">
        <v>0</v>
      </c>
      <c r="BW327" s="1" t="s">
        <v>0</v>
      </c>
      <c r="BX327" s="1" t="s">
        <v>0</v>
      </c>
      <c r="BY327" s="1" t="s">
        <v>0</v>
      </c>
      <c r="BZ327" s="1" t="s">
        <v>0</v>
      </c>
      <c r="CA327" s="1" t="s">
        <v>0</v>
      </c>
      <c r="CB327" s="1" t="s">
        <v>0</v>
      </c>
    </row>
    <row r="328" spans="1:80" x14ac:dyDescent="0.2">
      <c r="A328" s="1" t="s">
        <v>1965</v>
      </c>
      <c r="B328" s="4" t="s">
        <v>1447</v>
      </c>
      <c r="C328" s="4" t="s">
        <v>1448</v>
      </c>
      <c r="D328" s="1" t="s">
        <v>0</v>
      </c>
      <c r="E328" s="1" t="s">
        <v>0</v>
      </c>
      <c r="F328" s="1" t="s">
        <v>0</v>
      </c>
      <c r="G328" s="1" t="s">
        <v>0</v>
      </c>
      <c r="H328" s="1" t="s">
        <v>0</v>
      </c>
      <c r="I328" s="1" t="s">
        <v>0</v>
      </c>
      <c r="J328" s="1" t="s">
        <v>0</v>
      </c>
      <c r="K328" s="1" t="s">
        <v>0</v>
      </c>
      <c r="L328" s="1" t="s">
        <v>0</v>
      </c>
      <c r="M328" s="1" t="s">
        <v>0</v>
      </c>
      <c r="N328" s="1" t="s">
        <v>0</v>
      </c>
      <c r="O328" s="1" t="s">
        <v>0</v>
      </c>
      <c r="P328" s="1" t="s">
        <v>0</v>
      </c>
      <c r="Q328" s="1" t="s">
        <v>0</v>
      </c>
      <c r="R328" s="1" t="s">
        <v>0</v>
      </c>
      <c r="S328" s="1" t="s">
        <v>0</v>
      </c>
      <c r="T328" s="1" t="s">
        <v>0</v>
      </c>
      <c r="U328" s="1" t="s">
        <v>0</v>
      </c>
      <c r="V328" s="1" t="s">
        <v>0</v>
      </c>
      <c r="W328" s="1" t="s">
        <v>0</v>
      </c>
      <c r="X328" s="1" t="s">
        <v>0</v>
      </c>
      <c r="Y328" s="1" t="s">
        <v>0</v>
      </c>
      <c r="Z328" s="1" t="s">
        <v>0</v>
      </c>
      <c r="AA328" s="1" t="s">
        <v>0</v>
      </c>
      <c r="AB328" s="1" t="s">
        <v>0</v>
      </c>
      <c r="AC328" s="1" t="s">
        <v>0</v>
      </c>
      <c r="AD328" s="1" t="s">
        <v>0</v>
      </c>
      <c r="AE328" s="1" t="s">
        <v>0</v>
      </c>
      <c r="AF328" s="1" t="s">
        <v>0</v>
      </c>
      <c r="AG328" s="1" t="s">
        <v>0</v>
      </c>
      <c r="AH328" s="1" t="s">
        <v>0</v>
      </c>
      <c r="AI328" s="1" t="s">
        <v>0</v>
      </c>
      <c r="AJ328" s="1" t="s">
        <v>0</v>
      </c>
      <c r="AK328" s="1" t="s">
        <v>0</v>
      </c>
      <c r="AL328" s="1" t="s">
        <v>0</v>
      </c>
      <c r="AM328" s="1" t="s">
        <v>0</v>
      </c>
      <c r="AN328" s="1" t="s">
        <v>0</v>
      </c>
      <c r="AO328" s="1" t="s">
        <v>0</v>
      </c>
      <c r="AP328" s="1" t="s">
        <v>0</v>
      </c>
      <c r="AQ328" s="1" t="s">
        <v>0</v>
      </c>
      <c r="AR328" s="1" t="s">
        <v>0</v>
      </c>
      <c r="AS328" s="1" t="s">
        <v>0</v>
      </c>
      <c r="AT328" s="1" t="s">
        <v>0</v>
      </c>
      <c r="AU328" s="1" t="s">
        <v>0</v>
      </c>
      <c r="AV328" s="1" t="s">
        <v>0</v>
      </c>
      <c r="AW328" s="1" t="s">
        <v>0</v>
      </c>
      <c r="AX328" s="1" t="s">
        <v>0</v>
      </c>
      <c r="AY328" s="1" t="s">
        <v>0</v>
      </c>
      <c r="AZ328" s="1" t="s">
        <v>0</v>
      </c>
      <c r="BA328" s="1" t="s">
        <v>0</v>
      </c>
      <c r="BB328" s="1" t="s">
        <v>0</v>
      </c>
      <c r="BC328" s="1" t="s">
        <v>0</v>
      </c>
      <c r="BD328" s="1" t="s">
        <v>0</v>
      </c>
      <c r="BE328" s="1" t="s">
        <v>0</v>
      </c>
      <c r="BF328" s="1" t="s">
        <v>0</v>
      </c>
      <c r="BG328" s="1" t="s">
        <v>0</v>
      </c>
      <c r="BH328" s="1" t="s">
        <v>0</v>
      </c>
      <c r="BI328" s="1" t="s">
        <v>0</v>
      </c>
      <c r="BJ328" s="1" t="s">
        <v>0</v>
      </c>
      <c r="BK328" s="1" t="s">
        <v>0</v>
      </c>
      <c r="BL328" s="1" t="s">
        <v>0</v>
      </c>
      <c r="BM328" s="1" t="s">
        <v>0</v>
      </c>
      <c r="BN328" s="1" t="s">
        <v>0</v>
      </c>
      <c r="BO328" s="1" t="s">
        <v>0</v>
      </c>
      <c r="BP328" s="1" t="s">
        <v>0</v>
      </c>
      <c r="BQ328" s="1" t="s">
        <v>0</v>
      </c>
      <c r="BR328" s="1" t="s">
        <v>0</v>
      </c>
      <c r="BS328" s="1" t="s">
        <v>0</v>
      </c>
      <c r="BT328" s="1" t="s">
        <v>0</v>
      </c>
      <c r="BU328" s="1" t="s">
        <v>0</v>
      </c>
      <c r="BV328" s="1" t="s">
        <v>0</v>
      </c>
      <c r="BW328" s="1" t="s">
        <v>0</v>
      </c>
      <c r="BX328" s="1" t="s">
        <v>0</v>
      </c>
      <c r="BY328" s="1" t="s">
        <v>0</v>
      </c>
      <c r="BZ328" s="1" t="s">
        <v>0</v>
      </c>
      <c r="CA328" s="1" t="s">
        <v>0</v>
      </c>
      <c r="CB328" s="1" t="s">
        <v>0</v>
      </c>
    </row>
    <row r="329" spans="1:80" x14ac:dyDescent="0.2">
      <c r="A329" s="1" t="s">
        <v>1966</v>
      </c>
      <c r="B329" s="4" t="s">
        <v>1452</v>
      </c>
      <c r="C329" s="4" t="s">
        <v>1453</v>
      </c>
      <c r="D329" s="1" t="s">
        <v>0</v>
      </c>
      <c r="E329" s="1" t="s">
        <v>0</v>
      </c>
      <c r="F329" s="1" t="s">
        <v>0</v>
      </c>
      <c r="G329" s="1" t="s">
        <v>0</v>
      </c>
      <c r="H329" s="1" t="s">
        <v>0</v>
      </c>
      <c r="I329" s="1" t="s">
        <v>0</v>
      </c>
      <c r="J329" s="1" t="s">
        <v>0</v>
      </c>
      <c r="K329" s="1" t="s">
        <v>0</v>
      </c>
      <c r="L329" s="1" t="s">
        <v>0</v>
      </c>
      <c r="M329" s="1" t="s">
        <v>0</v>
      </c>
      <c r="N329" s="1" t="s">
        <v>0</v>
      </c>
      <c r="O329" s="1" t="s">
        <v>0</v>
      </c>
      <c r="P329" s="1" t="s">
        <v>0</v>
      </c>
      <c r="Q329" s="1" t="s">
        <v>0</v>
      </c>
      <c r="R329" s="1" t="s">
        <v>0</v>
      </c>
      <c r="S329" s="1" t="s">
        <v>0</v>
      </c>
      <c r="T329" s="1" t="s">
        <v>0</v>
      </c>
      <c r="U329" s="1" t="s">
        <v>0</v>
      </c>
      <c r="V329" s="1" t="s">
        <v>0</v>
      </c>
      <c r="W329" s="1" t="s">
        <v>0</v>
      </c>
      <c r="X329" s="1" t="s">
        <v>0</v>
      </c>
      <c r="Y329" s="1" t="s">
        <v>0</v>
      </c>
      <c r="Z329" s="1" t="s">
        <v>0</v>
      </c>
      <c r="AA329" s="1" t="s">
        <v>0</v>
      </c>
      <c r="AB329" s="1" t="s">
        <v>0</v>
      </c>
      <c r="AC329" s="1" t="s">
        <v>0</v>
      </c>
      <c r="AD329" s="1" t="s">
        <v>0</v>
      </c>
      <c r="AE329" s="1" t="s">
        <v>0</v>
      </c>
      <c r="AF329" s="1" t="s">
        <v>0</v>
      </c>
      <c r="AG329" s="1" t="s">
        <v>0</v>
      </c>
      <c r="AH329" s="1" t="s">
        <v>0</v>
      </c>
      <c r="AI329" s="1" t="s">
        <v>0</v>
      </c>
      <c r="AJ329" s="1" t="s">
        <v>0</v>
      </c>
      <c r="AK329" s="1" t="s">
        <v>0</v>
      </c>
      <c r="AL329" s="1" t="s">
        <v>0</v>
      </c>
      <c r="AM329" s="1" t="s">
        <v>0</v>
      </c>
      <c r="AN329" s="1" t="s">
        <v>0</v>
      </c>
      <c r="AO329" s="1" t="s">
        <v>0</v>
      </c>
      <c r="AP329" s="1" t="s">
        <v>0</v>
      </c>
      <c r="AQ329" s="1" t="s">
        <v>0</v>
      </c>
      <c r="AR329" s="1" t="s">
        <v>0</v>
      </c>
      <c r="AS329" s="1" t="s">
        <v>0</v>
      </c>
      <c r="AT329" s="1" t="s">
        <v>0</v>
      </c>
      <c r="AU329" s="1" t="s">
        <v>0</v>
      </c>
      <c r="AV329" s="1" t="s">
        <v>0</v>
      </c>
      <c r="AW329" s="1" t="s">
        <v>0</v>
      </c>
      <c r="AX329" s="1" t="s">
        <v>0</v>
      </c>
      <c r="AY329" s="1" t="s">
        <v>0</v>
      </c>
      <c r="AZ329" s="1" t="s">
        <v>0</v>
      </c>
      <c r="BA329" s="1" t="s">
        <v>0</v>
      </c>
      <c r="BB329" s="1" t="s">
        <v>0</v>
      </c>
      <c r="BC329" s="1" t="s">
        <v>0</v>
      </c>
      <c r="BD329" s="1" t="s">
        <v>0</v>
      </c>
      <c r="BE329" s="1" t="s">
        <v>0</v>
      </c>
      <c r="BF329" s="1" t="s">
        <v>0</v>
      </c>
      <c r="BG329" s="1" t="s">
        <v>0</v>
      </c>
      <c r="BH329" s="1" t="s">
        <v>0</v>
      </c>
      <c r="BI329" s="1" t="s">
        <v>0</v>
      </c>
      <c r="BJ329" s="1" t="s">
        <v>0</v>
      </c>
      <c r="BK329" s="1" t="s">
        <v>0</v>
      </c>
      <c r="BL329" s="1" t="s">
        <v>0</v>
      </c>
      <c r="BM329" s="1" t="s">
        <v>0</v>
      </c>
      <c r="BN329" s="1" t="s">
        <v>0</v>
      </c>
      <c r="BO329" s="1" t="s">
        <v>0</v>
      </c>
      <c r="BP329" s="1" t="s">
        <v>0</v>
      </c>
      <c r="BQ329" s="1" t="s">
        <v>0</v>
      </c>
      <c r="BR329" s="1" t="s">
        <v>0</v>
      </c>
      <c r="BS329" s="1" t="s">
        <v>0</v>
      </c>
      <c r="BT329" s="1" t="s">
        <v>0</v>
      </c>
      <c r="BU329" s="1" t="s">
        <v>0</v>
      </c>
      <c r="BV329" s="1" t="s">
        <v>0</v>
      </c>
      <c r="BW329" s="1" t="s">
        <v>0</v>
      </c>
      <c r="BX329" s="1" t="s">
        <v>0</v>
      </c>
      <c r="BY329" s="1" t="s">
        <v>0</v>
      </c>
      <c r="BZ329" s="1" t="s">
        <v>0</v>
      </c>
      <c r="CA329" s="1" t="s">
        <v>0</v>
      </c>
      <c r="CB329" s="1" t="s">
        <v>0</v>
      </c>
    </row>
    <row r="330" spans="1:80" x14ac:dyDescent="0.2">
      <c r="A330" s="1" t="s">
        <v>1967</v>
      </c>
      <c r="B330" s="4" t="s">
        <v>1457</v>
      </c>
      <c r="C330" s="4" t="s">
        <v>1458</v>
      </c>
      <c r="D330" s="1" t="s">
        <v>0</v>
      </c>
      <c r="E330" s="1" t="s">
        <v>0</v>
      </c>
      <c r="F330" s="1" t="s">
        <v>0</v>
      </c>
      <c r="G330" s="1" t="s">
        <v>0</v>
      </c>
      <c r="H330" s="1" t="s">
        <v>0</v>
      </c>
      <c r="I330" s="1" t="s">
        <v>0</v>
      </c>
      <c r="J330" s="1" t="s">
        <v>0</v>
      </c>
      <c r="K330" s="1" t="s">
        <v>0</v>
      </c>
      <c r="L330" s="1" t="s">
        <v>0</v>
      </c>
      <c r="M330" s="1" t="s">
        <v>0</v>
      </c>
      <c r="N330" s="1" t="s">
        <v>0</v>
      </c>
      <c r="O330" s="1" t="s">
        <v>0</v>
      </c>
      <c r="P330" s="1" t="s">
        <v>0</v>
      </c>
      <c r="Q330" s="1" t="s">
        <v>0</v>
      </c>
      <c r="R330" s="1" t="s">
        <v>0</v>
      </c>
      <c r="S330" s="1" t="s">
        <v>0</v>
      </c>
      <c r="T330" s="1" t="s">
        <v>0</v>
      </c>
      <c r="U330" s="1" t="s">
        <v>0</v>
      </c>
      <c r="V330" s="1" t="s">
        <v>0</v>
      </c>
      <c r="W330" s="1" t="s">
        <v>0</v>
      </c>
      <c r="X330" s="1" t="s">
        <v>0</v>
      </c>
      <c r="Y330" s="1" t="s">
        <v>0</v>
      </c>
      <c r="Z330" s="1" t="s">
        <v>0</v>
      </c>
      <c r="AA330" s="1" t="s">
        <v>0</v>
      </c>
      <c r="AB330" s="1" t="s">
        <v>0</v>
      </c>
      <c r="AC330" s="1" t="s">
        <v>0</v>
      </c>
      <c r="AD330" s="1" t="s">
        <v>0</v>
      </c>
      <c r="AE330" s="1" t="s">
        <v>0</v>
      </c>
      <c r="AF330" s="1" t="s">
        <v>0</v>
      </c>
      <c r="AG330" s="1" t="s">
        <v>0</v>
      </c>
      <c r="AH330" s="1" t="s">
        <v>0</v>
      </c>
      <c r="AI330" s="1" t="s">
        <v>0</v>
      </c>
      <c r="AJ330" s="1" t="s">
        <v>0</v>
      </c>
      <c r="AK330" s="1" t="s">
        <v>0</v>
      </c>
      <c r="AL330" s="1" t="s">
        <v>0</v>
      </c>
      <c r="AM330" s="1" t="s">
        <v>0</v>
      </c>
      <c r="AN330" s="1" t="s">
        <v>0</v>
      </c>
      <c r="AO330" s="1" t="s">
        <v>0</v>
      </c>
      <c r="AP330" s="1" t="s">
        <v>0</v>
      </c>
      <c r="AQ330" s="1" t="s">
        <v>0</v>
      </c>
      <c r="AR330" s="1" t="s">
        <v>0</v>
      </c>
      <c r="AS330" s="1" t="s">
        <v>0</v>
      </c>
      <c r="AT330" s="1" t="s">
        <v>0</v>
      </c>
      <c r="AU330" s="1" t="s">
        <v>0</v>
      </c>
      <c r="AV330" s="1" t="s">
        <v>0</v>
      </c>
      <c r="AW330" s="1" t="s">
        <v>0</v>
      </c>
      <c r="AX330" s="1" t="s">
        <v>0</v>
      </c>
      <c r="AY330" s="1" t="s">
        <v>0</v>
      </c>
      <c r="AZ330" s="1" t="s">
        <v>0</v>
      </c>
      <c r="BA330" s="1" t="s">
        <v>0</v>
      </c>
      <c r="BB330" s="1" t="s">
        <v>0</v>
      </c>
      <c r="BC330" s="1" t="s">
        <v>0</v>
      </c>
      <c r="BD330" s="1" t="s">
        <v>0</v>
      </c>
      <c r="BE330" s="1" t="s">
        <v>0</v>
      </c>
      <c r="BF330" s="1" t="s">
        <v>0</v>
      </c>
      <c r="BG330" s="1" t="s">
        <v>0</v>
      </c>
      <c r="BH330" s="1" t="s">
        <v>0</v>
      </c>
      <c r="BI330" s="1" t="s">
        <v>0</v>
      </c>
      <c r="BJ330" s="1" t="s">
        <v>0</v>
      </c>
      <c r="BK330" s="1" t="s">
        <v>0</v>
      </c>
      <c r="BL330" s="1" t="s">
        <v>0</v>
      </c>
      <c r="BM330" s="1" t="s">
        <v>0</v>
      </c>
      <c r="BN330" s="1" t="s">
        <v>0</v>
      </c>
      <c r="BO330" s="1" t="s">
        <v>0</v>
      </c>
      <c r="BP330" s="1" t="s">
        <v>0</v>
      </c>
      <c r="BQ330" s="1" t="s">
        <v>0</v>
      </c>
      <c r="BR330" s="1" t="s">
        <v>0</v>
      </c>
      <c r="BS330" s="1" t="s">
        <v>0</v>
      </c>
      <c r="BT330" s="1" t="s">
        <v>0</v>
      </c>
      <c r="BU330" s="1" t="s">
        <v>0</v>
      </c>
      <c r="BV330" s="1" t="s">
        <v>0</v>
      </c>
      <c r="BW330" s="1" t="s">
        <v>0</v>
      </c>
      <c r="BX330" s="1" t="s">
        <v>0</v>
      </c>
      <c r="BY330" s="1" t="s">
        <v>0</v>
      </c>
      <c r="BZ330" s="1" t="s">
        <v>0</v>
      </c>
      <c r="CA330" s="1" t="s">
        <v>0</v>
      </c>
      <c r="CB330" s="1" t="s">
        <v>0</v>
      </c>
    </row>
    <row r="331" spans="1:80" x14ac:dyDescent="0.2">
      <c r="A331" s="1" t="s">
        <v>1968</v>
      </c>
      <c r="B331" s="4" t="s">
        <v>1462</v>
      </c>
      <c r="C331" s="4" t="s">
        <v>1463</v>
      </c>
      <c r="D331" s="1" t="s">
        <v>0</v>
      </c>
      <c r="E331" s="1" t="s">
        <v>0</v>
      </c>
      <c r="F331" s="1" t="s">
        <v>0</v>
      </c>
      <c r="G331" s="1" t="s">
        <v>0</v>
      </c>
      <c r="H331" s="1" t="s">
        <v>0</v>
      </c>
      <c r="I331" s="1" t="s">
        <v>0</v>
      </c>
      <c r="J331" s="1" t="s">
        <v>0</v>
      </c>
      <c r="K331" s="1" t="s">
        <v>0</v>
      </c>
      <c r="L331" s="1" t="s">
        <v>0</v>
      </c>
      <c r="M331" s="1" t="s">
        <v>0</v>
      </c>
      <c r="N331" s="1" t="s">
        <v>0</v>
      </c>
      <c r="O331" s="1" t="s">
        <v>0</v>
      </c>
      <c r="P331" s="1" t="s">
        <v>0</v>
      </c>
      <c r="Q331" s="1" t="s">
        <v>0</v>
      </c>
      <c r="R331" s="1" t="s">
        <v>0</v>
      </c>
      <c r="S331" s="1" t="s">
        <v>0</v>
      </c>
      <c r="T331" s="1" t="s">
        <v>0</v>
      </c>
      <c r="U331" s="1" t="s">
        <v>0</v>
      </c>
      <c r="V331" s="1" t="s">
        <v>0</v>
      </c>
      <c r="W331" s="1" t="s">
        <v>0</v>
      </c>
      <c r="X331" s="1" t="s">
        <v>0</v>
      </c>
      <c r="Y331" s="1" t="s">
        <v>0</v>
      </c>
      <c r="Z331" s="1" t="s">
        <v>0</v>
      </c>
      <c r="AA331" s="1" t="s">
        <v>0</v>
      </c>
      <c r="AB331" s="1" t="s">
        <v>0</v>
      </c>
      <c r="AC331" s="1" t="s">
        <v>0</v>
      </c>
      <c r="AD331" s="1" t="s">
        <v>0</v>
      </c>
      <c r="AE331" s="1" t="s">
        <v>0</v>
      </c>
      <c r="AF331" s="1" t="s">
        <v>0</v>
      </c>
      <c r="AG331" s="1" t="s">
        <v>0</v>
      </c>
      <c r="AH331" s="1" t="s">
        <v>0</v>
      </c>
      <c r="AI331" s="1" t="s">
        <v>0</v>
      </c>
      <c r="AJ331" s="1" t="s">
        <v>0</v>
      </c>
      <c r="AK331" s="1" t="s">
        <v>0</v>
      </c>
      <c r="AL331" s="1" t="s">
        <v>0</v>
      </c>
      <c r="AM331" s="1" t="s">
        <v>0</v>
      </c>
      <c r="AN331" s="1" t="s">
        <v>0</v>
      </c>
      <c r="AO331" s="1" t="s">
        <v>0</v>
      </c>
      <c r="AP331" s="1" t="s">
        <v>0</v>
      </c>
      <c r="AQ331" s="1" t="s">
        <v>0</v>
      </c>
      <c r="AR331" s="1" t="s">
        <v>0</v>
      </c>
      <c r="AS331" s="1" t="s">
        <v>0</v>
      </c>
      <c r="AT331" s="1" t="s">
        <v>0</v>
      </c>
      <c r="AU331" s="1" t="s">
        <v>0</v>
      </c>
      <c r="AV331" s="1" t="s">
        <v>0</v>
      </c>
      <c r="AW331" s="1" t="s">
        <v>0</v>
      </c>
      <c r="AX331" s="1" t="s">
        <v>0</v>
      </c>
      <c r="AY331" s="1" t="s">
        <v>0</v>
      </c>
      <c r="AZ331" s="1" t="s">
        <v>0</v>
      </c>
      <c r="BA331" s="1" t="s">
        <v>0</v>
      </c>
      <c r="BB331" s="1" t="s">
        <v>0</v>
      </c>
      <c r="BC331" s="1" t="s">
        <v>0</v>
      </c>
      <c r="BD331" s="1" t="s">
        <v>0</v>
      </c>
      <c r="BE331" s="1" t="s">
        <v>0</v>
      </c>
      <c r="BF331" s="1" t="s">
        <v>0</v>
      </c>
      <c r="BG331" s="1" t="s">
        <v>0</v>
      </c>
      <c r="BH331" s="1" t="s">
        <v>0</v>
      </c>
      <c r="BI331" s="1" t="s">
        <v>0</v>
      </c>
      <c r="BJ331" s="1" t="s">
        <v>0</v>
      </c>
      <c r="BK331" s="1" t="s">
        <v>0</v>
      </c>
      <c r="BL331" s="1" t="s">
        <v>0</v>
      </c>
      <c r="BM331" s="1" t="s">
        <v>0</v>
      </c>
      <c r="BN331" s="1" t="s">
        <v>0</v>
      </c>
      <c r="BO331" s="1" t="s">
        <v>0</v>
      </c>
      <c r="BP331" s="1" t="s">
        <v>0</v>
      </c>
      <c r="BQ331" s="1" t="s">
        <v>0</v>
      </c>
      <c r="BR331" s="1" t="s">
        <v>0</v>
      </c>
      <c r="BS331" s="1" t="s">
        <v>0</v>
      </c>
      <c r="BT331" s="1" t="s">
        <v>0</v>
      </c>
      <c r="BU331" s="1" t="s">
        <v>0</v>
      </c>
      <c r="BV331" s="1" t="s">
        <v>0</v>
      </c>
      <c r="BW331" s="1" t="s">
        <v>0</v>
      </c>
      <c r="BX331" s="1" t="s">
        <v>0</v>
      </c>
      <c r="BY331" s="1" t="s">
        <v>0</v>
      </c>
      <c r="BZ331" s="1" t="s">
        <v>0</v>
      </c>
      <c r="CA331" s="1" t="s">
        <v>0</v>
      </c>
      <c r="CB331" s="1" t="s">
        <v>0</v>
      </c>
    </row>
    <row r="332" spans="1:80" x14ac:dyDescent="0.2">
      <c r="A332" s="1" t="s">
        <v>1969</v>
      </c>
      <c r="B332" s="4" t="s">
        <v>1467</v>
      </c>
      <c r="C332" s="4" t="s">
        <v>1468</v>
      </c>
      <c r="D332" s="1" t="s">
        <v>0</v>
      </c>
      <c r="E332" s="1" t="s">
        <v>0</v>
      </c>
      <c r="F332" s="1" t="s">
        <v>0</v>
      </c>
      <c r="G332" s="1" t="s">
        <v>0</v>
      </c>
      <c r="H332" s="1" t="s">
        <v>0</v>
      </c>
      <c r="I332" s="1" t="s">
        <v>0</v>
      </c>
      <c r="J332" s="1" t="s">
        <v>0</v>
      </c>
      <c r="K332" s="1" t="s">
        <v>0</v>
      </c>
      <c r="L332" s="1" t="s">
        <v>0</v>
      </c>
      <c r="M332" s="1" t="s">
        <v>0</v>
      </c>
      <c r="N332" s="1" t="s">
        <v>0</v>
      </c>
      <c r="O332" s="1" t="s">
        <v>0</v>
      </c>
      <c r="P332" s="1" t="s">
        <v>0</v>
      </c>
      <c r="Q332" s="1" t="s">
        <v>0</v>
      </c>
      <c r="R332" s="1" t="s">
        <v>0</v>
      </c>
      <c r="S332" s="1" t="s">
        <v>0</v>
      </c>
      <c r="T332" s="1" t="s">
        <v>0</v>
      </c>
      <c r="U332" s="1" t="s">
        <v>0</v>
      </c>
      <c r="V332" s="1" t="s">
        <v>0</v>
      </c>
      <c r="W332" s="1" t="s">
        <v>0</v>
      </c>
      <c r="X332" s="1" t="s">
        <v>0</v>
      </c>
      <c r="Y332" s="1" t="s">
        <v>0</v>
      </c>
      <c r="Z332" s="1" t="s">
        <v>0</v>
      </c>
      <c r="AA332" s="1" t="s">
        <v>0</v>
      </c>
      <c r="AB332" s="1" t="s">
        <v>0</v>
      </c>
      <c r="AC332" s="1" t="s">
        <v>0</v>
      </c>
      <c r="AD332" s="1" t="s">
        <v>0</v>
      </c>
      <c r="AE332" s="1" t="s">
        <v>0</v>
      </c>
      <c r="AF332" s="1" t="s">
        <v>0</v>
      </c>
      <c r="AG332" s="1" t="s">
        <v>0</v>
      </c>
      <c r="AH332" s="1" t="s">
        <v>0</v>
      </c>
      <c r="AI332" s="1" t="s">
        <v>0</v>
      </c>
      <c r="AJ332" s="1" t="s">
        <v>0</v>
      </c>
      <c r="AK332" s="1" t="s">
        <v>0</v>
      </c>
      <c r="AL332" s="1" t="s">
        <v>0</v>
      </c>
      <c r="AM332" s="1" t="s">
        <v>0</v>
      </c>
      <c r="AN332" s="1" t="s">
        <v>0</v>
      </c>
      <c r="AO332" s="1" t="s">
        <v>0</v>
      </c>
      <c r="AP332" s="1" t="s">
        <v>0</v>
      </c>
      <c r="AQ332" s="1" t="s">
        <v>0</v>
      </c>
      <c r="AR332" s="1" t="s">
        <v>0</v>
      </c>
      <c r="AS332" s="1" t="s">
        <v>0</v>
      </c>
      <c r="AT332" s="1" t="s">
        <v>0</v>
      </c>
      <c r="AU332" s="1" t="s">
        <v>0</v>
      </c>
      <c r="AV332" s="1" t="s">
        <v>0</v>
      </c>
      <c r="AW332" s="1" t="s">
        <v>0</v>
      </c>
      <c r="AX332" s="1" t="s">
        <v>0</v>
      </c>
      <c r="AY332" s="1" t="s">
        <v>0</v>
      </c>
      <c r="AZ332" s="1" t="s">
        <v>0</v>
      </c>
      <c r="BA332" s="1" t="s">
        <v>0</v>
      </c>
      <c r="BB332" s="1" t="s">
        <v>0</v>
      </c>
      <c r="BC332" s="1" t="s">
        <v>0</v>
      </c>
      <c r="BD332" s="1" t="s">
        <v>0</v>
      </c>
      <c r="BE332" s="1" t="s">
        <v>0</v>
      </c>
      <c r="BF332" s="1" t="s">
        <v>0</v>
      </c>
      <c r="BG332" s="1" t="s">
        <v>0</v>
      </c>
      <c r="BH332" s="1" t="s">
        <v>0</v>
      </c>
      <c r="BI332" s="1" t="s">
        <v>0</v>
      </c>
      <c r="BJ332" s="1" t="s">
        <v>0</v>
      </c>
      <c r="BK332" s="1" t="s">
        <v>0</v>
      </c>
      <c r="BL332" s="1" t="s">
        <v>0</v>
      </c>
      <c r="BM332" s="1" t="s">
        <v>0</v>
      </c>
      <c r="BN332" s="1" t="s">
        <v>0</v>
      </c>
      <c r="BO332" s="1" t="s">
        <v>0</v>
      </c>
      <c r="BP332" s="1" t="s">
        <v>0</v>
      </c>
      <c r="BQ332" s="1" t="s">
        <v>0</v>
      </c>
      <c r="BR332" s="1" t="s">
        <v>0</v>
      </c>
      <c r="BS332" s="1" t="s">
        <v>0</v>
      </c>
      <c r="BT332" s="1" t="s">
        <v>0</v>
      </c>
      <c r="BU332" s="1" t="s">
        <v>0</v>
      </c>
      <c r="BV332" s="1" t="s">
        <v>0</v>
      </c>
      <c r="BW332" s="1" t="s">
        <v>0</v>
      </c>
      <c r="BX332" s="1" t="s">
        <v>0</v>
      </c>
      <c r="BY332" s="1" t="s">
        <v>0</v>
      </c>
      <c r="BZ332" s="1" t="s">
        <v>0</v>
      </c>
      <c r="CA332" s="1" t="s">
        <v>0</v>
      </c>
      <c r="CB332" s="1" t="s">
        <v>0</v>
      </c>
    </row>
    <row r="333" spans="1:80" x14ac:dyDescent="0.2">
      <c r="A333" s="1" t="s">
        <v>1970</v>
      </c>
      <c r="B333" s="4" t="s">
        <v>1472</v>
      </c>
      <c r="C333" s="4" t="s">
        <v>1473</v>
      </c>
      <c r="D333" s="1" t="s">
        <v>0</v>
      </c>
      <c r="E333" s="1" t="s">
        <v>0</v>
      </c>
      <c r="F333" s="1" t="s">
        <v>0</v>
      </c>
      <c r="G333" s="1" t="s">
        <v>0</v>
      </c>
      <c r="H333" s="1" t="s">
        <v>0</v>
      </c>
      <c r="I333" s="1" t="s">
        <v>0</v>
      </c>
      <c r="J333" s="1" t="s">
        <v>0</v>
      </c>
      <c r="K333" s="1" t="s">
        <v>0</v>
      </c>
      <c r="L333" s="1" t="s">
        <v>0</v>
      </c>
      <c r="M333" s="1" t="s">
        <v>0</v>
      </c>
      <c r="N333" s="1" t="s">
        <v>0</v>
      </c>
      <c r="O333" s="1" t="s">
        <v>0</v>
      </c>
      <c r="P333" s="1" t="s">
        <v>0</v>
      </c>
      <c r="Q333" s="1" t="s">
        <v>0</v>
      </c>
      <c r="R333" s="1" t="s">
        <v>0</v>
      </c>
      <c r="S333" s="1" t="s">
        <v>0</v>
      </c>
      <c r="T333" s="1" t="s">
        <v>0</v>
      </c>
      <c r="U333" s="1" t="s">
        <v>0</v>
      </c>
      <c r="V333" s="1" t="s">
        <v>0</v>
      </c>
      <c r="W333" s="1" t="s">
        <v>0</v>
      </c>
      <c r="X333" s="1" t="s">
        <v>0</v>
      </c>
      <c r="Y333" s="1" t="s">
        <v>0</v>
      </c>
      <c r="Z333" s="1" t="s">
        <v>0</v>
      </c>
      <c r="AA333" s="1" t="s">
        <v>0</v>
      </c>
      <c r="AB333" s="1" t="s">
        <v>0</v>
      </c>
      <c r="AC333" s="1" t="s">
        <v>0</v>
      </c>
      <c r="AD333" s="1" t="s">
        <v>0</v>
      </c>
      <c r="AE333" s="1" t="s">
        <v>0</v>
      </c>
      <c r="AF333" s="1" t="s">
        <v>0</v>
      </c>
      <c r="AG333" s="1" t="s">
        <v>0</v>
      </c>
      <c r="AH333" s="1" t="s">
        <v>0</v>
      </c>
      <c r="AI333" s="1" t="s">
        <v>0</v>
      </c>
      <c r="AJ333" s="1" t="s">
        <v>0</v>
      </c>
      <c r="AK333" s="1" t="s">
        <v>0</v>
      </c>
      <c r="AL333" s="1" t="s">
        <v>0</v>
      </c>
      <c r="AM333" s="1" t="s">
        <v>0</v>
      </c>
      <c r="AN333" s="1" t="s">
        <v>0</v>
      </c>
      <c r="AO333" s="1" t="s">
        <v>0</v>
      </c>
      <c r="AP333" s="1" t="s">
        <v>0</v>
      </c>
      <c r="AQ333" s="1" t="s">
        <v>0</v>
      </c>
      <c r="AR333" s="1" t="s">
        <v>0</v>
      </c>
      <c r="AS333" s="1" t="s">
        <v>0</v>
      </c>
      <c r="AT333" s="1" t="s">
        <v>0</v>
      </c>
      <c r="AU333" s="1" t="s">
        <v>0</v>
      </c>
      <c r="AV333" s="1" t="s">
        <v>0</v>
      </c>
      <c r="AW333" s="1" t="s">
        <v>0</v>
      </c>
      <c r="AX333" s="1" t="s">
        <v>0</v>
      </c>
      <c r="AY333" s="1" t="s">
        <v>0</v>
      </c>
      <c r="AZ333" s="1" t="s">
        <v>0</v>
      </c>
      <c r="BA333" s="1" t="s">
        <v>0</v>
      </c>
      <c r="BB333" s="1" t="s">
        <v>0</v>
      </c>
      <c r="BC333" s="1" t="s">
        <v>0</v>
      </c>
      <c r="BD333" s="1" t="s">
        <v>0</v>
      </c>
      <c r="BE333" s="1" t="s">
        <v>0</v>
      </c>
      <c r="BF333" s="1" t="s">
        <v>0</v>
      </c>
      <c r="BG333" s="1" t="s">
        <v>0</v>
      </c>
      <c r="BH333" s="1" t="s">
        <v>0</v>
      </c>
      <c r="BI333" s="1" t="s">
        <v>0</v>
      </c>
      <c r="BJ333" s="1" t="s">
        <v>0</v>
      </c>
      <c r="BK333" s="1" t="s">
        <v>0</v>
      </c>
      <c r="BL333" s="1" t="s">
        <v>0</v>
      </c>
      <c r="BM333" s="1" t="s">
        <v>0</v>
      </c>
      <c r="BN333" s="1" t="s">
        <v>0</v>
      </c>
      <c r="BO333" s="1" t="s">
        <v>0</v>
      </c>
      <c r="BP333" s="1" t="s">
        <v>0</v>
      </c>
      <c r="BQ333" s="1" t="s">
        <v>0</v>
      </c>
      <c r="BR333" s="1" t="s">
        <v>0</v>
      </c>
      <c r="BS333" s="1" t="s">
        <v>0</v>
      </c>
      <c r="BT333" s="1" t="s">
        <v>0</v>
      </c>
      <c r="BU333" s="1" t="s">
        <v>0</v>
      </c>
      <c r="BV333" s="1" t="s">
        <v>0</v>
      </c>
      <c r="BW333" s="1" t="s">
        <v>0</v>
      </c>
      <c r="BX333" s="1" t="s">
        <v>0</v>
      </c>
      <c r="BY333" s="1" t="s">
        <v>0</v>
      </c>
      <c r="BZ333" s="1" t="s">
        <v>0</v>
      </c>
      <c r="CA333" s="1" t="s">
        <v>0</v>
      </c>
      <c r="CB333" s="1" t="s">
        <v>0</v>
      </c>
    </row>
    <row r="334" spans="1:80" x14ac:dyDescent="0.2">
      <c r="A334" s="1" t="s">
        <v>1971</v>
      </c>
      <c r="B334" s="4" t="s">
        <v>1476</v>
      </c>
      <c r="C334" s="4" t="s">
        <v>1477</v>
      </c>
      <c r="D334" s="1" t="s">
        <v>0</v>
      </c>
      <c r="E334" s="1" t="s">
        <v>0</v>
      </c>
      <c r="F334" s="1" t="s">
        <v>0</v>
      </c>
      <c r="G334" s="1" t="s">
        <v>0</v>
      </c>
      <c r="H334" s="1" t="s">
        <v>0</v>
      </c>
      <c r="I334" s="1" t="s">
        <v>0</v>
      </c>
      <c r="J334" s="1" t="s">
        <v>0</v>
      </c>
      <c r="K334" s="1" t="s">
        <v>0</v>
      </c>
      <c r="L334" s="1" t="s">
        <v>0</v>
      </c>
      <c r="M334" s="1" t="s">
        <v>0</v>
      </c>
      <c r="N334" s="1" t="s">
        <v>0</v>
      </c>
      <c r="O334" s="1" t="s">
        <v>0</v>
      </c>
      <c r="P334" s="1" t="s">
        <v>0</v>
      </c>
      <c r="Q334" s="1" t="s">
        <v>0</v>
      </c>
      <c r="R334" s="1" t="s">
        <v>0</v>
      </c>
      <c r="S334" s="1" t="s">
        <v>0</v>
      </c>
      <c r="T334" s="1" t="s">
        <v>0</v>
      </c>
      <c r="U334" s="1" t="s">
        <v>0</v>
      </c>
      <c r="V334" s="1" t="s">
        <v>0</v>
      </c>
      <c r="W334" s="1" t="s">
        <v>0</v>
      </c>
      <c r="X334" s="1" t="s">
        <v>0</v>
      </c>
      <c r="Y334" s="1" t="s">
        <v>0</v>
      </c>
      <c r="Z334" s="1" t="s">
        <v>0</v>
      </c>
      <c r="AA334" s="1" t="s">
        <v>0</v>
      </c>
      <c r="AB334" s="1" t="s">
        <v>0</v>
      </c>
      <c r="AC334" s="1" t="s">
        <v>0</v>
      </c>
      <c r="AD334" s="1" t="s">
        <v>0</v>
      </c>
      <c r="AE334" s="1" t="s">
        <v>0</v>
      </c>
      <c r="AF334" s="1" t="s">
        <v>0</v>
      </c>
      <c r="AG334" s="1" t="s">
        <v>0</v>
      </c>
      <c r="AH334" s="1" t="s">
        <v>0</v>
      </c>
      <c r="AI334" s="1" t="s">
        <v>0</v>
      </c>
      <c r="AJ334" s="1" t="s">
        <v>0</v>
      </c>
      <c r="AK334" s="1" t="s">
        <v>0</v>
      </c>
      <c r="AL334" s="1" t="s">
        <v>0</v>
      </c>
      <c r="AM334" s="1" t="s">
        <v>0</v>
      </c>
      <c r="AN334" s="1" t="s">
        <v>0</v>
      </c>
      <c r="AO334" s="1" t="s">
        <v>0</v>
      </c>
      <c r="AP334" s="1" t="s">
        <v>0</v>
      </c>
      <c r="AQ334" s="1" t="s">
        <v>0</v>
      </c>
      <c r="AR334" s="1" t="s">
        <v>0</v>
      </c>
      <c r="AS334" s="1" t="s">
        <v>0</v>
      </c>
      <c r="AT334" s="1" t="s">
        <v>0</v>
      </c>
      <c r="AU334" s="1" t="s">
        <v>0</v>
      </c>
      <c r="AV334" s="1" t="s">
        <v>0</v>
      </c>
      <c r="AW334" s="1" t="s">
        <v>0</v>
      </c>
      <c r="AX334" s="1" t="s">
        <v>0</v>
      </c>
      <c r="AY334" s="1" t="s">
        <v>0</v>
      </c>
      <c r="AZ334" s="1" t="s">
        <v>0</v>
      </c>
      <c r="BA334" s="1" t="s">
        <v>0</v>
      </c>
      <c r="BB334" s="1" t="s">
        <v>0</v>
      </c>
      <c r="BC334" s="1" t="s">
        <v>0</v>
      </c>
      <c r="BD334" s="1" t="s">
        <v>0</v>
      </c>
      <c r="BE334" s="1" t="s">
        <v>0</v>
      </c>
      <c r="BF334" s="1" t="s">
        <v>0</v>
      </c>
      <c r="BG334" s="1" t="s">
        <v>0</v>
      </c>
      <c r="BH334" s="1" t="s">
        <v>0</v>
      </c>
      <c r="BI334" s="1" t="s">
        <v>0</v>
      </c>
      <c r="BJ334" s="1" t="s">
        <v>0</v>
      </c>
      <c r="BK334" s="1" t="s">
        <v>0</v>
      </c>
      <c r="BL334" s="1" t="s">
        <v>0</v>
      </c>
      <c r="BM334" s="1" t="s">
        <v>0</v>
      </c>
      <c r="BN334" s="1" t="s">
        <v>0</v>
      </c>
      <c r="BO334" s="1" t="s">
        <v>0</v>
      </c>
      <c r="BP334" s="1" t="s">
        <v>0</v>
      </c>
      <c r="BQ334" s="1" t="s">
        <v>0</v>
      </c>
      <c r="BR334" s="1" t="s">
        <v>0</v>
      </c>
      <c r="BS334" s="1" t="s">
        <v>0</v>
      </c>
      <c r="BT334" s="1" t="s">
        <v>0</v>
      </c>
      <c r="BU334" s="1" t="s">
        <v>0</v>
      </c>
      <c r="BV334" s="1" t="s">
        <v>0</v>
      </c>
      <c r="BW334" s="1" t="s">
        <v>0</v>
      </c>
      <c r="BX334" s="1" t="s">
        <v>0</v>
      </c>
      <c r="BY334" s="1" t="s">
        <v>0</v>
      </c>
      <c r="BZ334" s="1" t="s">
        <v>0</v>
      </c>
      <c r="CA334" s="1" t="s">
        <v>0</v>
      </c>
      <c r="CB334" s="1" t="s">
        <v>0</v>
      </c>
    </row>
    <row r="335" spans="1:80" x14ac:dyDescent="0.2">
      <c r="A335" s="1" t="s">
        <v>1972</v>
      </c>
      <c r="B335" s="4" t="s">
        <v>1481</v>
      </c>
      <c r="C335" s="4" t="s">
        <v>1482</v>
      </c>
      <c r="D335" s="1" t="s">
        <v>0</v>
      </c>
      <c r="E335" s="1" t="s">
        <v>0</v>
      </c>
      <c r="F335" s="1" t="s">
        <v>0</v>
      </c>
      <c r="G335" s="1" t="s">
        <v>0</v>
      </c>
      <c r="H335" s="1" t="s">
        <v>0</v>
      </c>
      <c r="I335" s="1" t="s">
        <v>0</v>
      </c>
      <c r="J335" s="1" t="s">
        <v>0</v>
      </c>
      <c r="K335" s="1" t="s">
        <v>0</v>
      </c>
      <c r="L335" s="1" t="s">
        <v>0</v>
      </c>
      <c r="M335" s="1" t="s">
        <v>0</v>
      </c>
      <c r="N335" s="1" t="s">
        <v>0</v>
      </c>
      <c r="O335" s="1" t="s">
        <v>0</v>
      </c>
      <c r="P335" s="1" t="s">
        <v>0</v>
      </c>
      <c r="Q335" s="1" t="s">
        <v>0</v>
      </c>
      <c r="R335" s="1" t="s">
        <v>0</v>
      </c>
      <c r="S335" s="1" t="s">
        <v>0</v>
      </c>
      <c r="T335" s="1" t="s">
        <v>0</v>
      </c>
      <c r="U335" s="1" t="s">
        <v>0</v>
      </c>
      <c r="V335" s="1" t="s">
        <v>0</v>
      </c>
      <c r="W335" s="1" t="s">
        <v>0</v>
      </c>
      <c r="X335" s="1" t="s">
        <v>0</v>
      </c>
      <c r="Y335" s="1" t="s">
        <v>0</v>
      </c>
      <c r="Z335" s="1" t="s">
        <v>0</v>
      </c>
      <c r="AA335" s="1" t="s">
        <v>0</v>
      </c>
      <c r="AB335" s="1" t="s">
        <v>0</v>
      </c>
      <c r="AC335" s="1" t="s">
        <v>0</v>
      </c>
      <c r="AD335" s="1" t="s">
        <v>0</v>
      </c>
      <c r="AE335" s="1" t="s">
        <v>0</v>
      </c>
      <c r="AF335" s="1" t="s">
        <v>0</v>
      </c>
      <c r="AG335" s="1" t="s">
        <v>0</v>
      </c>
      <c r="AH335" s="1" t="s">
        <v>0</v>
      </c>
      <c r="AI335" s="1" t="s">
        <v>0</v>
      </c>
      <c r="AJ335" s="1" t="s">
        <v>0</v>
      </c>
      <c r="AK335" s="1" t="s">
        <v>0</v>
      </c>
      <c r="AL335" s="1" t="s">
        <v>0</v>
      </c>
      <c r="AM335" s="1" t="s">
        <v>0</v>
      </c>
      <c r="AN335" s="1" t="s">
        <v>0</v>
      </c>
      <c r="AO335" s="1" t="s">
        <v>0</v>
      </c>
      <c r="AP335" s="1" t="s">
        <v>0</v>
      </c>
      <c r="AQ335" s="1" t="s">
        <v>0</v>
      </c>
      <c r="AR335" s="1" t="s">
        <v>0</v>
      </c>
      <c r="AS335" s="1" t="s">
        <v>0</v>
      </c>
      <c r="AT335" s="1" t="s">
        <v>0</v>
      </c>
      <c r="AU335" s="1" t="s">
        <v>0</v>
      </c>
      <c r="AV335" s="1" t="s">
        <v>0</v>
      </c>
      <c r="AW335" s="1" t="s">
        <v>0</v>
      </c>
      <c r="AX335" s="1" t="s">
        <v>0</v>
      </c>
      <c r="AY335" s="1" t="s">
        <v>0</v>
      </c>
      <c r="AZ335" s="1" t="s">
        <v>0</v>
      </c>
      <c r="BA335" s="1" t="s">
        <v>0</v>
      </c>
      <c r="BB335" s="1" t="s">
        <v>0</v>
      </c>
      <c r="BC335" s="1" t="s">
        <v>0</v>
      </c>
      <c r="BD335" s="1" t="s">
        <v>0</v>
      </c>
      <c r="BE335" s="1" t="s">
        <v>0</v>
      </c>
      <c r="BF335" s="1" t="s">
        <v>0</v>
      </c>
      <c r="BG335" s="1" t="s">
        <v>0</v>
      </c>
      <c r="BH335" s="1" t="s">
        <v>0</v>
      </c>
      <c r="BI335" s="1" t="s">
        <v>0</v>
      </c>
      <c r="BJ335" s="1" t="s">
        <v>0</v>
      </c>
      <c r="BK335" s="1" t="s">
        <v>0</v>
      </c>
      <c r="BL335" s="1" t="s">
        <v>0</v>
      </c>
      <c r="BM335" s="1" t="s">
        <v>0</v>
      </c>
      <c r="BN335" s="1" t="s">
        <v>0</v>
      </c>
      <c r="BO335" s="1" t="s">
        <v>0</v>
      </c>
      <c r="BP335" s="1" t="s">
        <v>0</v>
      </c>
      <c r="BQ335" s="1" t="s">
        <v>0</v>
      </c>
      <c r="BR335" s="1" t="s">
        <v>0</v>
      </c>
      <c r="BS335" s="1" t="s">
        <v>0</v>
      </c>
      <c r="BT335" s="1" t="s">
        <v>0</v>
      </c>
      <c r="BU335" s="1" t="s">
        <v>0</v>
      </c>
      <c r="BV335" s="1" t="s">
        <v>0</v>
      </c>
      <c r="BW335" s="1" t="s">
        <v>0</v>
      </c>
      <c r="BX335" s="1" t="s">
        <v>0</v>
      </c>
      <c r="BY335" s="1" t="s">
        <v>0</v>
      </c>
      <c r="BZ335" s="1" t="s">
        <v>0</v>
      </c>
      <c r="CA335" s="1" t="s">
        <v>0</v>
      </c>
      <c r="CB335" s="1" t="s">
        <v>0</v>
      </c>
    </row>
    <row r="336" spans="1:80" x14ac:dyDescent="0.2">
      <c r="A336" s="1" t="s">
        <v>1973</v>
      </c>
      <c r="B336" s="4" t="s">
        <v>1486</v>
      </c>
      <c r="C336" s="4" t="s">
        <v>1487</v>
      </c>
      <c r="D336" s="1" t="s">
        <v>0</v>
      </c>
      <c r="E336" s="1" t="s">
        <v>0</v>
      </c>
      <c r="F336" s="1" t="s">
        <v>0</v>
      </c>
      <c r="G336" s="1" t="s">
        <v>0</v>
      </c>
      <c r="H336" s="1" t="s">
        <v>0</v>
      </c>
      <c r="I336" s="1" t="s">
        <v>0</v>
      </c>
      <c r="J336" s="1" t="s">
        <v>0</v>
      </c>
      <c r="K336" s="1" t="s">
        <v>0</v>
      </c>
      <c r="L336" s="1" t="s">
        <v>0</v>
      </c>
      <c r="M336" s="1" t="s">
        <v>0</v>
      </c>
      <c r="N336" s="1" t="s">
        <v>0</v>
      </c>
      <c r="O336" s="1" t="s">
        <v>0</v>
      </c>
      <c r="P336" s="1" t="s">
        <v>0</v>
      </c>
      <c r="Q336" s="1" t="s">
        <v>0</v>
      </c>
      <c r="R336" s="1" t="s">
        <v>0</v>
      </c>
      <c r="S336" s="1" t="s">
        <v>0</v>
      </c>
      <c r="T336" s="1" t="s">
        <v>0</v>
      </c>
      <c r="U336" s="1" t="s">
        <v>0</v>
      </c>
      <c r="V336" s="1" t="s">
        <v>0</v>
      </c>
      <c r="W336" s="1" t="s">
        <v>0</v>
      </c>
      <c r="X336" s="1" t="s">
        <v>0</v>
      </c>
      <c r="Y336" s="1" t="s">
        <v>0</v>
      </c>
      <c r="Z336" s="1" t="s">
        <v>0</v>
      </c>
      <c r="AA336" s="1" t="s">
        <v>0</v>
      </c>
      <c r="AB336" s="1" t="s">
        <v>0</v>
      </c>
      <c r="AC336" s="1" t="s">
        <v>0</v>
      </c>
      <c r="AD336" s="1" t="s">
        <v>0</v>
      </c>
      <c r="AE336" s="1" t="s">
        <v>0</v>
      </c>
      <c r="AF336" s="1" t="s">
        <v>0</v>
      </c>
      <c r="AG336" s="1" t="s">
        <v>0</v>
      </c>
      <c r="AH336" s="1" t="s">
        <v>0</v>
      </c>
      <c r="AI336" s="1" t="s">
        <v>0</v>
      </c>
      <c r="AJ336" s="1" t="s">
        <v>0</v>
      </c>
      <c r="AK336" s="1" t="s">
        <v>0</v>
      </c>
      <c r="AL336" s="1" t="s">
        <v>0</v>
      </c>
      <c r="AM336" s="1" t="s">
        <v>0</v>
      </c>
      <c r="AN336" s="1" t="s">
        <v>0</v>
      </c>
      <c r="AO336" s="1" t="s">
        <v>0</v>
      </c>
      <c r="AP336" s="1" t="s">
        <v>0</v>
      </c>
      <c r="AQ336" s="1" t="s">
        <v>0</v>
      </c>
      <c r="AR336" s="1" t="s">
        <v>0</v>
      </c>
      <c r="AS336" s="1" t="s">
        <v>0</v>
      </c>
      <c r="AT336" s="1" t="s">
        <v>0</v>
      </c>
      <c r="AU336" s="1" t="s">
        <v>0</v>
      </c>
      <c r="AV336" s="1" t="s">
        <v>0</v>
      </c>
      <c r="AW336" s="1" t="s">
        <v>0</v>
      </c>
      <c r="AX336" s="1" t="s">
        <v>0</v>
      </c>
      <c r="AY336" s="1" t="s">
        <v>0</v>
      </c>
      <c r="AZ336" s="1" t="s">
        <v>0</v>
      </c>
      <c r="BA336" s="1" t="s">
        <v>0</v>
      </c>
      <c r="BB336" s="1" t="s">
        <v>0</v>
      </c>
      <c r="BC336" s="1" t="s">
        <v>0</v>
      </c>
      <c r="BD336" s="1" t="s">
        <v>0</v>
      </c>
      <c r="BE336" s="1" t="s">
        <v>0</v>
      </c>
      <c r="BF336" s="1" t="s">
        <v>0</v>
      </c>
      <c r="BG336" s="1" t="s">
        <v>0</v>
      </c>
      <c r="BH336" s="1" t="s">
        <v>0</v>
      </c>
      <c r="BI336" s="1" t="s">
        <v>0</v>
      </c>
      <c r="BJ336" s="1" t="s">
        <v>0</v>
      </c>
      <c r="BK336" s="1" t="s">
        <v>0</v>
      </c>
      <c r="BL336" s="1" t="s">
        <v>0</v>
      </c>
      <c r="BM336" s="1" t="s">
        <v>0</v>
      </c>
      <c r="BN336" s="1" t="s">
        <v>0</v>
      </c>
      <c r="BO336" s="1" t="s">
        <v>0</v>
      </c>
      <c r="BP336" s="1" t="s">
        <v>0</v>
      </c>
      <c r="BQ336" s="1" t="s">
        <v>0</v>
      </c>
      <c r="BR336" s="1" t="s">
        <v>0</v>
      </c>
      <c r="BS336" s="1" t="s">
        <v>0</v>
      </c>
      <c r="BT336" s="1" t="s">
        <v>0</v>
      </c>
      <c r="BU336" s="1" t="s">
        <v>0</v>
      </c>
      <c r="BV336" s="1" t="s">
        <v>0</v>
      </c>
      <c r="BW336" s="1" t="s">
        <v>0</v>
      </c>
      <c r="BX336" s="1" t="s">
        <v>0</v>
      </c>
      <c r="BY336" s="1" t="s">
        <v>0</v>
      </c>
      <c r="BZ336" s="1" t="s">
        <v>0</v>
      </c>
      <c r="CA336" s="1" t="s">
        <v>0</v>
      </c>
      <c r="CB336" s="1" t="s">
        <v>0</v>
      </c>
    </row>
    <row r="337" spans="1:80" x14ac:dyDescent="0.2">
      <c r="A337" s="1" t="s">
        <v>1974</v>
      </c>
      <c r="B337" s="4" t="s">
        <v>1490</v>
      </c>
      <c r="C337" s="4" t="s">
        <v>1491</v>
      </c>
      <c r="D337" s="1" t="s">
        <v>0</v>
      </c>
      <c r="E337" s="1" t="s">
        <v>0</v>
      </c>
      <c r="F337" s="1" t="s">
        <v>0</v>
      </c>
      <c r="G337" s="1" t="s">
        <v>0</v>
      </c>
      <c r="H337" s="1" t="s">
        <v>0</v>
      </c>
      <c r="I337" s="1" t="s">
        <v>0</v>
      </c>
      <c r="J337" s="1" t="s">
        <v>0</v>
      </c>
      <c r="K337" s="1" t="s">
        <v>0</v>
      </c>
      <c r="L337" s="1" t="s">
        <v>0</v>
      </c>
      <c r="M337" s="1" t="s">
        <v>0</v>
      </c>
      <c r="N337" s="1" t="s">
        <v>0</v>
      </c>
      <c r="O337" s="1" t="s">
        <v>0</v>
      </c>
      <c r="P337" s="1" t="s">
        <v>0</v>
      </c>
      <c r="Q337" s="1" t="s">
        <v>0</v>
      </c>
      <c r="R337" s="1" t="s">
        <v>0</v>
      </c>
      <c r="S337" s="1" t="s">
        <v>0</v>
      </c>
      <c r="T337" s="1" t="s">
        <v>0</v>
      </c>
      <c r="U337" s="1" t="s">
        <v>0</v>
      </c>
      <c r="V337" s="1" t="s">
        <v>0</v>
      </c>
      <c r="W337" s="1" t="s">
        <v>0</v>
      </c>
      <c r="X337" s="1" t="s">
        <v>0</v>
      </c>
      <c r="Y337" s="1" t="s">
        <v>0</v>
      </c>
      <c r="Z337" s="1" t="s">
        <v>0</v>
      </c>
      <c r="AA337" s="1" t="s">
        <v>0</v>
      </c>
      <c r="AB337" s="1" t="s">
        <v>0</v>
      </c>
      <c r="AC337" s="1" t="s">
        <v>0</v>
      </c>
      <c r="AD337" s="1" t="s">
        <v>0</v>
      </c>
      <c r="AE337" s="1" t="s">
        <v>0</v>
      </c>
      <c r="AF337" s="1" t="s">
        <v>0</v>
      </c>
      <c r="AG337" s="1" t="s">
        <v>0</v>
      </c>
      <c r="AH337" s="1" t="s">
        <v>0</v>
      </c>
      <c r="AI337" s="1" t="s">
        <v>0</v>
      </c>
      <c r="AJ337" s="1" t="s">
        <v>0</v>
      </c>
      <c r="AK337" s="1" t="s">
        <v>0</v>
      </c>
      <c r="AL337" s="1" t="s">
        <v>0</v>
      </c>
      <c r="AM337" s="1" t="s">
        <v>0</v>
      </c>
      <c r="AN337" s="1" t="s">
        <v>0</v>
      </c>
      <c r="AO337" s="1" t="s">
        <v>0</v>
      </c>
      <c r="AP337" s="1" t="s">
        <v>0</v>
      </c>
      <c r="AQ337" s="1" t="s">
        <v>0</v>
      </c>
      <c r="AR337" s="1" t="s">
        <v>0</v>
      </c>
      <c r="AS337" s="1" t="s">
        <v>0</v>
      </c>
      <c r="AT337" s="1" t="s">
        <v>0</v>
      </c>
      <c r="AU337" s="1" t="s">
        <v>0</v>
      </c>
      <c r="AV337" s="1" t="s">
        <v>0</v>
      </c>
      <c r="AW337" s="1" t="s">
        <v>0</v>
      </c>
      <c r="AX337" s="1" t="s">
        <v>0</v>
      </c>
      <c r="AY337" s="1" t="s">
        <v>0</v>
      </c>
      <c r="AZ337" s="1" t="s">
        <v>0</v>
      </c>
      <c r="BA337" s="1" t="s">
        <v>0</v>
      </c>
      <c r="BB337" s="1" t="s">
        <v>0</v>
      </c>
      <c r="BC337" s="1" t="s">
        <v>0</v>
      </c>
      <c r="BD337" s="1" t="s">
        <v>0</v>
      </c>
      <c r="BE337" s="1" t="s">
        <v>0</v>
      </c>
      <c r="BF337" s="1" t="s">
        <v>0</v>
      </c>
      <c r="BG337" s="1" t="s">
        <v>0</v>
      </c>
      <c r="BH337" s="1" t="s">
        <v>0</v>
      </c>
      <c r="BI337" s="1" t="s">
        <v>0</v>
      </c>
      <c r="BJ337" s="1" t="s">
        <v>0</v>
      </c>
      <c r="BK337" s="1" t="s">
        <v>0</v>
      </c>
      <c r="BL337" s="1" t="s">
        <v>0</v>
      </c>
      <c r="BM337" s="1" t="s">
        <v>0</v>
      </c>
      <c r="BN337" s="1" t="s">
        <v>0</v>
      </c>
      <c r="BO337" s="1" t="s">
        <v>0</v>
      </c>
      <c r="BP337" s="1" t="s">
        <v>0</v>
      </c>
      <c r="BQ337" s="1" t="s">
        <v>0</v>
      </c>
      <c r="BR337" s="1" t="s">
        <v>0</v>
      </c>
      <c r="BS337" s="1" t="s">
        <v>0</v>
      </c>
      <c r="BT337" s="1" t="s">
        <v>0</v>
      </c>
      <c r="BU337" s="1" t="s">
        <v>0</v>
      </c>
      <c r="BV337" s="1" t="s">
        <v>0</v>
      </c>
      <c r="BW337" s="1" t="s">
        <v>0</v>
      </c>
      <c r="BX337" s="1" t="s">
        <v>0</v>
      </c>
      <c r="BY337" s="1" t="s">
        <v>0</v>
      </c>
      <c r="BZ337" s="1" t="s">
        <v>0</v>
      </c>
      <c r="CA337" s="1" t="s">
        <v>0</v>
      </c>
      <c r="CB337" s="1" t="s">
        <v>0</v>
      </c>
    </row>
    <row r="338" spans="1:80" x14ac:dyDescent="0.2">
      <c r="A338" s="1" t="s">
        <v>1975</v>
      </c>
      <c r="B338" s="4" t="s">
        <v>1495</v>
      </c>
      <c r="C338" s="4" t="s">
        <v>1496</v>
      </c>
      <c r="D338" s="1" t="s">
        <v>0</v>
      </c>
      <c r="E338" s="1" t="s">
        <v>0</v>
      </c>
      <c r="F338" s="1" t="s">
        <v>0</v>
      </c>
      <c r="G338" s="1" t="s">
        <v>0</v>
      </c>
      <c r="H338" s="1" t="s">
        <v>0</v>
      </c>
      <c r="I338" s="1" t="s">
        <v>0</v>
      </c>
      <c r="J338" s="1" t="s">
        <v>0</v>
      </c>
      <c r="K338" s="1" t="s">
        <v>0</v>
      </c>
      <c r="L338" s="1" t="s">
        <v>0</v>
      </c>
      <c r="M338" s="1" t="s">
        <v>0</v>
      </c>
      <c r="N338" s="1" t="s">
        <v>0</v>
      </c>
      <c r="O338" s="1" t="s">
        <v>0</v>
      </c>
      <c r="P338" s="1" t="s">
        <v>0</v>
      </c>
      <c r="Q338" s="1" t="s">
        <v>0</v>
      </c>
      <c r="R338" s="1" t="s">
        <v>0</v>
      </c>
      <c r="S338" s="1" t="s">
        <v>0</v>
      </c>
      <c r="T338" s="1" t="s">
        <v>0</v>
      </c>
      <c r="U338" s="1" t="s">
        <v>0</v>
      </c>
      <c r="V338" s="1" t="s">
        <v>0</v>
      </c>
      <c r="W338" s="1" t="s">
        <v>0</v>
      </c>
      <c r="X338" s="1" t="s">
        <v>0</v>
      </c>
      <c r="Y338" s="1" t="s">
        <v>0</v>
      </c>
      <c r="Z338" s="1" t="s">
        <v>0</v>
      </c>
      <c r="AA338" s="1" t="s">
        <v>0</v>
      </c>
      <c r="AB338" s="1" t="s">
        <v>0</v>
      </c>
      <c r="AC338" s="1" t="s">
        <v>0</v>
      </c>
      <c r="AD338" s="1" t="s">
        <v>0</v>
      </c>
      <c r="AE338" s="1" t="s">
        <v>0</v>
      </c>
      <c r="AF338" s="1" t="s">
        <v>0</v>
      </c>
      <c r="AG338" s="1" t="s">
        <v>0</v>
      </c>
      <c r="AH338" s="1" t="s">
        <v>0</v>
      </c>
      <c r="AI338" s="1" t="s">
        <v>0</v>
      </c>
      <c r="AJ338" s="1" t="s">
        <v>0</v>
      </c>
      <c r="AK338" s="1" t="s">
        <v>0</v>
      </c>
      <c r="AL338" s="1" t="s">
        <v>0</v>
      </c>
      <c r="AM338" s="1" t="s">
        <v>0</v>
      </c>
      <c r="AN338" s="1" t="s">
        <v>0</v>
      </c>
      <c r="AO338" s="1" t="s">
        <v>0</v>
      </c>
      <c r="AP338" s="1" t="s">
        <v>0</v>
      </c>
      <c r="AQ338" s="1" t="s">
        <v>0</v>
      </c>
      <c r="AR338" s="1" t="s">
        <v>0</v>
      </c>
      <c r="AS338" s="1" t="s">
        <v>0</v>
      </c>
      <c r="AT338" s="1" t="s">
        <v>0</v>
      </c>
      <c r="AU338" s="1" t="s">
        <v>0</v>
      </c>
      <c r="AV338" s="1" t="s">
        <v>0</v>
      </c>
      <c r="AW338" s="1" t="s">
        <v>0</v>
      </c>
      <c r="AX338" s="1" t="s">
        <v>0</v>
      </c>
      <c r="AY338" s="1" t="s">
        <v>0</v>
      </c>
      <c r="AZ338" s="1" t="s">
        <v>0</v>
      </c>
      <c r="BA338" s="1" t="s">
        <v>0</v>
      </c>
      <c r="BB338" s="1" t="s">
        <v>0</v>
      </c>
      <c r="BC338" s="1" t="s">
        <v>0</v>
      </c>
      <c r="BD338" s="1" t="s">
        <v>0</v>
      </c>
      <c r="BE338" s="1" t="s">
        <v>0</v>
      </c>
      <c r="BF338" s="1" t="s">
        <v>0</v>
      </c>
      <c r="BG338" s="1" t="s">
        <v>0</v>
      </c>
      <c r="BH338" s="1" t="s">
        <v>0</v>
      </c>
      <c r="BI338" s="1" t="s">
        <v>0</v>
      </c>
      <c r="BJ338" s="1" t="s">
        <v>0</v>
      </c>
      <c r="BK338" s="1" t="s">
        <v>0</v>
      </c>
      <c r="BL338" s="1" t="s">
        <v>0</v>
      </c>
      <c r="BM338" s="1" t="s">
        <v>0</v>
      </c>
      <c r="BN338" s="1" t="s">
        <v>0</v>
      </c>
      <c r="BO338" s="1" t="s">
        <v>0</v>
      </c>
      <c r="BP338" s="1" t="s">
        <v>0</v>
      </c>
      <c r="BQ338" s="1" t="s">
        <v>0</v>
      </c>
      <c r="BR338" s="1" t="s">
        <v>0</v>
      </c>
      <c r="BS338" s="1" t="s">
        <v>0</v>
      </c>
      <c r="BT338" s="1" t="s">
        <v>0</v>
      </c>
      <c r="BU338" s="1" t="s">
        <v>0</v>
      </c>
      <c r="BV338" s="1" t="s">
        <v>0</v>
      </c>
      <c r="BW338" s="1" t="s">
        <v>0</v>
      </c>
      <c r="BX338" s="1" t="s">
        <v>0</v>
      </c>
      <c r="BY338" s="1" t="s">
        <v>0</v>
      </c>
      <c r="BZ338" s="1" t="s">
        <v>0</v>
      </c>
      <c r="CA338" s="1" t="s">
        <v>0</v>
      </c>
      <c r="CB338" s="1" t="s">
        <v>0</v>
      </c>
    </row>
    <row r="339" spans="1:80" x14ac:dyDescent="0.2">
      <c r="A339" s="1" t="s">
        <v>1976</v>
      </c>
      <c r="B339" s="4" t="s">
        <v>1500</v>
      </c>
      <c r="C339" s="4" t="s">
        <v>1501</v>
      </c>
      <c r="D339" s="1" t="s">
        <v>0</v>
      </c>
      <c r="E339" s="1" t="s">
        <v>0</v>
      </c>
      <c r="F339" s="1" t="s">
        <v>0</v>
      </c>
      <c r="G339" s="1" t="s">
        <v>0</v>
      </c>
      <c r="H339" s="1" t="s">
        <v>0</v>
      </c>
      <c r="I339" s="1" t="s">
        <v>0</v>
      </c>
      <c r="J339" s="1" t="s">
        <v>0</v>
      </c>
      <c r="K339" s="1" t="s">
        <v>0</v>
      </c>
      <c r="L339" s="1" t="s">
        <v>0</v>
      </c>
      <c r="M339" s="1" t="s">
        <v>0</v>
      </c>
      <c r="N339" s="1" t="s">
        <v>0</v>
      </c>
      <c r="O339" s="1" t="s">
        <v>0</v>
      </c>
      <c r="P339" s="1" t="s">
        <v>0</v>
      </c>
      <c r="Q339" s="1" t="s">
        <v>0</v>
      </c>
      <c r="R339" s="1" t="s">
        <v>0</v>
      </c>
      <c r="S339" s="1" t="s">
        <v>0</v>
      </c>
      <c r="T339" s="1" t="s">
        <v>0</v>
      </c>
      <c r="U339" s="1" t="s">
        <v>0</v>
      </c>
      <c r="V339" s="1" t="s">
        <v>0</v>
      </c>
      <c r="W339" s="1" t="s">
        <v>0</v>
      </c>
      <c r="X339" s="1" t="s">
        <v>0</v>
      </c>
      <c r="Y339" s="1" t="s">
        <v>0</v>
      </c>
      <c r="Z339" s="1" t="s">
        <v>0</v>
      </c>
      <c r="AA339" s="1" t="s">
        <v>0</v>
      </c>
      <c r="AB339" s="1" t="s">
        <v>0</v>
      </c>
      <c r="AC339" s="1" t="s">
        <v>0</v>
      </c>
      <c r="AD339" s="1" t="s">
        <v>0</v>
      </c>
      <c r="AE339" s="1" t="s">
        <v>0</v>
      </c>
      <c r="AF339" s="1" t="s">
        <v>0</v>
      </c>
      <c r="AG339" s="1" t="s">
        <v>0</v>
      </c>
      <c r="AH339" s="1" t="s">
        <v>0</v>
      </c>
      <c r="AI339" s="1" t="s">
        <v>0</v>
      </c>
      <c r="AJ339" s="1" t="s">
        <v>0</v>
      </c>
      <c r="AK339" s="1" t="s">
        <v>0</v>
      </c>
      <c r="AL339" s="1" t="s">
        <v>0</v>
      </c>
      <c r="AM339" s="1" t="s">
        <v>0</v>
      </c>
      <c r="AN339" s="1" t="s">
        <v>0</v>
      </c>
      <c r="AO339" s="1" t="s">
        <v>0</v>
      </c>
      <c r="AP339" s="1" t="s">
        <v>0</v>
      </c>
      <c r="AQ339" s="1" t="s">
        <v>0</v>
      </c>
      <c r="AR339" s="1" t="s">
        <v>0</v>
      </c>
      <c r="AS339" s="1" t="s">
        <v>0</v>
      </c>
      <c r="AT339" s="1" t="s">
        <v>0</v>
      </c>
      <c r="AU339" s="1" t="s">
        <v>0</v>
      </c>
      <c r="AV339" s="1" t="s">
        <v>0</v>
      </c>
      <c r="AW339" s="1" t="s">
        <v>0</v>
      </c>
      <c r="AX339" s="1" t="s">
        <v>0</v>
      </c>
      <c r="AY339" s="1" t="s">
        <v>0</v>
      </c>
      <c r="AZ339" s="1" t="s">
        <v>0</v>
      </c>
      <c r="BA339" s="1" t="s">
        <v>0</v>
      </c>
      <c r="BB339" s="1" t="s">
        <v>0</v>
      </c>
      <c r="BC339" s="1" t="s">
        <v>0</v>
      </c>
      <c r="BD339" s="1" t="s">
        <v>0</v>
      </c>
      <c r="BE339" s="1" t="s">
        <v>0</v>
      </c>
      <c r="BF339" s="1" t="s">
        <v>0</v>
      </c>
      <c r="BG339" s="1" t="s">
        <v>0</v>
      </c>
      <c r="BH339" s="1" t="s">
        <v>0</v>
      </c>
      <c r="BI339" s="1" t="s">
        <v>0</v>
      </c>
      <c r="BJ339" s="1" t="s">
        <v>0</v>
      </c>
      <c r="BK339" s="1" t="s">
        <v>0</v>
      </c>
      <c r="BL339" s="1" t="s">
        <v>0</v>
      </c>
      <c r="BM339" s="1" t="s">
        <v>0</v>
      </c>
      <c r="BN339" s="1" t="s">
        <v>0</v>
      </c>
      <c r="BO339" s="1" t="s">
        <v>0</v>
      </c>
      <c r="BP339" s="1" t="s">
        <v>0</v>
      </c>
      <c r="BQ339" s="1" t="s">
        <v>0</v>
      </c>
      <c r="BR339" s="1" t="s">
        <v>0</v>
      </c>
      <c r="BS339" s="1" t="s">
        <v>0</v>
      </c>
      <c r="BT339" s="1" t="s">
        <v>0</v>
      </c>
      <c r="BU339" s="1" t="s">
        <v>0</v>
      </c>
      <c r="BV339" s="1" t="s">
        <v>0</v>
      </c>
      <c r="BW339" s="1" t="s">
        <v>0</v>
      </c>
      <c r="BX339" s="1" t="s">
        <v>0</v>
      </c>
      <c r="BY339" s="1" t="s">
        <v>0</v>
      </c>
      <c r="BZ339" s="1" t="s">
        <v>0</v>
      </c>
      <c r="CA339" s="1" t="s">
        <v>0</v>
      </c>
      <c r="CB339" s="1" t="s">
        <v>0</v>
      </c>
    </row>
    <row r="340" spans="1:80" x14ac:dyDescent="0.2">
      <c r="A340" s="1" t="s">
        <v>1977</v>
      </c>
      <c r="B340" s="4" t="s">
        <v>1503</v>
      </c>
      <c r="C340" s="4" t="s">
        <v>1504</v>
      </c>
      <c r="D340" s="1" t="s">
        <v>0</v>
      </c>
      <c r="E340" s="1" t="s">
        <v>0</v>
      </c>
      <c r="F340" s="1" t="s">
        <v>0</v>
      </c>
      <c r="G340" s="1" t="s">
        <v>0</v>
      </c>
      <c r="H340" s="1" t="s">
        <v>0</v>
      </c>
      <c r="I340" s="1" t="s">
        <v>0</v>
      </c>
      <c r="J340" s="1" t="s">
        <v>0</v>
      </c>
      <c r="K340" s="1" t="s">
        <v>0</v>
      </c>
      <c r="L340" s="1" t="s">
        <v>0</v>
      </c>
      <c r="M340" s="1" t="s">
        <v>0</v>
      </c>
      <c r="N340" s="1" t="s">
        <v>0</v>
      </c>
      <c r="O340" s="1" t="s">
        <v>0</v>
      </c>
      <c r="P340" s="1" t="s">
        <v>0</v>
      </c>
      <c r="Q340" s="1" t="s">
        <v>0</v>
      </c>
      <c r="R340" s="1" t="s">
        <v>0</v>
      </c>
      <c r="S340" s="1" t="s">
        <v>0</v>
      </c>
      <c r="T340" s="1" t="s">
        <v>0</v>
      </c>
      <c r="U340" s="1" t="s">
        <v>0</v>
      </c>
      <c r="V340" s="1" t="s">
        <v>0</v>
      </c>
      <c r="W340" s="1" t="s">
        <v>0</v>
      </c>
      <c r="X340" s="1" t="s">
        <v>0</v>
      </c>
      <c r="Y340" s="1" t="s">
        <v>0</v>
      </c>
      <c r="Z340" s="1" t="s">
        <v>0</v>
      </c>
      <c r="AA340" s="1" t="s">
        <v>0</v>
      </c>
      <c r="AB340" s="1" t="s">
        <v>0</v>
      </c>
      <c r="AC340" s="1" t="s">
        <v>0</v>
      </c>
      <c r="AD340" s="1" t="s">
        <v>0</v>
      </c>
      <c r="AE340" s="1" t="s">
        <v>0</v>
      </c>
      <c r="AF340" s="1" t="s">
        <v>0</v>
      </c>
      <c r="AG340" s="1" t="s">
        <v>0</v>
      </c>
      <c r="AH340" s="1" t="s">
        <v>0</v>
      </c>
      <c r="AI340" s="1" t="s">
        <v>0</v>
      </c>
      <c r="AJ340" s="1" t="s">
        <v>0</v>
      </c>
      <c r="AK340" s="1" t="s">
        <v>0</v>
      </c>
      <c r="AL340" s="1" t="s">
        <v>0</v>
      </c>
      <c r="AM340" s="1" t="s">
        <v>0</v>
      </c>
      <c r="AN340" s="1" t="s">
        <v>0</v>
      </c>
      <c r="AO340" s="1" t="s">
        <v>0</v>
      </c>
      <c r="AP340" s="1" t="s">
        <v>0</v>
      </c>
      <c r="AQ340" s="1" t="s">
        <v>0</v>
      </c>
      <c r="AR340" s="1" t="s">
        <v>0</v>
      </c>
      <c r="AS340" s="1" t="s">
        <v>0</v>
      </c>
      <c r="AT340" s="1" t="s">
        <v>0</v>
      </c>
      <c r="AU340" s="1" t="s">
        <v>0</v>
      </c>
      <c r="AV340" s="1" t="s">
        <v>0</v>
      </c>
      <c r="AW340" s="1" t="s">
        <v>0</v>
      </c>
      <c r="AX340" s="1" t="s">
        <v>0</v>
      </c>
      <c r="AY340" s="1" t="s">
        <v>0</v>
      </c>
      <c r="AZ340" s="1" t="s">
        <v>0</v>
      </c>
      <c r="BA340" s="1" t="s">
        <v>0</v>
      </c>
      <c r="BB340" s="1" t="s">
        <v>0</v>
      </c>
      <c r="BC340" s="1" t="s">
        <v>0</v>
      </c>
      <c r="BD340" s="1" t="s">
        <v>0</v>
      </c>
      <c r="BE340" s="1" t="s">
        <v>0</v>
      </c>
      <c r="BF340" s="1" t="s">
        <v>0</v>
      </c>
      <c r="BG340" s="1" t="s">
        <v>0</v>
      </c>
      <c r="BH340" s="1" t="s">
        <v>0</v>
      </c>
      <c r="BI340" s="1" t="s">
        <v>0</v>
      </c>
      <c r="BJ340" s="1" t="s">
        <v>0</v>
      </c>
      <c r="BK340" s="1" t="s">
        <v>0</v>
      </c>
      <c r="BL340" s="1" t="s">
        <v>0</v>
      </c>
      <c r="BM340" s="1" t="s">
        <v>0</v>
      </c>
      <c r="BN340" s="1" t="s">
        <v>0</v>
      </c>
      <c r="BO340" s="1" t="s">
        <v>0</v>
      </c>
      <c r="BP340" s="1" t="s">
        <v>0</v>
      </c>
      <c r="BQ340" s="1" t="s">
        <v>0</v>
      </c>
      <c r="BR340" s="1" t="s">
        <v>0</v>
      </c>
      <c r="BS340" s="1" t="s">
        <v>0</v>
      </c>
      <c r="BT340" s="1" t="s">
        <v>0</v>
      </c>
      <c r="BU340" s="1" t="s">
        <v>0</v>
      </c>
      <c r="BV340" s="1" t="s">
        <v>0</v>
      </c>
      <c r="BW340" s="1" t="s">
        <v>0</v>
      </c>
      <c r="BX340" s="1" t="s">
        <v>0</v>
      </c>
      <c r="BY340" s="1" t="s">
        <v>0</v>
      </c>
      <c r="BZ340" s="1" t="s">
        <v>0</v>
      </c>
      <c r="CA340" s="1" t="s">
        <v>0</v>
      </c>
      <c r="CB340" s="1" t="s">
        <v>0</v>
      </c>
    </row>
    <row r="341" spans="1:80" x14ac:dyDescent="0.2">
      <c r="A341" s="1" t="s">
        <v>1978</v>
      </c>
      <c r="B341" s="4" t="s">
        <v>1508</v>
      </c>
      <c r="C341" s="4" t="s">
        <v>1509</v>
      </c>
      <c r="D341" s="1" t="s">
        <v>0</v>
      </c>
      <c r="E341" s="1" t="s">
        <v>0</v>
      </c>
      <c r="F341" s="1" t="s">
        <v>0</v>
      </c>
      <c r="G341" s="1" t="s">
        <v>0</v>
      </c>
      <c r="H341" s="1" t="s">
        <v>0</v>
      </c>
      <c r="I341" s="1" t="s">
        <v>0</v>
      </c>
      <c r="J341" s="1" t="s">
        <v>0</v>
      </c>
      <c r="K341" s="1" t="s">
        <v>0</v>
      </c>
      <c r="L341" s="1" t="s">
        <v>0</v>
      </c>
      <c r="M341" s="1" t="s">
        <v>0</v>
      </c>
      <c r="N341" s="1" t="s">
        <v>0</v>
      </c>
      <c r="O341" s="1" t="s">
        <v>0</v>
      </c>
      <c r="P341" s="1" t="s">
        <v>0</v>
      </c>
      <c r="Q341" s="1" t="s">
        <v>0</v>
      </c>
      <c r="R341" s="1" t="s">
        <v>0</v>
      </c>
      <c r="S341" s="1" t="s">
        <v>0</v>
      </c>
      <c r="T341" s="1" t="s">
        <v>0</v>
      </c>
      <c r="U341" s="1" t="s">
        <v>0</v>
      </c>
      <c r="V341" s="1" t="s">
        <v>0</v>
      </c>
      <c r="W341" s="1" t="s">
        <v>0</v>
      </c>
      <c r="X341" s="1" t="s">
        <v>0</v>
      </c>
      <c r="Y341" s="1" t="s">
        <v>0</v>
      </c>
      <c r="Z341" s="1" t="s">
        <v>0</v>
      </c>
      <c r="AA341" s="1" t="s">
        <v>0</v>
      </c>
      <c r="AB341" s="1" t="s">
        <v>0</v>
      </c>
      <c r="AC341" s="1" t="s">
        <v>0</v>
      </c>
      <c r="AD341" s="1" t="s">
        <v>0</v>
      </c>
      <c r="AE341" s="1" t="s">
        <v>0</v>
      </c>
      <c r="AF341" s="1" t="s">
        <v>0</v>
      </c>
      <c r="AG341" s="1" t="s">
        <v>0</v>
      </c>
      <c r="AH341" s="1" t="s">
        <v>0</v>
      </c>
      <c r="AI341" s="1" t="s">
        <v>0</v>
      </c>
      <c r="AJ341" s="1" t="s">
        <v>0</v>
      </c>
      <c r="AK341" s="1" t="s">
        <v>0</v>
      </c>
      <c r="AL341" s="1" t="s">
        <v>0</v>
      </c>
      <c r="AM341" s="1" t="s">
        <v>0</v>
      </c>
      <c r="AN341" s="1" t="s">
        <v>0</v>
      </c>
      <c r="AO341" s="1" t="s">
        <v>0</v>
      </c>
      <c r="AP341" s="1" t="s">
        <v>0</v>
      </c>
      <c r="AQ341" s="1" t="s">
        <v>0</v>
      </c>
      <c r="AR341" s="1" t="s">
        <v>0</v>
      </c>
      <c r="AS341" s="1" t="s">
        <v>0</v>
      </c>
      <c r="AT341" s="1" t="s">
        <v>0</v>
      </c>
      <c r="AU341" s="1" t="s">
        <v>0</v>
      </c>
      <c r="AV341" s="1" t="s">
        <v>0</v>
      </c>
      <c r="AW341" s="1" t="s">
        <v>0</v>
      </c>
      <c r="AX341" s="1" t="s">
        <v>0</v>
      </c>
      <c r="AY341" s="1" t="s">
        <v>0</v>
      </c>
      <c r="AZ341" s="1" t="s">
        <v>0</v>
      </c>
      <c r="BA341" s="1" t="s">
        <v>0</v>
      </c>
      <c r="BB341" s="1" t="s">
        <v>0</v>
      </c>
      <c r="BC341" s="1" t="s">
        <v>0</v>
      </c>
      <c r="BD341" s="1" t="s">
        <v>0</v>
      </c>
      <c r="BE341" s="1" t="s">
        <v>0</v>
      </c>
      <c r="BF341" s="1" t="s">
        <v>0</v>
      </c>
      <c r="BG341" s="1" t="s">
        <v>0</v>
      </c>
      <c r="BH341" s="1" t="s">
        <v>0</v>
      </c>
      <c r="BI341" s="1" t="s">
        <v>0</v>
      </c>
      <c r="BJ341" s="1" t="s">
        <v>0</v>
      </c>
      <c r="BK341" s="1" t="s">
        <v>0</v>
      </c>
      <c r="BL341" s="1" t="s">
        <v>0</v>
      </c>
      <c r="BM341" s="1" t="s">
        <v>0</v>
      </c>
      <c r="BN341" s="1" t="s">
        <v>0</v>
      </c>
      <c r="BO341" s="1" t="s">
        <v>0</v>
      </c>
      <c r="BP341" s="1" t="s">
        <v>0</v>
      </c>
      <c r="BQ341" s="1" t="s">
        <v>0</v>
      </c>
      <c r="BR341" s="1" t="s">
        <v>0</v>
      </c>
      <c r="BS341" s="1" t="s">
        <v>0</v>
      </c>
      <c r="BT341" s="1" t="s">
        <v>0</v>
      </c>
      <c r="BU341" s="1" t="s">
        <v>0</v>
      </c>
      <c r="BV341" s="1" t="s">
        <v>0</v>
      </c>
      <c r="BW341" s="1" t="s">
        <v>0</v>
      </c>
      <c r="BX341" s="1" t="s">
        <v>0</v>
      </c>
      <c r="BY341" s="1" t="s">
        <v>0</v>
      </c>
      <c r="BZ341" s="1" t="s">
        <v>0</v>
      </c>
      <c r="CA341" s="1" t="s">
        <v>0</v>
      </c>
      <c r="CB341" s="1" t="s">
        <v>0</v>
      </c>
    </row>
    <row r="342" spans="1:80" x14ac:dyDescent="0.2">
      <c r="A342" s="1" t="s">
        <v>1979</v>
      </c>
      <c r="B342" s="4" t="s">
        <v>1513</v>
      </c>
      <c r="C342" s="4" t="s">
        <v>1514</v>
      </c>
      <c r="D342" s="1">
        <v>25797.915446582701</v>
      </c>
      <c r="E342" s="1" t="s">
        <v>0</v>
      </c>
      <c r="F342" s="1" t="s">
        <v>0</v>
      </c>
      <c r="G342" s="1">
        <v>45732.187764413698</v>
      </c>
      <c r="H342" s="1">
        <v>28627.608837483102</v>
      </c>
      <c r="I342" s="1">
        <v>20684.000755569901</v>
      </c>
      <c r="J342" s="1">
        <v>19917.1552817599</v>
      </c>
      <c r="K342" s="1">
        <v>40579.791349119703</v>
      </c>
      <c r="L342" s="1" t="s">
        <v>0</v>
      </c>
      <c r="M342" s="1">
        <v>36848.062498622901</v>
      </c>
      <c r="N342" s="1">
        <v>23360.453306738498</v>
      </c>
      <c r="O342" s="1">
        <v>26129.177970478599</v>
      </c>
      <c r="P342" s="1">
        <v>11715.8816177344</v>
      </c>
      <c r="Q342" s="1">
        <v>7632.7121795550001</v>
      </c>
      <c r="R342" s="1">
        <v>31006.341943106399</v>
      </c>
      <c r="S342" s="1">
        <v>24128.501379986599</v>
      </c>
      <c r="T342" s="1">
        <v>26330.957535414898</v>
      </c>
      <c r="U342" s="1">
        <v>18898.285501737399</v>
      </c>
      <c r="V342" s="1">
        <v>40072.568330305803</v>
      </c>
      <c r="W342" s="1" t="s">
        <v>0</v>
      </c>
      <c r="X342" s="1">
        <v>24664.947639630402</v>
      </c>
      <c r="Y342" s="1">
        <v>42345.222137158002</v>
      </c>
      <c r="Z342" s="1">
        <v>15300.093906179</v>
      </c>
      <c r="AA342" s="1">
        <v>21355.596425625401</v>
      </c>
      <c r="AB342" s="1">
        <v>28814.941193438699</v>
      </c>
      <c r="AC342" s="1">
        <v>27934.8203588047</v>
      </c>
      <c r="AD342" s="1">
        <v>25786.033850860898</v>
      </c>
      <c r="AE342" s="1">
        <v>29364.957961981701</v>
      </c>
      <c r="AF342" s="1">
        <v>18293.683934821402</v>
      </c>
      <c r="AG342" s="1">
        <v>26281.2983940341</v>
      </c>
      <c r="AH342" s="1">
        <v>20872.218220844799</v>
      </c>
      <c r="AI342" s="1">
        <v>24234.634966440299</v>
      </c>
      <c r="AJ342" s="1">
        <v>36967.9322676269</v>
      </c>
      <c r="AK342" s="1">
        <v>25559.908520330799</v>
      </c>
      <c r="AL342" s="1">
        <v>21349.325341367701</v>
      </c>
      <c r="AM342" s="1">
        <v>25932.315861662999</v>
      </c>
      <c r="AN342" s="1">
        <v>21464.858941727802</v>
      </c>
      <c r="AO342" s="1">
        <v>16829.020402427199</v>
      </c>
      <c r="AP342" s="1">
        <v>30380.925234435501</v>
      </c>
      <c r="AQ342" s="1">
        <v>23903.370423288601</v>
      </c>
      <c r="AR342" s="1">
        <v>16461.555041049101</v>
      </c>
      <c r="AS342" s="1">
        <v>20177.141648925</v>
      </c>
      <c r="AT342" s="1">
        <v>14920.8794049108</v>
      </c>
      <c r="AU342" s="1">
        <v>16005.8984965693</v>
      </c>
      <c r="AV342" s="1">
        <v>19092.388840223601</v>
      </c>
      <c r="AW342" s="1">
        <v>109480.23620964101</v>
      </c>
      <c r="AX342" s="1">
        <v>25142.374092056602</v>
      </c>
      <c r="AY342" s="1">
        <v>27741.639578106799</v>
      </c>
      <c r="AZ342" s="1">
        <v>16208.497890438</v>
      </c>
      <c r="BA342" s="1">
        <v>38150.310005872903</v>
      </c>
      <c r="BB342" s="1">
        <v>17204.2214076337</v>
      </c>
      <c r="BC342" s="1">
        <v>18987.7732881306</v>
      </c>
      <c r="BD342" s="1">
        <v>18374.4893285256</v>
      </c>
      <c r="BE342" s="1">
        <v>18815.0162385599</v>
      </c>
      <c r="BF342" s="1">
        <v>12907.2160116497</v>
      </c>
      <c r="BG342" s="1" t="s">
        <v>0</v>
      </c>
      <c r="BH342" s="1" t="s">
        <v>0</v>
      </c>
      <c r="BI342" s="1" t="s">
        <v>0</v>
      </c>
      <c r="BJ342" s="1">
        <v>32611.8835466542</v>
      </c>
      <c r="BK342" s="1">
        <v>25320.300364071201</v>
      </c>
      <c r="BL342" s="1" t="s">
        <v>0</v>
      </c>
      <c r="BM342" s="1">
        <v>33385.868619649998</v>
      </c>
      <c r="BN342" s="1">
        <v>23134.426552237001</v>
      </c>
      <c r="BO342" s="1" t="s">
        <v>0</v>
      </c>
      <c r="BP342" s="1" t="s">
        <v>0</v>
      </c>
      <c r="BQ342" s="1">
        <v>15230.636665545901</v>
      </c>
      <c r="BR342" s="1">
        <v>16405.8659631644</v>
      </c>
      <c r="BS342" s="1" t="s">
        <v>0</v>
      </c>
      <c r="BT342" s="1">
        <v>17652.000831404999</v>
      </c>
      <c r="BU342" s="1">
        <v>13154.159717602201</v>
      </c>
      <c r="BV342" s="1">
        <v>20773.466601221899</v>
      </c>
      <c r="BW342" s="1" t="s">
        <v>0</v>
      </c>
      <c r="BX342" s="1">
        <v>13302.1240310872</v>
      </c>
      <c r="BY342" s="1">
        <v>26237.991924801601</v>
      </c>
      <c r="BZ342" s="1" t="s">
        <v>0</v>
      </c>
      <c r="CA342" s="1">
        <v>16699.993333772902</v>
      </c>
      <c r="CB342" s="1" t="s">
        <v>0</v>
      </c>
    </row>
    <row r="343" spans="1:80" x14ac:dyDescent="0.2">
      <c r="A343" s="1" t="s">
        <v>1980</v>
      </c>
      <c r="B343" s="4" t="s">
        <v>1518</v>
      </c>
      <c r="C343" s="4" t="s">
        <v>1519</v>
      </c>
      <c r="D343" s="1" t="s">
        <v>0</v>
      </c>
      <c r="E343" s="1" t="s">
        <v>0</v>
      </c>
      <c r="F343" s="1" t="s">
        <v>0</v>
      </c>
      <c r="G343" s="1" t="s">
        <v>0</v>
      </c>
      <c r="H343" s="1" t="s">
        <v>0</v>
      </c>
      <c r="I343" s="1" t="s">
        <v>0</v>
      </c>
      <c r="J343" s="1" t="s">
        <v>0</v>
      </c>
      <c r="K343" s="1" t="s">
        <v>0</v>
      </c>
      <c r="L343" s="1" t="s">
        <v>0</v>
      </c>
      <c r="M343" s="1" t="s">
        <v>0</v>
      </c>
      <c r="N343" s="1" t="s">
        <v>0</v>
      </c>
      <c r="O343" s="1" t="s">
        <v>0</v>
      </c>
      <c r="P343" s="1" t="s">
        <v>0</v>
      </c>
      <c r="Q343" s="1" t="s">
        <v>0</v>
      </c>
      <c r="R343" s="1" t="s">
        <v>0</v>
      </c>
      <c r="S343" s="1" t="s">
        <v>0</v>
      </c>
      <c r="T343" s="1" t="s">
        <v>0</v>
      </c>
      <c r="U343" s="1" t="s">
        <v>0</v>
      </c>
      <c r="V343" s="1" t="s">
        <v>0</v>
      </c>
      <c r="W343" s="1" t="s">
        <v>0</v>
      </c>
      <c r="X343" s="1" t="s">
        <v>0</v>
      </c>
      <c r="Y343" s="1" t="s">
        <v>0</v>
      </c>
      <c r="Z343" s="1" t="s">
        <v>0</v>
      </c>
      <c r="AA343" s="1" t="s">
        <v>0</v>
      </c>
      <c r="AB343" s="1" t="s">
        <v>0</v>
      </c>
      <c r="AC343" s="1" t="s">
        <v>0</v>
      </c>
      <c r="AD343" s="1" t="s">
        <v>0</v>
      </c>
      <c r="AE343" s="1" t="s">
        <v>0</v>
      </c>
      <c r="AF343" s="1" t="s">
        <v>0</v>
      </c>
      <c r="AG343" s="1" t="s">
        <v>0</v>
      </c>
      <c r="AH343" s="1" t="s">
        <v>0</v>
      </c>
      <c r="AI343" s="1" t="s">
        <v>0</v>
      </c>
      <c r="AJ343" s="1" t="s">
        <v>0</v>
      </c>
      <c r="AK343" s="1" t="s">
        <v>0</v>
      </c>
      <c r="AL343" s="1" t="s">
        <v>0</v>
      </c>
      <c r="AM343" s="1" t="s">
        <v>0</v>
      </c>
      <c r="AN343" s="1" t="s">
        <v>0</v>
      </c>
      <c r="AO343" s="1" t="s">
        <v>0</v>
      </c>
      <c r="AP343" s="1" t="s">
        <v>0</v>
      </c>
      <c r="AQ343" s="1" t="s">
        <v>0</v>
      </c>
      <c r="AR343" s="1" t="s">
        <v>0</v>
      </c>
      <c r="AS343" s="1" t="s">
        <v>0</v>
      </c>
      <c r="AT343" s="1" t="s">
        <v>0</v>
      </c>
      <c r="AU343" s="1" t="s">
        <v>0</v>
      </c>
      <c r="AV343" s="1" t="s">
        <v>0</v>
      </c>
      <c r="AW343" s="1" t="s">
        <v>0</v>
      </c>
      <c r="AX343" s="1" t="s">
        <v>0</v>
      </c>
      <c r="AY343" s="1" t="s">
        <v>0</v>
      </c>
      <c r="AZ343" s="1" t="s">
        <v>0</v>
      </c>
      <c r="BA343" s="1" t="s">
        <v>0</v>
      </c>
      <c r="BB343" s="1" t="s">
        <v>0</v>
      </c>
      <c r="BC343" s="1" t="s">
        <v>0</v>
      </c>
      <c r="BD343" s="1" t="s">
        <v>0</v>
      </c>
      <c r="BE343" s="1" t="s">
        <v>0</v>
      </c>
      <c r="BF343" s="1" t="s">
        <v>0</v>
      </c>
      <c r="BG343" s="1" t="s">
        <v>0</v>
      </c>
      <c r="BH343" s="1" t="s">
        <v>0</v>
      </c>
      <c r="BI343" s="1" t="s">
        <v>0</v>
      </c>
      <c r="BJ343" s="1" t="s">
        <v>0</v>
      </c>
      <c r="BK343" s="1" t="s">
        <v>0</v>
      </c>
      <c r="BL343" s="1" t="s">
        <v>0</v>
      </c>
      <c r="BM343" s="1" t="s">
        <v>0</v>
      </c>
      <c r="BN343" s="1" t="s">
        <v>0</v>
      </c>
      <c r="BO343" s="1" t="s">
        <v>0</v>
      </c>
      <c r="BP343" s="1" t="s">
        <v>0</v>
      </c>
      <c r="BQ343" s="1" t="s">
        <v>0</v>
      </c>
      <c r="BR343" s="1" t="s">
        <v>0</v>
      </c>
      <c r="BS343" s="1" t="s">
        <v>0</v>
      </c>
      <c r="BT343" s="1" t="s">
        <v>0</v>
      </c>
      <c r="BU343" s="1" t="s">
        <v>0</v>
      </c>
      <c r="BV343" s="1" t="s">
        <v>0</v>
      </c>
      <c r="BW343" s="1" t="s">
        <v>0</v>
      </c>
      <c r="BX343" s="1" t="s">
        <v>0</v>
      </c>
      <c r="BY343" s="1" t="s">
        <v>0</v>
      </c>
      <c r="BZ343" s="1" t="s">
        <v>0</v>
      </c>
      <c r="CA343" s="1" t="s">
        <v>0</v>
      </c>
      <c r="CB343" s="1" t="s">
        <v>0</v>
      </c>
    </row>
    <row r="344" spans="1:80" x14ac:dyDescent="0.2">
      <c r="A344" s="1" t="s">
        <v>1981</v>
      </c>
      <c r="B344" s="4" t="s">
        <v>1523</v>
      </c>
      <c r="C344" s="4" t="s">
        <v>1524</v>
      </c>
      <c r="D344" s="1" t="s">
        <v>0</v>
      </c>
      <c r="E344" s="1" t="s">
        <v>0</v>
      </c>
      <c r="F344" s="1" t="s">
        <v>0</v>
      </c>
      <c r="G344" s="1" t="s">
        <v>0</v>
      </c>
      <c r="H344" s="1" t="s">
        <v>0</v>
      </c>
      <c r="I344" s="1" t="s">
        <v>0</v>
      </c>
      <c r="J344" s="1" t="s">
        <v>0</v>
      </c>
      <c r="K344" s="1" t="s">
        <v>0</v>
      </c>
      <c r="L344" s="1" t="s">
        <v>0</v>
      </c>
      <c r="M344" s="1" t="s">
        <v>0</v>
      </c>
      <c r="N344" s="1" t="s">
        <v>0</v>
      </c>
      <c r="O344" s="1" t="s">
        <v>0</v>
      </c>
      <c r="P344" s="1" t="s">
        <v>0</v>
      </c>
      <c r="Q344" s="1" t="s">
        <v>0</v>
      </c>
      <c r="R344" s="1" t="s">
        <v>0</v>
      </c>
      <c r="S344" s="1" t="s">
        <v>0</v>
      </c>
      <c r="T344" s="1" t="s">
        <v>0</v>
      </c>
      <c r="U344" s="1" t="s">
        <v>0</v>
      </c>
      <c r="V344" s="1" t="s">
        <v>0</v>
      </c>
      <c r="W344" s="1" t="s">
        <v>0</v>
      </c>
      <c r="X344" s="1" t="s">
        <v>0</v>
      </c>
      <c r="Y344" s="1" t="s">
        <v>0</v>
      </c>
      <c r="Z344" s="1" t="s">
        <v>0</v>
      </c>
      <c r="AA344" s="1" t="s">
        <v>0</v>
      </c>
      <c r="AB344" s="1" t="s">
        <v>0</v>
      </c>
      <c r="AC344" s="1" t="s">
        <v>0</v>
      </c>
      <c r="AD344" s="1" t="s">
        <v>0</v>
      </c>
      <c r="AE344" s="1" t="s">
        <v>0</v>
      </c>
      <c r="AF344" s="1" t="s">
        <v>0</v>
      </c>
      <c r="AG344" s="1" t="s">
        <v>0</v>
      </c>
      <c r="AH344" s="1" t="s">
        <v>0</v>
      </c>
      <c r="AI344" s="1" t="s">
        <v>0</v>
      </c>
      <c r="AJ344" s="1" t="s">
        <v>0</v>
      </c>
      <c r="AK344" s="1" t="s">
        <v>0</v>
      </c>
      <c r="AL344" s="1" t="s">
        <v>0</v>
      </c>
      <c r="AM344" s="1" t="s">
        <v>0</v>
      </c>
      <c r="AN344" s="1" t="s">
        <v>0</v>
      </c>
      <c r="AO344" s="1" t="s">
        <v>0</v>
      </c>
      <c r="AP344" s="1" t="s">
        <v>0</v>
      </c>
      <c r="AQ344" s="1" t="s">
        <v>0</v>
      </c>
      <c r="AR344" s="1" t="s">
        <v>0</v>
      </c>
      <c r="AS344" s="1" t="s">
        <v>0</v>
      </c>
      <c r="AT344" s="1" t="s">
        <v>0</v>
      </c>
      <c r="AU344" s="1" t="s">
        <v>0</v>
      </c>
      <c r="AV344" s="1" t="s">
        <v>0</v>
      </c>
      <c r="AW344" s="1" t="s">
        <v>0</v>
      </c>
      <c r="AX344" s="1" t="s">
        <v>0</v>
      </c>
      <c r="AY344" s="1" t="s">
        <v>0</v>
      </c>
      <c r="AZ344" s="1" t="s">
        <v>0</v>
      </c>
      <c r="BA344" s="1" t="s">
        <v>0</v>
      </c>
      <c r="BB344" s="1" t="s">
        <v>0</v>
      </c>
      <c r="BC344" s="1" t="s">
        <v>0</v>
      </c>
      <c r="BD344" s="1" t="s">
        <v>0</v>
      </c>
      <c r="BE344" s="1" t="s">
        <v>0</v>
      </c>
      <c r="BF344" s="1" t="s">
        <v>0</v>
      </c>
      <c r="BG344" s="1" t="s">
        <v>0</v>
      </c>
      <c r="BH344" s="1" t="s">
        <v>0</v>
      </c>
      <c r="BI344" s="1" t="s">
        <v>0</v>
      </c>
      <c r="BJ344" s="1" t="s">
        <v>0</v>
      </c>
      <c r="BK344" s="1" t="s">
        <v>0</v>
      </c>
      <c r="BL344" s="1" t="s">
        <v>0</v>
      </c>
      <c r="BM344" s="1" t="s">
        <v>0</v>
      </c>
      <c r="BN344" s="1" t="s">
        <v>0</v>
      </c>
      <c r="BO344" s="1" t="s">
        <v>0</v>
      </c>
      <c r="BP344" s="1" t="s">
        <v>0</v>
      </c>
      <c r="BQ344" s="1" t="s">
        <v>0</v>
      </c>
      <c r="BR344" s="1" t="s">
        <v>0</v>
      </c>
      <c r="BS344" s="1" t="s">
        <v>0</v>
      </c>
      <c r="BT344" s="1" t="s">
        <v>0</v>
      </c>
      <c r="BU344" s="1" t="s">
        <v>0</v>
      </c>
      <c r="BV344" s="1" t="s">
        <v>0</v>
      </c>
      <c r="BW344" s="1" t="s">
        <v>0</v>
      </c>
      <c r="BX344" s="1" t="s">
        <v>0</v>
      </c>
      <c r="BY344" s="1" t="s">
        <v>0</v>
      </c>
      <c r="BZ344" s="1" t="s">
        <v>0</v>
      </c>
      <c r="CA344" s="1" t="s">
        <v>0</v>
      </c>
      <c r="CB344" s="1" t="s">
        <v>0</v>
      </c>
    </row>
    <row r="345" spans="1:80" x14ac:dyDescent="0.2">
      <c r="A345" s="1" t="s">
        <v>1982</v>
      </c>
      <c r="B345" s="4" t="s">
        <v>1528</v>
      </c>
      <c r="C345" s="4" t="s">
        <v>1529</v>
      </c>
      <c r="D345" s="1">
        <v>107859.74349947899</v>
      </c>
      <c r="E345" s="1">
        <v>157528.95367280301</v>
      </c>
      <c r="F345" s="1">
        <v>150140.666208387</v>
      </c>
      <c r="G345" s="1">
        <v>92123.615403191798</v>
      </c>
      <c r="H345" s="1">
        <v>106982.532358104</v>
      </c>
      <c r="I345" s="1">
        <v>712996.10238532396</v>
      </c>
      <c r="J345" s="1">
        <v>145191.84630512499</v>
      </c>
      <c r="K345" s="1">
        <v>170514.262433261</v>
      </c>
      <c r="L345" s="1">
        <v>256011.159916829</v>
      </c>
      <c r="M345" s="1">
        <v>99456.096663111006</v>
      </c>
      <c r="N345" s="1">
        <v>533453.53927005501</v>
      </c>
      <c r="O345" s="1">
        <v>171602.459770952</v>
      </c>
      <c r="P345" s="1">
        <v>199623.38774206201</v>
      </c>
      <c r="Q345" s="1">
        <v>204576.56492696601</v>
      </c>
      <c r="R345" s="1">
        <v>91495.770402073598</v>
      </c>
      <c r="S345" s="1">
        <v>108020.506775192</v>
      </c>
      <c r="T345" s="1">
        <v>156595.869620732</v>
      </c>
      <c r="U345" s="1">
        <v>607689.62693282601</v>
      </c>
      <c r="V345" s="1">
        <v>86589.016849258594</v>
      </c>
      <c r="W345" s="1">
        <v>184708.79354181601</v>
      </c>
      <c r="X345" s="1">
        <v>140520.12080471899</v>
      </c>
      <c r="Y345" s="1">
        <v>110109.36785784</v>
      </c>
      <c r="Z345" s="1">
        <v>119021.42299433499</v>
      </c>
      <c r="AA345" s="1">
        <v>79290.006465678307</v>
      </c>
      <c r="AB345" s="1">
        <v>70870.085611774004</v>
      </c>
      <c r="AC345" s="1">
        <v>94056.684751110297</v>
      </c>
      <c r="AD345" s="1">
        <v>355272.94681527198</v>
      </c>
      <c r="AE345" s="1">
        <v>121402.74188087499</v>
      </c>
      <c r="AF345" s="1">
        <v>283488.25972914201</v>
      </c>
      <c r="AG345" s="1">
        <v>143664.60868294199</v>
      </c>
      <c r="AH345" s="1">
        <v>225598.23852426</v>
      </c>
      <c r="AI345" s="1">
        <v>98003.294829934195</v>
      </c>
      <c r="AJ345" s="1">
        <v>70191.360478979201</v>
      </c>
      <c r="AK345" s="1">
        <v>117094.906991332</v>
      </c>
      <c r="AL345" s="1">
        <v>448916.41359460203</v>
      </c>
      <c r="AM345" s="1">
        <v>96113.238023950296</v>
      </c>
      <c r="AN345" s="1">
        <v>123408.523764486</v>
      </c>
      <c r="AO345" s="1">
        <v>500791.84335359198</v>
      </c>
      <c r="AP345" s="1">
        <v>144967.83086941799</v>
      </c>
      <c r="AQ345" s="1">
        <v>124597.91161562099</v>
      </c>
      <c r="AR345" s="1">
        <v>114982.099511903</v>
      </c>
      <c r="AS345" s="1">
        <v>63035.775311513396</v>
      </c>
      <c r="AT345" s="1">
        <v>91021.697719580698</v>
      </c>
      <c r="AU345" s="1">
        <v>162398.53793983499</v>
      </c>
      <c r="AV345" s="1">
        <v>717291.69877397502</v>
      </c>
      <c r="AW345" s="1">
        <v>101945.80065683099</v>
      </c>
      <c r="AX345" s="1">
        <v>82575.802774871103</v>
      </c>
      <c r="AY345" s="1">
        <v>119526.513797091</v>
      </c>
      <c r="AZ345" s="1">
        <v>169759.79047990299</v>
      </c>
      <c r="BA345" s="1">
        <v>83215.260623532304</v>
      </c>
      <c r="BB345" s="1">
        <v>176733.57396407699</v>
      </c>
      <c r="BC345" s="1">
        <v>146369.53186771701</v>
      </c>
      <c r="BD345" s="1">
        <v>104622.82824448</v>
      </c>
      <c r="BE345" s="1">
        <v>71124.708085563907</v>
      </c>
      <c r="BF345" s="1">
        <v>102819.177901812</v>
      </c>
      <c r="BG345" s="1">
        <v>148718.407907802</v>
      </c>
      <c r="BH345" s="1">
        <v>92316.043587745007</v>
      </c>
      <c r="BI345" s="1">
        <v>83708.120232601606</v>
      </c>
      <c r="BJ345" s="1">
        <v>90768.889812611698</v>
      </c>
      <c r="BK345" s="1">
        <v>99115.818325114102</v>
      </c>
      <c r="BL345" s="1">
        <v>117546.43683797499</v>
      </c>
      <c r="BM345" s="1">
        <v>125427.902272083</v>
      </c>
      <c r="BN345" s="1">
        <v>93950.043019320205</v>
      </c>
      <c r="BO345" s="1">
        <v>77092.140982297497</v>
      </c>
      <c r="BP345" s="1">
        <v>106748.74944601201</v>
      </c>
      <c r="BQ345" s="1">
        <v>75235.140545221599</v>
      </c>
      <c r="BR345" s="1">
        <v>320818.44597857998</v>
      </c>
      <c r="BS345" s="1">
        <v>75728.856185215394</v>
      </c>
      <c r="BT345" s="1">
        <v>81873.612625188995</v>
      </c>
      <c r="BU345" s="1">
        <v>206148.175809985</v>
      </c>
      <c r="BV345" s="1">
        <v>115354.935089374</v>
      </c>
      <c r="BW345" s="1">
        <v>134332.87114947199</v>
      </c>
      <c r="BX345" s="1">
        <v>243365.700473681</v>
      </c>
      <c r="BY345" s="1">
        <v>114102.82602495899</v>
      </c>
      <c r="BZ345" s="1">
        <v>152866.017773923</v>
      </c>
      <c r="CA345" s="1">
        <v>230108.477423962</v>
      </c>
      <c r="CB345" s="1">
        <v>70516.521071474199</v>
      </c>
    </row>
    <row r="346" spans="1:80" x14ac:dyDescent="0.2">
      <c r="A346" s="1" t="s">
        <v>1983</v>
      </c>
      <c r="B346" s="4" t="s">
        <v>1533</v>
      </c>
      <c r="C346" s="4" t="s">
        <v>1534</v>
      </c>
      <c r="D346" s="1" t="s">
        <v>0</v>
      </c>
      <c r="E346" s="1" t="s">
        <v>0</v>
      </c>
      <c r="F346" s="1" t="s">
        <v>0</v>
      </c>
      <c r="G346" s="1" t="s">
        <v>0</v>
      </c>
      <c r="H346" s="1" t="s">
        <v>0</v>
      </c>
      <c r="I346" s="1" t="s">
        <v>0</v>
      </c>
      <c r="J346" s="1" t="s">
        <v>0</v>
      </c>
      <c r="K346" s="1" t="s">
        <v>0</v>
      </c>
      <c r="L346" s="1" t="s">
        <v>0</v>
      </c>
      <c r="M346" s="1" t="s">
        <v>0</v>
      </c>
      <c r="N346" s="1" t="s">
        <v>0</v>
      </c>
      <c r="O346" s="1" t="s">
        <v>0</v>
      </c>
      <c r="P346" s="1" t="s">
        <v>0</v>
      </c>
      <c r="Q346" s="1" t="s">
        <v>0</v>
      </c>
      <c r="R346" s="1" t="s">
        <v>0</v>
      </c>
      <c r="S346" s="1" t="s">
        <v>0</v>
      </c>
      <c r="T346" s="1" t="s">
        <v>0</v>
      </c>
      <c r="U346" s="1" t="s">
        <v>0</v>
      </c>
      <c r="V346" s="1" t="s">
        <v>0</v>
      </c>
      <c r="W346" s="1" t="s">
        <v>0</v>
      </c>
      <c r="X346" s="1" t="s">
        <v>0</v>
      </c>
      <c r="Y346" s="1" t="s">
        <v>0</v>
      </c>
      <c r="Z346" s="1" t="s">
        <v>0</v>
      </c>
      <c r="AA346" s="1" t="s">
        <v>0</v>
      </c>
      <c r="AB346" s="1" t="s">
        <v>0</v>
      </c>
      <c r="AC346" s="1" t="s">
        <v>0</v>
      </c>
      <c r="AD346" s="1" t="s">
        <v>0</v>
      </c>
      <c r="AE346" s="1" t="s">
        <v>0</v>
      </c>
      <c r="AF346" s="1" t="s">
        <v>0</v>
      </c>
      <c r="AG346" s="1" t="s">
        <v>0</v>
      </c>
      <c r="AH346" s="1" t="s">
        <v>0</v>
      </c>
      <c r="AI346" s="1" t="s">
        <v>0</v>
      </c>
      <c r="AJ346" s="1" t="s">
        <v>0</v>
      </c>
      <c r="AK346" s="1" t="s">
        <v>0</v>
      </c>
      <c r="AL346" s="1" t="s">
        <v>0</v>
      </c>
      <c r="AM346" s="1" t="s">
        <v>0</v>
      </c>
      <c r="AN346" s="1" t="s">
        <v>0</v>
      </c>
      <c r="AO346" s="1" t="s">
        <v>0</v>
      </c>
      <c r="AP346" s="1" t="s">
        <v>0</v>
      </c>
      <c r="AQ346" s="1" t="s">
        <v>0</v>
      </c>
      <c r="AR346" s="1" t="s">
        <v>0</v>
      </c>
      <c r="AS346" s="1" t="s">
        <v>0</v>
      </c>
      <c r="AT346" s="1" t="s">
        <v>0</v>
      </c>
      <c r="AU346" s="1" t="s">
        <v>0</v>
      </c>
      <c r="AV346" s="1" t="s">
        <v>0</v>
      </c>
      <c r="AW346" s="1" t="s">
        <v>0</v>
      </c>
      <c r="AX346" s="1" t="s">
        <v>0</v>
      </c>
      <c r="AY346" s="1" t="s">
        <v>0</v>
      </c>
      <c r="AZ346" s="1" t="s">
        <v>0</v>
      </c>
      <c r="BA346" s="1" t="s">
        <v>0</v>
      </c>
      <c r="BB346" s="1" t="s">
        <v>0</v>
      </c>
      <c r="BC346" s="1" t="s">
        <v>0</v>
      </c>
      <c r="BD346" s="1" t="s">
        <v>0</v>
      </c>
      <c r="BE346" s="1" t="s">
        <v>0</v>
      </c>
      <c r="BF346" s="1" t="s">
        <v>0</v>
      </c>
      <c r="BG346" s="1" t="s">
        <v>0</v>
      </c>
      <c r="BH346" s="1" t="s">
        <v>0</v>
      </c>
      <c r="BI346" s="1" t="s">
        <v>0</v>
      </c>
      <c r="BJ346" s="1" t="s">
        <v>0</v>
      </c>
      <c r="BK346" s="1" t="s">
        <v>0</v>
      </c>
      <c r="BL346" s="1" t="s">
        <v>0</v>
      </c>
      <c r="BM346" s="1" t="s">
        <v>0</v>
      </c>
      <c r="BN346" s="1" t="s">
        <v>0</v>
      </c>
      <c r="BO346" s="1" t="s">
        <v>0</v>
      </c>
      <c r="BP346" s="1" t="s">
        <v>0</v>
      </c>
      <c r="BQ346" s="1" t="s">
        <v>0</v>
      </c>
      <c r="BR346" s="1" t="s">
        <v>0</v>
      </c>
      <c r="BS346" s="1" t="s">
        <v>0</v>
      </c>
      <c r="BT346" s="1" t="s">
        <v>0</v>
      </c>
      <c r="BU346" s="1" t="s">
        <v>0</v>
      </c>
      <c r="BV346" s="1" t="s">
        <v>0</v>
      </c>
      <c r="BW346" s="1" t="s">
        <v>0</v>
      </c>
      <c r="BX346" s="1" t="s">
        <v>0</v>
      </c>
      <c r="BY346" s="1" t="s">
        <v>0</v>
      </c>
      <c r="BZ346" s="1" t="s">
        <v>0</v>
      </c>
      <c r="CA346" s="1" t="s">
        <v>0</v>
      </c>
      <c r="CB346" s="1" t="s">
        <v>0</v>
      </c>
    </row>
    <row r="347" spans="1:80" x14ac:dyDescent="0.2">
      <c r="A347" s="1" t="s">
        <v>1984</v>
      </c>
      <c r="B347" s="4" t="s">
        <v>1538</v>
      </c>
      <c r="C347" s="4" t="s">
        <v>1539</v>
      </c>
      <c r="D347" s="1">
        <v>587520.442419308</v>
      </c>
      <c r="E347" s="1">
        <v>2220065.2531825001</v>
      </c>
      <c r="F347" s="1">
        <v>923242.84722511598</v>
      </c>
      <c r="G347" s="1">
        <v>933727.22706178203</v>
      </c>
      <c r="H347" s="1">
        <v>722969.50368245703</v>
      </c>
      <c r="I347" s="1">
        <v>986049.78238926199</v>
      </c>
      <c r="J347" s="1">
        <v>942906.11909954203</v>
      </c>
      <c r="K347" s="1">
        <v>978050.92666244705</v>
      </c>
      <c r="L347" s="1">
        <v>731278.212802127</v>
      </c>
      <c r="M347" s="1">
        <v>884715.51557616505</v>
      </c>
      <c r="N347" s="1">
        <v>1308855.1568121701</v>
      </c>
      <c r="O347" s="1">
        <v>594540.98024386202</v>
      </c>
      <c r="P347" s="1">
        <v>830568.325405902</v>
      </c>
      <c r="Q347" s="1">
        <v>1340255.6917989701</v>
      </c>
      <c r="R347" s="1">
        <v>560973.17042909295</v>
      </c>
      <c r="S347" s="1">
        <v>1014491.43834508</v>
      </c>
      <c r="T347" s="1">
        <v>810232.53397631797</v>
      </c>
      <c r="U347" s="1">
        <v>1154247.6519233999</v>
      </c>
      <c r="V347" s="1">
        <v>1006694.2796371999</v>
      </c>
      <c r="W347" s="1">
        <v>1027073.22612703</v>
      </c>
      <c r="X347" s="1">
        <v>712187.15390736202</v>
      </c>
      <c r="Y347" s="1">
        <v>643913.38180936698</v>
      </c>
      <c r="Z347" s="1">
        <v>994992.23589555104</v>
      </c>
      <c r="AA347" s="1">
        <v>570179.16466625</v>
      </c>
      <c r="AB347" s="1">
        <v>516118.402702589</v>
      </c>
      <c r="AC347" s="1">
        <v>509447.55528671399</v>
      </c>
      <c r="AD347" s="1">
        <v>802534.44405580696</v>
      </c>
      <c r="AE347" s="1">
        <v>1142488.8907605801</v>
      </c>
      <c r="AF347" s="1">
        <v>726973.42105687805</v>
      </c>
      <c r="AG347" s="1">
        <v>1160210.5680595499</v>
      </c>
      <c r="AH347" s="1">
        <v>998283.95495545398</v>
      </c>
      <c r="AI347" s="1">
        <v>1487602.2762776499</v>
      </c>
      <c r="AJ347" s="1">
        <v>504892.03905546298</v>
      </c>
      <c r="AK347" s="1">
        <v>826186.59689527901</v>
      </c>
      <c r="AL347" s="1">
        <v>991355.69061677798</v>
      </c>
      <c r="AM347" s="1">
        <v>655537.24421359401</v>
      </c>
      <c r="AN347" s="1">
        <v>719250.48107228405</v>
      </c>
      <c r="AO347" s="1">
        <v>1194402.2481905001</v>
      </c>
      <c r="AP347" s="1">
        <v>2068028.4788398801</v>
      </c>
      <c r="AQ347" s="1">
        <v>304227.78608560801</v>
      </c>
      <c r="AR347" s="1">
        <v>525327.39711872197</v>
      </c>
      <c r="AS347" s="1">
        <v>302413.46168946603</v>
      </c>
      <c r="AT347" s="1">
        <v>76568.439381725693</v>
      </c>
      <c r="AU347" s="1">
        <v>384579.351935415</v>
      </c>
      <c r="AV347" s="1">
        <v>357126.42892958602</v>
      </c>
      <c r="AW347" s="1">
        <v>391638.51027488301</v>
      </c>
      <c r="AX347" s="1">
        <v>440847.68342214503</v>
      </c>
      <c r="AY347" s="1">
        <v>690643.40765455202</v>
      </c>
      <c r="AZ347" s="1">
        <v>509798.32822202501</v>
      </c>
      <c r="BA347" s="1">
        <v>457403.30602384702</v>
      </c>
      <c r="BB347" s="1">
        <v>665257.28932892298</v>
      </c>
      <c r="BC347" s="1">
        <v>757745.42171260004</v>
      </c>
      <c r="BD347" s="1">
        <v>345216.751144304</v>
      </c>
      <c r="BE347" s="1">
        <v>320530.01126198698</v>
      </c>
      <c r="BF347" s="1">
        <v>484174.56695477403</v>
      </c>
      <c r="BG347" s="1">
        <v>363476.05374594702</v>
      </c>
      <c r="BH347" s="1">
        <v>772833.29726057395</v>
      </c>
      <c r="BI347" s="1">
        <v>725857.41109402396</v>
      </c>
      <c r="BJ347" s="1">
        <v>339489.02395119198</v>
      </c>
      <c r="BK347" s="1">
        <v>342250.56532941997</v>
      </c>
      <c r="BL347" s="1">
        <v>446783.56846517901</v>
      </c>
      <c r="BM347" s="1">
        <v>460701.92911719298</v>
      </c>
      <c r="BN347" s="1">
        <v>799656.45802974398</v>
      </c>
      <c r="BO347" s="1">
        <v>488663.04037392</v>
      </c>
      <c r="BP347" s="1">
        <v>422902.62431371701</v>
      </c>
      <c r="BQ347" s="1">
        <v>829517.79668190703</v>
      </c>
      <c r="BR347" s="1">
        <v>454026.664182054</v>
      </c>
      <c r="BS347" s="1">
        <v>517612.841720408</v>
      </c>
      <c r="BT347" s="1">
        <v>399942.00110722397</v>
      </c>
      <c r="BU347" s="1">
        <v>442312.01801226498</v>
      </c>
      <c r="BV347" s="1">
        <v>1162054.7575501699</v>
      </c>
      <c r="BW347" s="1">
        <v>391249.02975598897</v>
      </c>
      <c r="BX347" s="1">
        <v>404426.08679980499</v>
      </c>
      <c r="BY347" s="1">
        <v>265306.94195591001</v>
      </c>
      <c r="BZ347" s="1">
        <v>363762.21048991301</v>
      </c>
      <c r="CA347" s="1">
        <v>837697.19455597398</v>
      </c>
      <c r="CB347" s="1">
        <v>548122.68088880798</v>
      </c>
    </row>
    <row r="348" spans="1:80" x14ac:dyDescent="0.2">
      <c r="A348" s="1" t="s">
        <v>1985</v>
      </c>
      <c r="B348" s="4" t="s">
        <v>1543</v>
      </c>
      <c r="C348" s="4" t="s">
        <v>1544</v>
      </c>
      <c r="D348" s="1" t="s">
        <v>0</v>
      </c>
      <c r="E348" s="1" t="s">
        <v>0</v>
      </c>
      <c r="F348" s="1" t="s">
        <v>0</v>
      </c>
      <c r="G348" s="1" t="s">
        <v>0</v>
      </c>
      <c r="H348" s="1" t="s">
        <v>0</v>
      </c>
      <c r="I348" s="1" t="s">
        <v>0</v>
      </c>
      <c r="J348" s="1" t="s">
        <v>0</v>
      </c>
      <c r="K348" s="1" t="s">
        <v>0</v>
      </c>
      <c r="L348" s="1" t="s">
        <v>0</v>
      </c>
      <c r="M348" s="1" t="s">
        <v>0</v>
      </c>
      <c r="N348" s="1" t="s">
        <v>0</v>
      </c>
      <c r="O348" s="1" t="s">
        <v>0</v>
      </c>
      <c r="P348" s="1" t="s">
        <v>0</v>
      </c>
      <c r="Q348" s="1" t="s">
        <v>0</v>
      </c>
      <c r="R348" s="1" t="s">
        <v>0</v>
      </c>
      <c r="S348" s="1" t="s">
        <v>0</v>
      </c>
      <c r="T348" s="1" t="s">
        <v>0</v>
      </c>
      <c r="U348" s="1" t="s">
        <v>0</v>
      </c>
      <c r="V348" s="1" t="s">
        <v>0</v>
      </c>
      <c r="W348" s="1" t="s">
        <v>0</v>
      </c>
      <c r="X348" s="1" t="s">
        <v>0</v>
      </c>
      <c r="Y348" s="1" t="s">
        <v>0</v>
      </c>
      <c r="Z348" s="1" t="s">
        <v>0</v>
      </c>
      <c r="AA348" s="1" t="s">
        <v>0</v>
      </c>
      <c r="AB348" s="1" t="s">
        <v>0</v>
      </c>
      <c r="AC348" s="1" t="s">
        <v>0</v>
      </c>
      <c r="AD348" s="1" t="s">
        <v>0</v>
      </c>
      <c r="AE348" s="1" t="s">
        <v>0</v>
      </c>
      <c r="AF348" s="1" t="s">
        <v>0</v>
      </c>
      <c r="AG348" s="1" t="s">
        <v>0</v>
      </c>
      <c r="AH348" s="1" t="s">
        <v>0</v>
      </c>
      <c r="AI348" s="1" t="s">
        <v>0</v>
      </c>
      <c r="AJ348" s="1" t="s">
        <v>0</v>
      </c>
      <c r="AK348" s="1" t="s">
        <v>0</v>
      </c>
      <c r="AL348" s="1" t="s">
        <v>0</v>
      </c>
      <c r="AM348" s="1" t="s">
        <v>0</v>
      </c>
      <c r="AN348" s="1" t="s">
        <v>0</v>
      </c>
      <c r="AO348" s="1" t="s">
        <v>0</v>
      </c>
      <c r="AP348" s="1" t="s">
        <v>0</v>
      </c>
      <c r="AQ348" s="1" t="s">
        <v>0</v>
      </c>
      <c r="AR348" s="1" t="s">
        <v>0</v>
      </c>
      <c r="AS348" s="1" t="s">
        <v>0</v>
      </c>
      <c r="AT348" s="1" t="s">
        <v>0</v>
      </c>
      <c r="AU348" s="1" t="s">
        <v>0</v>
      </c>
      <c r="AV348" s="1" t="s">
        <v>0</v>
      </c>
      <c r="AW348" s="1" t="s">
        <v>0</v>
      </c>
      <c r="AX348" s="1" t="s">
        <v>0</v>
      </c>
      <c r="AY348" s="1" t="s">
        <v>0</v>
      </c>
      <c r="AZ348" s="1" t="s">
        <v>0</v>
      </c>
      <c r="BA348" s="1" t="s">
        <v>0</v>
      </c>
      <c r="BB348" s="1" t="s">
        <v>0</v>
      </c>
      <c r="BC348" s="1" t="s">
        <v>0</v>
      </c>
      <c r="BD348" s="1" t="s">
        <v>0</v>
      </c>
      <c r="BE348" s="1" t="s">
        <v>0</v>
      </c>
      <c r="BF348" s="1" t="s">
        <v>0</v>
      </c>
      <c r="BG348" s="1" t="s">
        <v>0</v>
      </c>
      <c r="BH348" s="1" t="s">
        <v>0</v>
      </c>
      <c r="BI348" s="1" t="s">
        <v>0</v>
      </c>
      <c r="BJ348" s="1" t="s">
        <v>0</v>
      </c>
      <c r="BK348" s="1" t="s">
        <v>0</v>
      </c>
      <c r="BL348" s="1" t="s">
        <v>0</v>
      </c>
      <c r="BM348" s="1" t="s">
        <v>0</v>
      </c>
      <c r="BN348" s="1" t="s">
        <v>0</v>
      </c>
      <c r="BO348" s="1" t="s">
        <v>0</v>
      </c>
      <c r="BP348" s="1" t="s">
        <v>0</v>
      </c>
      <c r="BQ348" s="1" t="s">
        <v>0</v>
      </c>
      <c r="BR348" s="1" t="s">
        <v>0</v>
      </c>
      <c r="BS348" s="1" t="s">
        <v>0</v>
      </c>
      <c r="BT348" s="1" t="s">
        <v>0</v>
      </c>
      <c r="BU348" s="1" t="s">
        <v>0</v>
      </c>
      <c r="BV348" s="1" t="s">
        <v>0</v>
      </c>
      <c r="BW348" s="1" t="s">
        <v>0</v>
      </c>
      <c r="BX348" s="1" t="s">
        <v>0</v>
      </c>
      <c r="BY348" s="1" t="s">
        <v>0</v>
      </c>
      <c r="BZ348" s="1" t="s">
        <v>0</v>
      </c>
      <c r="CA348" s="1" t="s">
        <v>0</v>
      </c>
      <c r="CB348" s="1" t="s">
        <v>0</v>
      </c>
    </row>
    <row r="349" spans="1:80" x14ac:dyDescent="0.2">
      <c r="A349" s="1" t="s">
        <v>1986</v>
      </c>
      <c r="B349" s="4" t="s">
        <v>1547</v>
      </c>
      <c r="C349" s="4" t="s">
        <v>1548</v>
      </c>
      <c r="D349" s="1" t="s">
        <v>0</v>
      </c>
      <c r="E349" s="1" t="s">
        <v>0</v>
      </c>
      <c r="F349" s="1" t="s">
        <v>0</v>
      </c>
      <c r="G349" s="1" t="s">
        <v>0</v>
      </c>
      <c r="H349" s="1" t="s">
        <v>0</v>
      </c>
      <c r="I349" s="1" t="s">
        <v>0</v>
      </c>
      <c r="J349" s="1" t="s">
        <v>0</v>
      </c>
      <c r="K349" s="1" t="s">
        <v>0</v>
      </c>
      <c r="L349" s="1" t="s">
        <v>0</v>
      </c>
      <c r="M349" s="1" t="s">
        <v>0</v>
      </c>
      <c r="N349" s="1" t="s">
        <v>0</v>
      </c>
      <c r="O349" s="1" t="s">
        <v>0</v>
      </c>
      <c r="P349" s="1" t="s">
        <v>0</v>
      </c>
      <c r="Q349" s="1" t="s">
        <v>0</v>
      </c>
      <c r="R349" s="1" t="s">
        <v>0</v>
      </c>
      <c r="S349" s="1" t="s">
        <v>0</v>
      </c>
      <c r="T349" s="1" t="s">
        <v>0</v>
      </c>
      <c r="U349" s="1" t="s">
        <v>0</v>
      </c>
      <c r="V349" s="1" t="s">
        <v>0</v>
      </c>
      <c r="W349" s="1" t="s">
        <v>0</v>
      </c>
      <c r="X349" s="1" t="s">
        <v>0</v>
      </c>
      <c r="Y349" s="1" t="s">
        <v>0</v>
      </c>
      <c r="Z349" s="1" t="s">
        <v>0</v>
      </c>
      <c r="AA349" s="1" t="s">
        <v>0</v>
      </c>
      <c r="AB349" s="1" t="s">
        <v>0</v>
      </c>
      <c r="AC349" s="1" t="s">
        <v>0</v>
      </c>
      <c r="AD349" s="1" t="s">
        <v>0</v>
      </c>
      <c r="AE349" s="1" t="s">
        <v>0</v>
      </c>
      <c r="AF349" s="1" t="s">
        <v>0</v>
      </c>
      <c r="AG349" s="1" t="s">
        <v>0</v>
      </c>
      <c r="AH349" s="1" t="s">
        <v>0</v>
      </c>
      <c r="AI349" s="1" t="s">
        <v>0</v>
      </c>
      <c r="AJ349" s="1" t="s">
        <v>0</v>
      </c>
      <c r="AK349" s="1" t="s">
        <v>0</v>
      </c>
      <c r="AL349" s="1" t="s">
        <v>0</v>
      </c>
      <c r="AM349" s="1" t="s">
        <v>0</v>
      </c>
      <c r="AN349" s="1" t="s">
        <v>0</v>
      </c>
      <c r="AO349" s="1" t="s">
        <v>0</v>
      </c>
      <c r="AP349" s="1" t="s">
        <v>0</v>
      </c>
      <c r="AQ349" s="1" t="s">
        <v>0</v>
      </c>
      <c r="AR349" s="1" t="s">
        <v>0</v>
      </c>
      <c r="AS349" s="1" t="s">
        <v>0</v>
      </c>
      <c r="AT349" s="1" t="s">
        <v>0</v>
      </c>
      <c r="AU349" s="1" t="s">
        <v>0</v>
      </c>
      <c r="AV349" s="1" t="s">
        <v>0</v>
      </c>
      <c r="AW349" s="1" t="s">
        <v>0</v>
      </c>
      <c r="AX349" s="1" t="s">
        <v>0</v>
      </c>
      <c r="AY349" s="1" t="s">
        <v>0</v>
      </c>
      <c r="AZ349" s="1" t="s">
        <v>0</v>
      </c>
      <c r="BA349" s="1" t="s">
        <v>0</v>
      </c>
      <c r="BB349" s="1" t="s">
        <v>0</v>
      </c>
      <c r="BC349" s="1" t="s">
        <v>0</v>
      </c>
      <c r="BD349" s="1" t="s">
        <v>0</v>
      </c>
      <c r="BE349" s="1" t="s">
        <v>0</v>
      </c>
      <c r="BF349" s="1" t="s">
        <v>0</v>
      </c>
      <c r="BG349" s="1" t="s">
        <v>0</v>
      </c>
      <c r="BH349" s="1" t="s">
        <v>0</v>
      </c>
      <c r="BI349" s="1" t="s">
        <v>0</v>
      </c>
      <c r="BJ349" s="1" t="s">
        <v>0</v>
      </c>
      <c r="BK349" s="1" t="s">
        <v>0</v>
      </c>
      <c r="BL349" s="1" t="s">
        <v>0</v>
      </c>
      <c r="BM349" s="1" t="s">
        <v>0</v>
      </c>
      <c r="BN349" s="1" t="s">
        <v>0</v>
      </c>
      <c r="BO349" s="1" t="s">
        <v>0</v>
      </c>
      <c r="BP349" s="1" t="s">
        <v>0</v>
      </c>
      <c r="BQ349" s="1" t="s">
        <v>0</v>
      </c>
      <c r="BR349" s="1" t="s">
        <v>0</v>
      </c>
      <c r="BS349" s="1" t="s">
        <v>0</v>
      </c>
      <c r="BT349" s="1" t="s">
        <v>0</v>
      </c>
      <c r="BU349" s="1" t="s">
        <v>0</v>
      </c>
      <c r="BV349" s="1" t="s">
        <v>0</v>
      </c>
      <c r="BW349" s="1" t="s">
        <v>0</v>
      </c>
      <c r="BX349" s="1" t="s">
        <v>0</v>
      </c>
      <c r="BY349" s="1" t="s">
        <v>0</v>
      </c>
      <c r="BZ349" s="1" t="s">
        <v>0</v>
      </c>
      <c r="CA349" s="1" t="s">
        <v>0</v>
      </c>
      <c r="CB349" s="1" t="s">
        <v>0</v>
      </c>
    </row>
    <row r="350" spans="1:80" x14ac:dyDescent="0.2">
      <c r="A350" s="1" t="s">
        <v>1987</v>
      </c>
      <c r="B350" s="4" t="s">
        <v>1550</v>
      </c>
      <c r="C350" s="4" t="s">
        <v>1551</v>
      </c>
      <c r="D350" s="1" t="s">
        <v>0</v>
      </c>
      <c r="E350" s="1" t="s">
        <v>0</v>
      </c>
      <c r="F350" s="1" t="s">
        <v>0</v>
      </c>
      <c r="G350" s="1" t="s">
        <v>0</v>
      </c>
      <c r="H350" s="1" t="s">
        <v>0</v>
      </c>
      <c r="I350" s="1" t="s">
        <v>0</v>
      </c>
      <c r="J350" s="1" t="s">
        <v>0</v>
      </c>
      <c r="K350" s="1" t="s">
        <v>0</v>
      </c>
      <c r="L350" s="1" t="s">
        <v>0</v>
      </c>
      <c r="M350" s="1" t="s">
        <v>0</v>
      </c>
      <c r="N350" s="1" t="s">
        <v>0</v>
      </c>
      <c r="O350" s="1" t="s">
        <v>0</v>
      </c>
      <c r="P350" s="1" t="s">
        <v>0</v>
      </c>
      <c r="Q350" s="1" t="s">
        <v>0</v>
      </c>
      <c r="R350" s="1" t="s">
        <v>0</v>
      </c>
      <c r="S350" s="1" t="s">
        <v>0</v>
      </c>
      <c r="T350" s="1" t="s">
        <v>0</v>
      </c>
      <c r="U350" s="1" t="s">
        <v>0</v>
      </c>
      <c r="V350" s="1" t="s">
        <v>0</v>
      </c>
      <c r="W350" s="1" t="s">
        <v>0</v>
      </c>
      <c r="X350" s="1" t="s">
        <v>0</v>
      </c>
      <c r="Y350" s="1" t="s">
        <v>0</v>
      </c>
      <c r="Z350" s="1" t="s">
        <v>0</v>
      </c>
      <c r="AA350" s="1" t="s">
        <v>0</v>
      </c>
      <c r="AB350" s="1" t="s">
        <v>0</v>
      </c>
      <c r="AC350" s="1" t="s">
        <v>0</v>
      </c>
      <c r="AD350" s="1" t="s">
        <v>0</v>
      </c>
      <c r="AE350" s="1" t="s">
        <v>0</v>
      </c>
      <c r="AF350" s="1" t="s">
        <v>0</v>
      </c>
      <c r="AG350" s="1" t="s">
        <v>0</v>
      </c>
      <c r="AH350" s="1" t="s">
        <v>0</v>
      </c>
      <c r="AI350" s="1" t="s">
        <v>0</v>
      </c>
      <c r="AJ350" s="1" t="s">
        <v>0</v>
      </c>
      <c r="AK350" s="1" t="s">
        <v>0</v>
      </c>
      <c r="AL350" s="1" t="s">
        <v>0</v>
      </c>
      <c r="AM350" s="1" t="s">
        <v>0</v>
      </c>
      <c r="AN350" s="1" t="s">
        <v>0</v>
      </c>
      <c r="AO350" s="1" t="s">
        <v>0</v>
      </c>
      <c r="AP350" s="1" t="s">
        <v>0</v>
      </c>
      <c r="AQ350" s="1" t="s">
        <v>0</v>
      </c>
      <c r="AR350" s="1" t="s">
        <v>0</v>
      </c>
      <c r="AS350" s="1" t="s">
        <v>0</v>
      </c>
      <c r="AT350" s="1" t="s">
        <v>0</v>
      </c>
      <c r="AU350" s="1" t="s">
        <v>0</v>
      </c>
      <c r="AV350" s="1" t="s">
        <v>0</v>
      </c>
      <c r="AW350" s="1" t="s">
        <v>0</v>
      </c>
      <c r="AX350" s="1" t="s">
        <v>0</v>
      </c>
      <c r="AY350" s="1" t="s">
        <v>0</v>
      </c>
      <c r="AZ350" s="1" t="s">
        <v>0</v>
      </c>
      <c r="BA350" s="1" t="s">
        <v>0</v>
      </c>
      <c r="BB350" s="1" t="s">
        <v>0</v>
      </c>
      <c r="BC350" s="1" t="s">
        <v>0</v>
      </c>
      <c r="BD350" s="1" t="s">
        <v>0</v>
      </c>
      <c r="BE350" s="1" t="s">
        <v>0</v>
      </c>
      <c r="BF350" s="1" t="s">
        <v>0</v>
      </c>
      <c r="BG350" s="1" t="s">
        <v>0</v>
      </c>
      <c r="BH350" s="1" t="s">
        <v>0</v>
      </c>
      <c r="BI350" s="1" t="s">
        <v>0</v>
      </c>
      <c r="BJ350" s="1" t="s">
        <v>0</v>
      </c>
      <c r="BK350" s="1" t="s">
        <v>0</v>
      </c>
      <c r="BL350" s="1" t="s">
        <v>0</v>
      </c>
      <c r="BM350" s="1" t="s">
        <v>0</v>
      </c>
      <c r="BN350" s="1" t="s">
        <v>0</v>
      </c>
      <c r="BO350" s="1" t="s">
        <v>0</v>
      </c>
      <c r="BP350" s="1" t="s">
        <v>0</v>
      </c>
      <c r="BQ350" s="1" t="s">
        <v>0</v>
      </c>
      <c r="BR350" s="1" t="s">
        <v>0</v>
      </c>
      <c r="BS350" s="1" t="s">
        <v>0</v>
      </c>
      <c r="BT350" s="1" t="s">
        <v>0</v>
      </c>
      <c r="BU350" s="1" t="s">
        <v>0</v>
      </c>
      <c r="BV350" s="1" t="s">
        <v>0</v>
      </c>
      <c r="BW350" s="1" t="s">
        <v>0</v>
      </c>
      <c r="BX350" s="1" t="s">
        <v>0</v>
      </c>
      <c r="BY350" s="1" t="s">
        <v>0</v>
      </c>
      <c r="BZ350" s="1" t="s">
        <v>0</v>
      </c>
      <c r="CA350" s="1" t="s">
        <v>0</v>
      </c>
      <c r="CB350" s="1" t="s">
        <v>0</v>
      </c>
    </row>
    <row r="351" spans="1:80" x14ac:dyDescent="0.2">
      <c r="A351" s="1" t="s">
        <v>1988</v>
      </c>
      <c r="B351" s="4" t="s">
        <v>1554</v>
      </c>
      <c r="C351" s="4" t="s">
        <v>1555</v>
      </c>
      <c r="D351" s="1" t="s">
        <v>0</v>
      </c>
      <c r="E351" s="1" t="s">
        <v>0</v>
      </c>
      <c r="F351" s="1" t="s">
        <v>0</v>
      </c>
      <c r="G351" s="1" t="s">
        <v>0</v>
      </c>
      <c r="H351" s="1" t="s">
        <v>0</v>
      </c>
      <c r="I351" s="1" t="s">
        <v>0</v>
      </c>
      <c r="J351" s="1" t="s">
        <v>0</v>
      </c>
      <c r="K351" s="1" t="s">
        <v>0</v>
      </c>
      <c r="L351" s="1" t="s">
        <v>0</v>
      </c>
      <c r="M351" s="1" t="s">
        <v>0</v>
      </c>
      <c r="N351" s="1" t="s">
        <v>0</v>
      </c>
      <c r="O351" s="1" t="s">
        <v>0</v>
      </c>
      <c r="P351" s="1" t="s">
        <v>0</v>
      </c>
      <c r="Q351" s="1" t="s">
        <v>0</v>
      </c>
      <c r="R351" s="1" t="s">
        <v>0</v>
      </c>
      <c r="S351" s="1" t="s">
        <v>0</v>
      </c>
      <c r="T351" s="1" t="s">
        <v>0</v>
      </c>
      <c r="U351" s="1" t="s">
        <v>0</v>
      </c>
      <c r="V351" s="1" t="s">
        <v>0</v>
      </c>
      <c r="W351" s="1" t="s">
        <v>0</v>
      </c>
      <c r="X351" s="1" t="s">
        <v>0</v>
      </c>
      <c r="Y351" s="1" t="s">
        <v>0</v>
      </c>
      <c r="Z351" s="1" t="s">
        <v>0</v>
      </c>
      <c r="AA351" s="1" t="s">
        <v>0</v>
      </c>
      <c r="AB351" s="1" t="s">
        <v>0</v>
      </c>
      <c r="AC351" s="1" t="s">
        <v>0</v>
      </c>
      <c r="AD351" s="1" t="s">
        <v>0</v>
      </c>
      <c r="AE351" s="1" t="s">
        <v>0</v>
      </c>
      <c r="AF351" s="1" t="s">
        <v>0</v>
      </c>
      <c r="AG351" s="1" t="s">
        <v>0</v>
      </c>
      <c r="AH351" s="1" t="s">
        <v>0</v>
      </c>
      <c r="AI351" s="1" t="s">
        <v>0</v>
      </c>
      <c r="AJ351" s="1" t="s">
        <v>0</v>
      </c>
      <c r="AK351" s="1" t="s">
        <v>0</v>
      </c>
      <c r="AL351" s="1" t="s">
        <v>0</v>
      </c>
      <c r="AM351" s="1" t="s">
        <v>0</v>
      </c>
      <c r="AN351" s="1" t="s">
        <v>0</v>
      </c>
      <c r="AO351" s="1" t="s">
        <v>0</v>
      </c>
      <c r="AP351" s="1" t="s">
        <v>0</v>
      </c>
      <c r="AQ351" s="1" t="s">
        <v>0</v>
      </c>
      <c r="AR351" s="1" t="s">
        <v>0</v>
      </c>
      <c r="AS351" s="1" t="s">
        <v>0</v>
      </c>
      <c r="AT351" s="1" t="s">
        <v>0</v>
      </c>
      <c r="AU351" s="1" t="s">
        <v>0</v>
      </c>
      <c r="AV351" s="1" t="s">
        <v>0</v>
      </c>
      <c r="AW351" s="1" t="s">
        <v>0</v>
      </c>
      <c r="AX351" s="1" t="s">
        <v>0</v>
      </c>
      <c r="AY351" s="1" t="s">
        <v>0</v>
      </c>
      <c r="AZ351" s="1" t="s">
        <v>0</v>
      </c>
      <c r="BA351" s="1" t="s">
        <v>0</v>
      </c>
      <c r="BB351" s="1" t="s">
        <v>0</v>
      </c>
      <c r="BC351" s="1" t="s">
        <v>0</v>
      </c>
      <c r="BD351" s="1" t="s">
        <v>0</v>
      </c>
      <c r="BE351" s="1" t="s">
        <v>0</v>
      </c>
      <c r="BF351" s="1" t="s">
        <v>0</v>
      </c>
      <c r="BG351" s="1" t="s">
        <v>0</v>
      </c>
      <c r="BH351" s="1" t="s">
        <v>0</v>
      </c>
      <c r="BI351" s="1" t="s">
        <v>0</v>
      </c>
      <c r="BJ351" s="1" t="s">
        <v>0</v>
      </c>
      <c r="BK351" s="1" t="s">
        <v>0</v>
      </c>
      <c r="BL351" s="1" t="s">
        <v>0</v>
      </c>
      <c r="BM351" s="1" t="s">
        <v>0</v>
      </c>
      <c r="BN351" s="1" t="s">
        <v>0</v>
      </c>
      <c r="BO351" s="1" t="s">
        <v>0</v>
      </c>
      <c r="BP351" s="1" t="s">
        <v>0</v>
      </c>
      <c r="BQ351" s="1" t="s">
        <v>0</v>
      </c>
      <c r="BR351" s="1" t="s">
        <v>0</v>
      </c>
      <c r="BS351" s="1" t="s">
        <v>0</v>
      </c>
      <c r="BT351" s="1" t="s">
        <v>0</v>
      </c>
      <c r="BU351" s="1" t="s">
        <v>0</v>
      </c>
      <c r="BV351" s="1" t="s">
        <v>0</v>
      </c>
      <c r="BW351" s="1" t="s">
        <v>0</v>
      </c>
      <c r="BX351" s="1" t="s">
        <v>0</v>
      </c>
      <c r="BY351" s="1" t="s">
        <v>0</v>
      </c>
      <c r="BZ351" s="1" t="s">
        <v>0</v>
      </c>
      <c r="CA351" s="1" t="s">
        <v>0</v>
      </c>
      <c r="CB351" s="1" t="s">
        <v>0</v>
      </c>
    </row>
    <row r="352" spans="1:80" x14ac:dyDescent="0.2">
      <c r="A352" s="1" t="s">
        <v>1989</v>
      </c>
      <c r="B352" s="4" t="s">
        <v>1559</v>
      </c>
      <c r="C352" s="4" t="s">
        <v>1560</v>
      </c>
      <c r="D352" s="1" t="s">
        <v>0</v>
      </c>
      <c r="E352" s="1" t="s">
        <v>0</v>
      </c>
      <c r="F352" s="1" t="s">
        <v>0</v>
      </c>
      <c r="G352" s="1" t="s">
        <v>0</v>
      </c>
      <c r="H352" s="1" t="s">
        <v>0</v>
      </c>
      <c r="I352" s="1" t="s">
        <v>0</v>
      </c>
      <c r="J352" s="1" t="s">
        <v>0</v>
      </c>
      <c r="K352" s="1" t="s">
        <v>0</v>
      </c>
      <c r="L352" s="1" t="s">
        <v>0</v>
      </c>
      <c r="M352" s="1" t="s">
        <v>0</v>
      </c>
      <c r="N352" s="1" t="s">
        <v>0</v>
      </c>
      <c r="O352" s="1" t="s">
        <v>0</v>
      </c>
      <c r="P352" s="1" t="s">
        <v>0</v>
      </c>
      <c r="Q352" s="1" t="s">
        <v>0</v>
      </c>
      <c r="R352" s="1" t="s">
        <v>0</v>
      </c>
      <c r="S352" s="1" t="s">
        <v>0</v>
      </c>
      <c r="T352" s="1" t="s">
        <v>0</v>
      </c>
      <c r="U352" s="1" t="s">
        <v>0</v>
      </c>
      <c r="V352" s="1" t="s">
        <v>0</v>
      </c>
      <c r="W352" s="1" t="s">
        <v>0</v>
      </c>
      <c r="X352" s="1" t="s">
        <v>0</v>
      </c>
      <c r="Y352" s="1" t="s">
        <v>0</v>
      </c>
      <c r="Z352" s="1" t="s">
        <v>0</v>
      </c>
      <c r="AA352" s="1" t="s">
        <v>0</v>
      </c>
      <c r="AB352" s="1" t="s">
        <v>0</v>
      </c>
      <c r="AC352" s="1" t="s">
        <v>0</v>
      </c>
      <c r="AD352" s="1" t="s">
        <v>0</v>
      </c>
      <c r="AE352" s="1" t="s">
        <v>0</v>
      </c>
      <c r="AF352" s="1" t="s">
        <v>0</v>
      </c>
      <c r="AG352" s="1" t="s">
        <v>0</v>
      </c>
      <c r="AH352" s="1" t="s">
        <v>0</v>
      </c>
      <c r="AI352" s="1" t="s">
        <v>0</v>
      </c>
      <c r="AJ352" s="1" t="s">
        <v>0</v>
      </c>
      <c r="AK352" s="1" t="s">
        <v>0</v>
      </c>
      <c r="AL352" s="1" t="s">
        <v>0</v>
      </c>
      <c r="AM352" s="1" t="s">
        <v>0</v>
      </c>
      <c r="AN352" s="1" t="s">
        <v>0</v>
      </c>
      <c r="AO352" s="1" t="s">
        <v>0</v>
      </c>
      <c r="AP352" s="1" t="s">
        <v>0</v>
      </c>
      <c r="AQ352" s="1" t="s">
        <v>0</v>
      </c>
      <c r="AR352" s="1" t="s">
        <v>0</v>
      </c>
      <c r="AS352" s="1" t="s">
        <v>0</v>
      </c>
      <c r="AT352" s="1" t="s">
        <v>0</v>
      </c>
      <c r="AU352" s="1" t="s">
        <v>0</v>
      </c>
      <c r="AV352" s="1" t="s">
        <v>0</v>
      </c>
      <c r="AW352" s="1" t="s">
        <v>0</v>
      </c>
      <c r="AX352" s="1" t="s">
        <v>0</v>
      </c>
      <c r="AY352" s="1" t="s">
        <v>0</v>
      </c>
      <c r="AZ352" s="1" t="s">
        <v>0</v>
      </c>
      <c r="BA352" s="1" t="s">
        <v>0</v>
      </c>
      <c r="BB352" s="1" t="s">
        <v>0</v>
      </c>
      <c r="BC352" s="1" t="s">
        <v>0</v>
      </c>
      <c r="BD352" s="1" t="s">
        <v>0</v>
      </c>
      <c r="BE352" s="1" t="s">
        <v>0</v>
      </c>
      <c r="BF352" s="1" t="s">
        <v>0</v>
      </c>
      <c r="BG352" s="1" t="s">
        <v>0</v>
      </c>
      <c r="BH352" s="1" t="s">
        <v>0</v>
      </c>
      <c r="BI352" s="1" t="s">
        <v>0</v>
      </c>
      <c r="BJ352" s="1" t="s">
        <v>0</v>
      </c>
      <c r="BK352" s="1" t="s">
        <v>0</v>
      </c>
      <c r="BL352" s="1" t="s">
        <v>0</v>
      </c>
      <c r="BM352" s="1" t="s">
        <v>0</v>
      </c>
      <c r="BN352" s="1" t="s">
        <v>0</v>
      </c>
      <c r="BO352" s="1" t="s">
        <v>0</v>
      </c>
      <c r="BP352" s="1" t="s">
        <v>0</v>
      </c>
      <c r="BQ352" s="1" t="s">
        <v>0</v>
      </c>
      <c r="BR352" s="1" t="s">
        <v>0</v>
      </c>
      <c r="BS352" s="1" t="s">
        <v>0</v>
      </c>
      <c r="BT352" s="1" t="s">
        <v>0</v>
      </c>
      <c r="BU352" s="1" t="s">
        <v>0</v>
      </c>
      <c r="BV352" s="1" t="s">
        <v>0</v>
      </c>
      <c r="BW352" s="1" t="s">
        <v>0</v>
      </c>
      <c r="BX352" s="1" t="s">
        <v>0</v>
      </c>
      <c r="BY352" s="1" t="s">
        <v>0</v>
      </c>
      <c r="BZ352" s="1" t="s">
        <v>0</v>
      </c>
      <c r="CA352" s="1" t="s">
        <v>0</v>
      </c>
      <c r="CB352" s="1" t="s">
        <v>0</v>
      </c>
    </row>
    <row r="353" spans="1:80" x14ac:dyDescent="0.2">
      <c r="A353" s="1" t="s">
        <v>1990</v>
      </c>
      <c r="B353" s="4" t="s">
        <v>1563</v>
      </c>
      <c r="C353" s="4" t="s">
        <v>1564</v>
      </c>
      <c r="D353" s="1" t="s">
        <v>0</v>
      </c>
      <c r="E353" s="1" t="s">
        <v>0</v>
      </c>
      <c r="F353" s="1" t="s">
        <v>0</v>
      </c>
      <c r="G353" s="1" t="s">
        <v>0</v>
      </c>
      <c r="H353" s="1" t="s">
        <v>0</v>
      </c>
      <c r="I353" s="1" t="s">
        <v>0</v>
      </c>
      <c r="J353" s="1" t="s">
        <v>0</v>
      </c>
      <c r="K353" s="1" t="s">
        <v>0</v>
      </c>
      <c r="L353" s="1" t="s">
        <v>0</v>
      </c>
      <c r="M353" s="1" t="s">
        <v>0</v>
      </c>
      <c r="N353" s="1" t="s">
        <v>0</v>
      </c>
      <c r="O353" s="1" t="s">
        <v>0</v>
      </c>
      <c r="P353" s="1" t="s">
        <v>0</v>
      </c>
      <c r="Q353" s="1" t="s">
        <v>0</v>
      </c>
      <c r="R353" s="1" t="s">
        <v>0</v>
      </c>
      <c r="S353" s="1" t="s">
        <v>0</v>
      </c>
      <c r="T353" s="1" t="s">
        <v>0</v>
      </c>
      <c r="U353" s="1" t="s">
        <v>0</v>
      </c>
      <c r="V353" s="1" t="s">
        <v>0</v>
      </c>
      <c r="W353" s="1" t="s">
        <v>0</v>
      </c>
      <c r="X353" s="1" t="s">
        <v>0</v>
      </c>
      <c r="Y353" s="1" t="s">
        <v>0</v>
      </c>
      <c r="Z353" s="1" t="s">
        <v>0</v>
      </c>
      <c r="AA353" s="1" t="s">
        <v>0</v>
      </c>
      <c r="AB353" s="1" t="s">
        <v>0</v>
      </c>
      <c r="AC353" s="1" t="s">
        <v>0</v>
      </c>
      <c r="AD353" s="1" t="s">
        <v>0</v>
      </c>
      <c r="AE353" s="1" t="s">
        <v>0</v>
      </c>
      <c r="AF353" s="1" t="s">
        <v>0</v>
      </c>
      <c r="AG353" s="1" t="s">
        <v>0</v>
      </c>
      <c r="AH353" s="1" t="s">
        <v>0</v>
      </c>
      <c r="AI353" s="1" t="s">
        <v>0</v>
      </c>
      <c r="AJ353" s="1" t="s">
        <v>0</v>
      </c>
      <c r="AK353" s="1" t="s">
        <v>0</v>
      </c>
      <c r="AL353" s="1" t="s">
        <v>0</v>
      </c>
      <c r="AM353" s="1" t="s">
        <v>0</v>
      </c>
      <c r="AN353" s="1" t="s">
        <v>0</v>
      </c>
      <c r="AO353" s="1" t="s">
        <v>0</v>
      </c>
      <c r="AP353" s="1" t="s">
        <v>0</v>
      </c>
      <c r="AQ353" s="1" t="s">
        <v>0</v>
      </c>
      <c r="AR353" s="1" t="s">
        <v>0</v>
      </c>
      <c r="AS353" s="1" t="s">
        <v>0</v>
      </c>
      <c r="AT353" s="1" t="s">
        <v>0</v>
      </c>
      <c r="AU353" s="1" t="s">
        <v>0</v>
      </c>
      <c r="AV353" s="1" t="s">
        <v>0</v>
      </c>
      <c r="AW353" s="1" t="s">
        <v>0</v>
      </c>
      <c r="AX353" s="1" t="s">
        <v>0</v>
      </c>
      <c r="AY353" s="1" t="s">
        <v>0</v>
      </c>
      <c r="AZ353" s="1" t="s">
        <v>0</v>
      </c>
      <c r="BA353" s="1" t="s">
        <v>0</v>
      </c>
      <c r="BB353" s="1" t="s">
        <v>0</v>
      </c>
      <c r="BC353" s="1" t="s">
        <v>0</v>
      </c>
      <c r="BD353" s="1" t="s">
        <v>0</v>
      </c>
      <c r="BE353" s="1" t="s">
        <v>0</v>
      </c>
      <c r="BF353" s="1" t="s">
        <v>0</v>
      </c>
      <c r="BG353" s="1" t="s">
        <v>0</v>
      </c>
      <c r="BH353" s="1" t="s">
        <v>0</v>
      </c>
      <c r="BI353" s="1" t="s">
        <v>0</v>
      </c>
      <c r="BJ353" s="1" t="s">
        <v>0</v>
      </c>
      <c r="BK353" s="1" t="s">
        <v>0</v>
      </c>
      <c r="BL353" s="1" t="s">
        <v>0</v>
      </c>
      <c r="BM353" s="1" t="s">
        <v>0</v>
      </c>
      <c r="BN353" s="1" t="s">
        <v>0</v>
      </c>
      <c r="BO353" s="1" t="s">
        <v>0</v>
      </c>
      <c r="BP353" s="1" t="s">
        <v>0</v>
      </c>
      <c r="BQ353" s="1" t="s">
        <v>0</v>
      </c>
      <c r="BR353" s="1" t="s">
        <v>0</v>
      </c>
      <c r="BS353" s="1" t="s">
        <v>0</v>
      </c>
      <c r="BT353" s="1" t="s">
        <v>0</v>
      </c>
      <c r="BU353" s="1" t="s">
        <v>0</v>
      </c>
      <c r="BV353" s="1" t="s">
        <v>0</v>
      </c>
      <c r="BW353" s="1" t="s">
        <v>0</v>
      </c>
      <c r="BX353" s="1" t="s">
        <v>0</v>
      </c>
      <c r="BY353" s="1" t="s">
        <v>0</v>
      </c>
      <c r="BZ353" s="1" t="s">
        <v>0</v>
      </c>
      <c r="CA353" s="1" t="s">
        <v>0</v>
      </c>
      <c r="CB353" s="1" t="s">
        <v>0</v>
      </c>
    </row>
    <row r="354" spans="1:80" x14ac:dyDescent="0.2">
      <c r="A354" s="1" t="s">
        <v>1991</v>
      </c>
      <c r="B354" s="4" t="s">
        <v>1567</v>
      </c>
      <c r="C354" s="4" t="s">
        <v>1568</v>
      </c>
      <c r="D354" s="1" t="s">
        <v>0</v>
      </c>
      <c r="E354" s="1" t="s">
        <v>0</v>
      </c>
      <c r="F354" s="1" t="s">
        <v>0</v>
      </c>
      <c r="G354" s="1" t="s">
        <v>0</v>
      </c>
      <c r="H354" s="1" t="s">
        <v>0</v>
      </c>
      <c r="I354" s="1" t="s">
        <v>0</v>
      </c>
      <c r="J354" s="1" t="s">
        <v>0</v>
      </c>
      <c r="K354" s="1" t="s">
        <v>0</v>
      </c>
      <c r="L354" s="1" t="s">
        <v>0</v>
      </c>
      <c r="M354" s="1" t="s">
        <v>0</v>
      </c>
      <c r="N354" s="1" t="s">
        <v>0</v>
      </c>
      <c r="O354" s="1" t="s">
        <v>0</v>
      </c>
      <c r="P354" s="1" t="s">
        <v>0</v>
      </c>
      <c r="Q354" s="1" t="s">
        <v>0</v>
      </c>
      <c r="R354" s="1" t="s">
        <v>0</v>
      </c>
      <c r="S354" s="1" t="s">
        <v>0</v>
      </c>
      <c r="T354" s="1" t="s">
        <v>0</v>
      </c>
      <c r="U354" s="1" t="s">
        <v>0</v>
      </c>
      <c r="V354" s="1" t="s">
        <v>0</v>
      </c>
      <c r="W354" s="1" t="s">
        <v>0</v>
      </c>
      <c r="X354" s="1" t="s">
        <v>0</v>
      </c>
      <c r="Y354" s="1" t="s">
        <v>0</v>
      </c>
      <c r="Z354" s="1" t="s">
        <v>0</v>
      </c>
      <c r="AA354" s="1" t="s">
        <v>0</v>
      </c>
      <c r="AB354" s="1" t="s">
        <v>0</v>
      </c>
      <c r="AC354" s="1" t="s">
        <v>0</v>
      </c>
      <c r="AD354" s="1" t="s">
        <v>0</v>
      </c>
      <c r="AE354" s="1" t="s">
        <v>0</v>
      </c>
      <c r="AF354" s="1" t="s">
        <v>0</v>
      </c>
      <c r="AG354" s="1" t="s">
        <v>0</v>
      </c>
      <c r="AH354" s="1" t="s">
        <v>0</v>
      </c>
      <c r="AI354" s="1" t="s">
        <v>0</v>
      </c>
      <c r="AJ354" s="1" t="s">
        <v>0</v>
      </c>
      <c r="AK354" s="1" t="s">
        <v>0</v>
      </c>
      <c r="AL354" s="1" t="s">
        <v>0</v>
      </c>
      <c r="AM354" s="1" t="s">
        <v>0</v>
      </c>
      <c r="AN354" s="1" t="s">
        <v>0</v>
      </c>
      <c r="AO354" s="1" t="s">
        <v>0</v>
      </c>
      <c r="AP354" s="1" t="s">
        <v>0</v>
      </c>
      <c r="AQ354" s="1" t="s">
        <v>0</v>
      </c>
      <c r="AR354" s="1" t="s">
        <v>0</v>
      </c>
      <c r="AS354" s="1" t="s">
        <v>0</v>
      </c>
      <c r="AT354" s="1" t="s">
        <v>0</v>
      </c>
      <c r="AU354" s="1" t="s">
        <v>0</v>
      </c>
      <c r="AV354" s="1" t="s">
        <v>0</v>
      </c>
      <c r="AW354" s="1" t="s">
        <v>0</v>
      </c>
      <c r="AX354" s="1" t="s">
        <v>0</v>
      </c>
      <c r="AY354" s="1" t="s">
        <v>0</v>
      </c>
      <c r="AZ354" s="1" t="s">
        <v>0</v>
      </c>
      <c r="BA354" s="1" t="s">
        <v>0</v>
      </c>
      <c r="BB354" s="1" t="s">
        <v>0</v>
      </c>
      <c r="BC354" s="1" t="s">
        <v>0</v>
      </c>
      <c r="BD354" s="1" t="s">
        <v>0</v>
      </c>
      <c r="BE354" s="1" t="s">
        <v>0</v>
      </c>
      <c r="BF354" s="1" t="s">
        <v>0</v>
      </c>
      <c r="BG354" s="1" t="s">
        <v>0</v>
      </c>
      <c r="BH354" s="1" t="s">
        <v>0</v>
      </c>
      <c r="BI354" s="1" t="s">
        <v>0</v>
      </c>
      <c r="BJ354" s="1" t="s">
        <v>0</v>
      </c>
      <c r="BK354" s="1" t="s">
        <v>0</v>
      </c>
      <c r="BL354" s="1" t="s">
        <v>0</v>
      </c>
      <c r="BM354" s="1" t="s">
        <v>0</v>
      </c>
      <c r="BN354" s="1" t="s">
        <v>0</v>
      </c>
      <c r="BO354" s="1" t="s">
        <v>0</v>
      </c>
      <c r="BP354" s="1" t="s">
        <v>0</v>
      </c>
      <c r="BQ354" s="1" t="s">
        <v>0</v>
      </c>
      <c r="BR354" s="1" t="s">
        <v>0</v>
      </c>
      <c r="BS354" s="1" t="s">
        <v>0</v>
      </c>
      <c r="BT354" s="1" t="s">
        <v>0</v>
      </c>
      <c r="BU354" s="1" t="s">
        <v>0</v>
      </c>
      <c r="BV354" s="1" t="s">
        <v>0</v>
      </c>
      <c r="BW354" s="1" t="s">
        <v>0</v>
      </c>
      <c r="BX354" s="1" t="s">
        <v>0</v>
      </c>
      <c r="BY354" s="1" t="s">
        <v>0</v>
      </c>
      <c r="BZ354" s="1" t="s">
        <v>0</v>
      </c>
      <c r="CA354" s="1" t="s">
        <v>0</v>
      </c>
      <c r="CB354" s="1" t="s">
        <v>0</v>
      </c>
    </row>
    <row r="355" spans="1:80" x14ac:dyDescent="0.2">
      <c r="A355" s="1" t="s">
        <v>1992</v>
      </c>
      <c r="B355" s="4" t="s">
        <v>1572</v>
      </c>
      <c r="C355" s="4" t="s">
        <v>0</v>
      </c>
      <c r="D355" s="1" t="s">
        <v>0</v>
      </c>
      <c r="E355" s="1" t="s">
        <v>0</v>
      </c>
      <c r="F355" s="1" t="s">
        <v>0</v>
      </c>
      <c r="G355" s="1" t="s">
        <v>0</v>
      </c>
      <c r="H355" s="1" t="s">
        <v>0</v>
      </c>
      <c r="I355" s="1" t="s">
        <v>0</v>
      </c>
      <c r="J355" s="1" t="s">
        <v>0</v>
      </c>
      <c r="K355" s="1" t="s">
        <v>0</v>
      </c>
      <c r="L355" s="1" t="s">
        <v>0</v>
      </c>
      <c r="M355" s="1" t="s">
        <v>0</v>
      </c>
      <c r="N355" s="1" t="s">
        <v>0</v>
      </c>
      <c r="O355" s="1" t="s">
        <v>0</v>
      </c>
      <c r="P355" s="1" t="s">
        <v>0</v>
      </c>
      <c r="Q355" s="1" t="s">
        <v>0</v>
      </c>
      <c r="R355" s="1" t="s">
        <v>0</v>
      </c>
      <c r="S355" s="1" t="s">
        <v>0</v>
      </c>
      <c r="T355" s="1" t="s">
        <v>0</v>
      </c>
      <c r="U355" s="1" t="s">
        <v>0</v>
      </c>
      <c r="V355" s="1" t="s">
        <v>0</v>
      </c>
      <c r="W355" s="1" t="s">
        <v>0</v>
      </c>
      <c r="X355" s="1" t="s">
        <v>0</v>
      </c>
      <c r="Y355" s="1" t="s">
        <v>0</v>
      </c>
      <c r="Z355" s="1" t="s">
        <v>0</v>
      </c>
      <c r="AA355" s="1" t="s">
        <v>0</v>
      </c>
      <c r="AB355" s="1" t="s">
        <v>0</v>
      </c>
      <c r="AC355" s="1" t="s">
        <v>0</v>
      </c>
      <c r="AD355" s="1" t="s">
        <v>0</v>
      </c>
      <c r="AE355" s="1" t="s">
        <v>0</v>
      </c>
      <c r="AF355" s="1" t="s">
        <v>0</v>
      </c>
      <c r="AG355" s="1" t="s">
        <v>0</v>
      </c>
      <c r="AH355" s="1" t="s">
        <v>0</v>
      </c>
      <c r="AI355" s="1" t="s">
        <v>0</v>
      </c>
      <c r="AJ355" s="1" t="s">
        <v>0</v>
      </c>
      <c r="AK355" s="1" t="s">
        <v>0</v>
      </c>
      <c r="AL355" s="1" t="s">
        <v>0</v>
      </c>
      <c r="AM355" s="1" t="s">
        <v>0</v>
      </c>
      <c r="AN355" s="1" t="s">
        <v>0</v>
      </c>
      <c r="AO355" s="1" t="s">
        <v>0</v>
      </c>
      <c r="AP355" s="1" t="s">
        <v>0</v>
      </c>
      <c r="AQ355" s="1" t="s">
        <v>0</v>
      </c>
      <c r="AR355" s="1" t="s">
        <v>0</v>
      </c>
      <c r="AS355" s="1" t="s">
        <v>0</v>
      </c>
      <c r="AT355" s="1" t="s">
        <v>0</v>
      </c>
      <c r="AU355" s="1" t="s">
        <v>0</v>
      </c>
      <c r="AV355" s="1" t="s">
        <v>0</v>
      </c>
      <c r="AW355" s="1" t="s">
        <v>0</v>
      </c>
      <c r="AX355" s="1" t="s">
        <v>0</v>
      </c>
      <c r="AY355" s="1" t="s">
        <v>0</v>
      </c>
      <c r="AZ355" s="1" t="s">
        <v>0</v>
      </c>
      <c r="BA355" s="1" t="s">
        <v>0</v>
      </c>
      <c r="BB355" s="1" t="s">
        <v>0</v>
      </c>
      <c r="BC355" s="1" t="s">
        <v>0</v>
      </c>
      <c r="BD355" s="1" t="s">
        <v>0</v>
      </c>
      <c r="BE355" s="1" t="s">
        <v>0</v>
      </c>
      <c r="BF355" s="1" t="s">
        <v>0</v>
      </c>
      <c r="BG355" s="1" t="s">
        <v>0</v>
      </c>
      <c r="BH355" s="1" t="s">
        <v>0</v>
      </c>
      <c r="BI355" s="1" t="s">
        <v>0</v>
      </c>
      <c r="BJ355" s="1" t="s">
        <v>0</v>
      </c>
      <c r="BK355" s="1" t="s">
        <v>0</v>
      </c>
      <c r="BL355" s="1" t="s">
        <v>0</v>
      </c>
      <c r="BM355" s="1" t="s">
        <v>0</v>
      </c>
      <c r="BN355" s="1" t="s">
        <v>0</v>
      </c>
      <c r="BO355" s="1" t="s">
        <v>0</v>
      </c>
      <c r="BP355" s="1" t="s">
        <v>0</v>
      </c>
      <c r="BQ355" s="1" t="s">
        <v>0</v>
      </c>
      <c r="BR355" s="1" t="s">
        <v>0</v>
      </c>
      <c r="BS355" s="1" t="s">
        <v>0</v>
      </c>
      <c r="BT355" s="1" t="s">
        <v>0</v>
      </c>
      <c r="BU355" s="1" t="s">
        <v>0</v>
      </c>
      <c r="BV355" s="1" t="s">
        <v>0</v>
      </c>
      <c r="BW355" s="1" t="s">
        <v>0</v>
      </c>
      <c r="BX355" s="1" t="s">
        <v>0</v>
      </c>
      <c r="BY355" s="1" t="s">
        <v>0</v>
      </c>
      <c r="BZ355" s="1" t="s">
        <v>0</v>
      </c>
      <c r="CA355" s="1" t="s">
        <v>0</v>
      </c>
      <c r="CB355" s="1" t="s">
        <v>0</v>
      </c>
    </row>
    <row r="356" spans="1:80" x14ac:dyDescent="0.2">
      <c r="A356" s="1" t="s">
        <v>1993</v>
      </c>
      <c r="B356" s="4" t="s">
        <v>1575</v>
      </c>
      <c r="C356" s="4" t="s">
        <v>1576</v>
      </c>
      <c r="D356" s="1" t="s">
        <v>0</v>
      </c>
      <c r="E356" s="1" t="s">
        <v>0</v>
      </c>
      <c r="F356" s="1" t="s">
        <v>0</v>
      </c>
      <c r="G356" s="1" t="s">
        <v>0</v>
      </c>
      <c r="H356" s="1" t="s">
        <v>0</v>
      </c>
      <c r="I356" s="1" t="s">
        <v>0</v>
      </c>
      <c r="J356" s="1" t="s">
        <v>0</v>
      </c>
      <c r="K356" s="1" t="s">
        <v>0</v>
      </c>
      <c r="L356" s="1" t="s">
        <v>0</v>
      </c>
      <c r="M356" s="1" t="s">
        <v>0</v>
      </c>
      <c r="N356" s="1" t="s">
        <v>0</v>
      </c>
      <c r="O356" s="1" t="s">
        <v>0</v>
      </c>
      <c r="P356" s="1" t="s">
        <v>0</v>
      </c>
      <c r="Q356" s="1" t="s">
        <v>0</v>
      </c>
      <c r="R356" s="1" t="s">
        <v>0</v>
      </c>
      <c r="S356" s="1" t="s">
        <v>0</v>
      </c>
      <c r="T356" s="1" t="s">
        <v>0</v>
      </c>
      <c r="U356" s="1" t="s">
        <v>0</v>
      </c>
      <c r="V356" s="1" t="s">
        <v>0</v>
      </c>
      <c r="W356" s="1" t="s">
        <v>0</v>
      </c>
      <c r="X356" s="1" t="s">
        <v>0</v>
      </c>
      <c r="Y356" s="1" t="s">
        <v>0</v>
      </c>
      <c r="Z356" s="1" t="s">
        <v>0</v>
      </c>
      <c r="AA356" s="1" t="s">
        <v>0</v>
      </c>
      <c r="AB356" s="1" t="s">
        <v>0</v>
      </c>
      <c r="AC356" s="1" t="s">
        <v>0</v>
      </c>
      <c r="AD356" s="1" t="s">
        <v>0</v>
      </c>
      <c r="AE356" s="1" t="s">
        <v>0</v>
      </c>
      <c r="AF356" s="1" t="s">
        <v>0</v>
      </c>
      <c r="AG356" s="1" t="s">
        <v>0</v>
      </c>
      <c r="AH356" s="1" t="s">
        <v>0</v>
      </c>
      <c r="AI356" s="1" t="s">
        <v>0</v>
      </c>
      <c r="AJ356" s="1" t="s">
        <v>0</v>
      </c>
      <c r="AK356" s="1" t="s">
        <v>0</v>
      </c>
      <c r="AL356" s="1" t="s">
        <v>0</v>
      </c>
      <c r="AM356" s="1" t="s">
        <v>0</v>
      </c>
      <c r="AN356" s="1" t="s">
        <v>0</v>
      </c>
      <c r="AO356" s="1" t="s">
        <v>0</v>
      </c>
      <c r="AP356" s="1" t="s">
        <v>0</v>
      </c>
      <c r="AQ356" s="1" t="s">
        <v>0</v>
      </c>
      <c r="AR356" s="1" t="s">
        <v>0</v>
      </c>
      <c r="AS356" s="1" t="s">
        <v>0</v>
      </c>
      <c r="AT356" s="1" t="s">
        <v>0</v>
      </c>
      <c r="AU356" s="1" t="s">
        <v>0</v>
      </c>
      <c r="AV356" s="1" t="s">
        <v>0</v>
      </c>
      <c r="AW356" s="1" t="s">
        <v>0</v>
      </c>
      <c r="AX356" s="1" t="s">
        <v>0</v>
      </c>
      <c r="AY356" s="1" t="s">
        <v>0</v>
      </c>
      <c r="AZ356" s="1" t="s">
        <v>0</v>
      </c>
      <c r="BA356" s="1" t="s">
        <v>0</v>
      </c>
      <c r="BB356" s="1" t="s">
        <v>0</v>
      </c>
      <c r="BC356" s="1" t="s">
        <v>0</v>
      </c>
      <c r="BD356" s="1" t="s">
        <v>0</v>
      </c>
      <c r="BE356" s="1" t="s">
        <v>0</v>
      </c>
      <c r="BF356" s="1" t="s">
        <v>0</v>
      </c>
      <c r="BG356" s="1" t="s">
        <v>0</v>
      </c>
      <c r="BH356" s="1" t="s">
        <v>0</v>
      </c>
      <c r="BI356" s="1" t="s">
        <v>0</v>
      </c>
      <c r="BJ356" s="1" t="s">
        <v>0</v>
      </c>
      <c r="BK356" s="1" t="s">
        <v>0</v>
      </c>
      <c r="BL356" s="1" t="s">
        <v>0</v>
      </c>
      <c r="BM356" s="1" t="s">
        <v>0</v>
      </c>
      <c r="BN356" s="1" t="s">
        <v>0</v>
      </c>
      <c r="BO356" s="1" t="s">
        <v>0</v>
      </c>
      <c r="BP356" s="1" t="s">
        <v>0</v>
      </c>
      <c r="BQ356" s="1" t="s">
        <v>0</v>
      </c>
      <c r="BR356" s="1" t="s">
        <v>0</v>
      </c>
      <c r="BS356" s="1" t="s">
        <v>0</v>
      </c>
      <c r="BT356" s="1" t="s">
        <v>0</v>
      </c>
      <c r="BU356" s="1" t="s">
        <v>0</v>
      </c>
      <c r="BV356" s="1" t="s">
        <v>0</v>
      </c>
      <c r="BW356" s="1" t="s">
        <v>0</v>
      </c>
      <c r="BX356" s="1" t="s">
        <v>0</v>
      </c>
      <c r="BY356" s="1" t="s">
        <v>0</v>
      </c>
      <c r="BZ356" s="1" t="s">
        <v>0</v>
      </c>
      <c r="CA356" s="1" t="s">
        <v>0</v>
      </c>
      <c r="CB356" s="1" t="s">
        <v>0</v>
      </c>
    </row>
    <row r="357" spans="1:80" x14ac:dyDescent="0.2">
      <c r="A357" s="1" t="s">
        <v>1994</v>
      </c>
      <c r="B357" s="4" t="s">
        <v>1579</v>
      </c>
      <c r="C357" s="4" t="s">
        <v>1580</v>
      </c>
      <c r="D357" s="1" t="s">
        <v>0</v>
      </c>
      <c r="E357" s="1" t="s">
        <v>0</v>
      </c>
      <c r="F357" s="1" t="s">
        <v>0</v>
      </c>
      <c r="G357" s="1" t="s">
        <v>0</v>
      </c>
      <c r="H357" s="1" t="s">
        <v>0</v>
      </c>
      <c r="I357" s="1" t="s">
        <v>0</v>
      </c>
      <c r="J357" s="1" t="s">
        <v>0</v>
      </c>
      <c r="K357" s="1" t="s">
        <v>0</v>
      </c>
      <c r="L357" s="1" t="s">
        <v>0</v>
      </c>
      <c r="M357" s="1" t="s">
        <v>0</v>
      </c>
      <c r="N357" s="1" t="s">
        <v>0</v>
      </c>
      <c r="O357" s="1" t="s">
        <v>0</v>
      </c>
      <c r="P357" s="1" t="s">
        <v>0</v>
      </c>
      <c r="Q357" s="1" t="s">
        <v>0</v>
      </c>
      <c r="R357" s="1" t="s">
        <v>0</v>
      </c>
      <c r="S357" s="1" t="s">
        <v>0</v>
      </c>
      <c r="T357" s="1" t="s">
        <v>0</v>
      </c>
      <c r="U357" s="1" t="s">
        <v>0</v>
      </c>
      <c r="V357" s="1" t="s">
        <v>0</v>
      </c>
      <c r="W357" s="1" t="s">
        <v>0</v>
      </c>
      <c r="X357" s="1" t="s">
        <v>0</v>
      </c>
      <c r="Y357" s="1" t="s">
        <v>0</v>
      </c>
      <c r="Z357" s="1" t="s">
        <v>0</v>
      </c>
      <c r="AA357" s="1" t="s">
        <v>0</v>
      </c>
      <c r="AB357" s="1" t="s">
        <v>0</v>
      </c>
      <c r="AC357" s="1" t="s">
        <v>0</v>
      </c>
      <c r="AD357" s="1" t="s">
        <v>0</v>
      </c>
      <c r="AE357" s="1" t="s">
        <v>0</v>
      </c>
      <c r="AF357" s="1" t="s">
        <v>0</v>
      </c>
      <c r="AG357" s="1" t="s">
        <v>0</v>
      </c>
      <c r="AH357" s="1" t="s">
        <v>0</v>
      </c>
      <c r="AI357" s="1" t="s">
        <v>0</v>
      </c>
      <c r="AJ357" s="1" t="s">
        <v>0</v>
      </c>
      <c r="AK357" s="1" t="s">
        <v>0</v>
      </c>
      <c r="AL357" s="1" t="s">
        <v>0</v>
      </c>
      <c r="AM357" s="1" t="s">
        <v>0</v>
      </c>
      <c r="AN357" s="1" t="s">
        <v>0</v>
      </c>
      <c r="AO357" s="1" t="s">
        <v>0</v>
      </c>
      <c r="AP357" s="1" t="s">
        <v>0</v>
      </c>
      <c r="AQ357" s="1" t="s">
        <v>0</v>
      </c>
      <c r="AR357" s="1" t="s">
        <v>0</v>
      </c>
      <c r="AS357" s="1" t="s">
        <v>0</v>
      </c>
      <c r="AT357" s="1" t="s">
        <v>0</v>
      </c>
      <c r="AU357" s="1" t="s">
        <v>0</v>
      </c>
      <c r="AV357" s="1" t="s">
        <v>0</v>
      </c>
      <c r="AW357" s="1" t="s">
        <v>0</v>
      </c>
      <c r="AX357" s="1" t="s">
        <v>0</v>
      </c>
      <c r="AY357" s="1" t="s">
        <v>0</v>
      </c>
      <c r="AZ357" s="1" t="s">
        <v>0</v>
      </c>
      <c r="BA357" s="1" t="s">
        <v>0</v>
      </c>
      <c r="BB357" s="1" t="s">
        <v>0</v>
      </c>
      <c r="BC357" s="1" t="s">
        <v>0</v>
      </c>
      <c r="BD357" s="1" t="s">
        <v>0</v>
      </c>
      <c r="BE357" s="1" t="s">
        <v>0</v>
      </c>
      <c r="BF357" s="1" t="s">
        <v>0</v>
      </c>
      <c r="BG357" s="1" t="s">
        <v>0</v>
      </c>
      <c r="BH357" s="1" t="s">
        <v>0</v>
      </c>
      <c r="BI357" s="1" t="s">
        <v>0</v>
      </c>
      <c r="BJ357" s="1" t="s">
        <v>0</v>
      </c>
      <c r="BK357" s="1" t="s">
        <v>0</v>
      </c>
      <c r="BL357" s="1" t="s">
        <v>0</v>
      </c>
      <c r="BM357" s="1" t="s">
        <v>0</v>
      </c>
      <c r="BN357" s="1" t="s">
        <v>0</v>
      </c>
      <c r="BO357" s="1" t="s">
        <v>0</v>
      </c>
      <c r="BP357" s="1" t="s">
        <v>0</v>
      </c>
      <c r="BQ357" s="1" t="s">
        <v>0</v>
      </c>
      <c r="BR357" s="1" t="s">
        <v>0</v>
      </c>
      <c r="BS357" s="1" t="s">
        <v>0</v>
      </c>
      <c r="BT357" s="1" t="s">
        <v>0</v>
      </c>
      <c r="BU357" s="1" t="s">
        <v>0</v>
      </c>
      <c r="BV357" s="1" t="s">
        <v>0</v>
      </c>
      <c r="BW357" s="1" t="s">
        <v>0</v>
      </c>
      <c r="BX357" s="1" t="s">
        <v>0</v>
      </c>
      <c r="BY357" s="1" t="s">
        <v>0</v>
      </c>
      <c r="BZ357" s="1" t="s">
        <v>0</v>
      </c>
      <c r="CA357" s="1" t="s">
        <v>0</v>
      </c>
      <c r="CB357" s="1" t="s">
        <v>0</v>
      </c>
    </row>
    <row r="358" spans="1:80" x14ac:dyDescent="0.2">
      <c r="A358" s="1" t="s">
        <v>1995</v>
      </c>
      <c r="B358" s="4" t="s">
        <v>1584</v>
      </c>
      <c r="C358" s="4" t="s">
        <v>1585</v>
      </c>
      <c r="D358" s="1" t="s">
        <v>0</v>
      </c>
      <c r="E358" s="1" t="s">
        <v>0</v>
      </c>
      <c r="F358" s="1" t="s">
        <v>0</v>
      </c>
      <c r="G358" s="1" t="s">
        <v>0</v>
      </c>
      <c r="H358" s="1" t="s">
        <v>0</v>
      </c>
      <c r="I358" s="1" t="s">
        <v>0</v>
      </c>
      <c r="J358" s="1" t="s">
        <v>0</v>
      </c>
      <c r="K358" s="1" t="s">
        <v>0</v>
      </c>
      <c r="L358" s="1" t="s">
        <v>0</v>
      </c>
      <c r="M358" s="1" t="s">
        <v>0</v>
      </c>
      <c r="N358" s="1" t="s">
        <v>0</v>
      </c>
      <c r="O358" s="1" t="s">
        <v>0</v>
      </c>
      <c r="P358" s="1" t="s">
        <v>0</v>
      </c>
      <c r="Q358" s="1" t="s">
        <v>0</v>
      </c>
      <c r="R358" s="1" t="s">
        <v>0</v>
      </c>
      <c r="S358" s="1" t="s">
        <v>0</v>
      </c>
      <c r="T358" s="1" t="s">
        <v>0</v>
      </c>
      <c r="U358" s="1" t="s">
        <v>0</v>
      </c>
      <c r="V358" s="1" t="s">
        <v>0</v>
      </c>
      <c r="W358" s="1" t="s">
        <v>0</v>
      </c>
      <c r="X358" s="1" t="s">
        <v>0</v>
      </c>
      <c r="Y358" s="1" t="s">
        <v>0</v>
      </c>
      <c r="Z358" s="1" t="s">
        <v>0</v>
      </c>
      <c r="AA358" s="1" t="s">
        <v>0</v>
      </c>
      <c r="AB358" s="1" t="s">
        <v>0</v>
      </c>
      <c r="AC358" s="1" t="s">
        <v>0</v>
      </c>
      <c r="AD358" s="1" t="s">
        <v>0</v>
      </c>
      <c r="AE358" s="1" t="s">
        <v>0</v>
      </c>
      <c r="AF358" s="1" t="s">
        <v>0</v>
      </c>
      <c r="AG358" s="1" t="s">
        <v>0</v>
      </c>
      <c r="AH358" s="1" t="s">
        <v>0</v>
      </c>
      <c r="AI358" s="1" t="s">
        <v>0</v>
      </c>
      <c r="AJ358" s="1" t="s">
        <v>0</v>
      </c>
      <c r="AK358" s="1" t="s">
        <v>0</v>
      </c>
      <c r="AL358" s="1" t="s">
        <v>0</v>
      </c>
      <c r="AM358" s="1" t="s">
        <v>0</v>
      </c>
      <c r="AN358" s="1" t="s">
        <v>0</v>
      </c>
      <c r="AO358" s="1" t="s">
        <v>0</v>
      </c>
      <c r="AP358" s="1" t="s">
        <v>0</v>
      </c>
      <c r="AQ358" s="1" t="s">
        <v>0</v>
      </c>
      <c r="AR358" s="1" t="s">
        <v>0</v>
      </c>
      <c r="AS358" s="1" t="s">
        <v>0</v>
      </c>
      <c r="AT358" s="1" t="s">
        <v>0</v>
      </c>
      <c r="AU358" s="1" t="s">
        <v>0</v>
      </c>
      <c r="AV358" s="1" t="s">
        <v>0</v>
      </c>
      <c r="AW358" s="1" t="s">
        <v>0</v>
      </c>
      <c r="AX358" s="1" t="s">
        <v>0</v>
      </c>
      <c r="AY358" s="1" t="s">
        <v>0</v>
      </c>
      <c r="AZ358" s="1" t="s">
        <v>0</v>
      </c>
      <c r="BA358" s="1" t="s">
        <v>0</v>
      </c>
      <c r="BB358" s="1" t="s">
        <v>0</v>
      </c>
      <c r="BC358" s="1" t="s">
        <v>0</v>
      </c>
      <c r="BD358" s="1" t="s">
        <v>0</v>
      </c>
      <c r="BE358" s="1" t="s">
        <v>0</v>
      </c>
      <c r="BF358" s="1" t="s">
        <v>0</v>
      </c>
      <c r="BG358" s="1" t="s">
        <v>0</v>
      </c>
      <c r="BH358" s="1" t="s">
        <v>0</v>
      </c>
      <c r="BI358" s="1" t="s">
        <v>0</v>
      </c>
      <c r="BJ358" s="1" t="s">
        <v>0</v>
      </c>
      <c r="BK358" s="1" t="s">
        <v>0</v>
      </c>
      <c r="BL358" s="1" t="s">
        <v>0</v>
      </c>
      <c r="BM358" s="1" t="s">
        <v>0</v>
      </c>
      <c r="BN358" s="1" t="s">
        <v>0</v>
      </c>
      <c r="BO358" s="1" t="s">
        <v>0</v>
      </c>
      <c r="BP358" s="1" t="s">
        <v>0</v>
      </c>
      <c r="BQ358" s="1" t="s">
        <v>0</v>
      </c>
      <c r="BR358" s="1" t="s">
        <v>0</v>
      </c>
      <c r="BS358" s="1" t="s">
        <v>0</v>
      </c>
      <c r="BT358" s="1" t="s">
        <v>0</v>
      </c>
      <c r="BU358" s="1" t="s">
        <v>0</v>
      </c>
      <c r="BV358" s="1" t="s">
        <v>0</v>
      </c>
      <c r="BW358" s="1" t="s">
        <v>0</v>
      </c>
      <c r="BX358" s="1" t="s">
        <v>0</v>
      </c>
      <c r="BY358" s="1" t="s">
        <v>0</v>
      </c>
      <c r="BZ358" s="1" t="s">
        <v>0</v>
      </c>
      <c r="CA358" s="1" t="s">
        <v>0</v>
      </c>
      <c r="CB358" s="1" t="s">
        <v>0</v>
      </c>
    </row>
    <row r="359" spans="1:80" x14ac:dyDescent="0.2">
      <c r="A359" s="1" t="s">
        <v>1996</v>
      </c>
      <c r="B359" s="4" t="s">
        <v>1589</v>
      </c>
      <c r="C359" s="4" t="s">
        <v>1590</v>
      </c>
      <c r="D359" s="1" t="s">
        <v>0</v>
      </c>
      <c r="E359" s="1" t="s">
        <v>0</v>
      </c>
      <c r="F359" s="1" t="s">
        <v>0</v>
      </c>
      <c r="G359" s="1" t="s">
        <v>0</v>
      </c>
      <c r="H359" s="1" t="s">
        <v>0</v>
      </c>
      <c r="I359" s="1" t="s">
        <v>0</v>
      </c>
      <c r="J359" s="1" t="s">
        <v>0</v>
      </c>
      <c r="K359" s="1" t="s">
        <v>0</v>
      </c>
      <c r="L359" s="1" t="s">
        <v>0</v>
      </c>
      <c r="M359" s="1" t="s">
        <v>0</v>
      </c>
      <c r="N359" s="1" t="s">
        <v>0</v>
      </c>
      <c r="O359" s="1" t="s">
        <v>0</v>
      </c>
      <c r="P359" s="1" t="s">
        <v>0</v>
      </c>
      <c r="Q359" s="1" t="s">
        <v>0</v>
      </c>
      <c r="R359" s="1" t="s">
        <v>0</v>
      </c>
      <c r="S359" s="1" t="s">
        <v>0</v>
      </c>
      <c r="T359" s="1" t="s">
        <v>0</v>
      </c>
      <c r="U359" s="1" t="s">
        <v>0</v>
      </c>
      <c r="V359" s="1" t="s">
        <v>0</v>
      </c>
      <c r="W359" s="1" t="s">
        <v>0</v>
      </c>
      <c r="X359" s="1" t="s">
        <v>0</v>
      </c>
      <c r="Y359" s="1" t="s">
        <v>0</v>
      </c>
      <c r="Z359" s="1" t="s">
        <v>0</v>
      </c>
      <c r="AA359" s="1" t="s">
        <v>0</v>
      </c>
      <c r="AB359" s="1" t="s">
        <v>0</v>
      </c>
      <c r="AC359" s="1" t="s">
        <v>0</v>
      </c>
      <c r="AD359" s="1" t="s">
        <v>0</v>
      </c>
      <c r="AE359" s="1" t="s">
        <v>0</v>
      </c>
      <c r="AF359" s="1" t="s">
        <v>0</v>
      </c>
      <c r="AG359" s="1" t="s">
        <v>0</v>
      </c>
      <c r="AH359" s="1" t="s">
        <v>0</v>
      </c>
      <c r="AI359" s="1" t="s">
        <v>0</v>
      </c>
      <c r="AJ359" s="1" t="s">
        <v>0</v>
      </c>
      <c r="AK359" s="1" t="s">
        <v>0</v>
      </c>
      <c r="AL359" s="1" t="s">
        <v>0</v>
      </c>
      <c r="AM359" s="1" t="s">
        <v>0</v>
      </c>
      <c r="AN359" s="1" t="s">
        <v>0</v>
      </c>
      <c r="AO359" s="1" t="s">
        <v>0</v>
      </c>
      <c r="AP359" s="1" t="s">
        <v>0</v>
      </c>
      <c r="AQ359" s="1" t="s">
        <v>0</v>
      </c>
      <c r="AR359" s="1" t="s">
        <v>0</v>
      </c>
      <c r="AS359" s="1" t="s">
        <v>0</v>
      </c>
      <c r="AT359" s="1" t="s">
        <v>0</v>
      </c>
      <c r="AU359" s="1" t="s">
        <v>0</v>
      </c>
      <c r="AV359" s="1" t="s">
        <v>0</v>
      </c>
      <c r="AW359" s="1" t="s">
        <v>0</v>
      </c>
      <c r="AX359" s="1" t="s">
        <v>0</v>
      </c>
      <c r="AY359" s="1" t="s">
        <v>0</v>
      </c>
      <c r="AZ359" s="1" t="s">
        <v>0</v>
      </c>
      <c r="BA359" s="1" t="s">
        <v>0</v>
      </c>
      <c r="BB359" s="1" t="s">
        <v>0</v>
      </c>
      <c r="BC359" s="1" t="s">
        <v>0</v>
      </c>
      <c r="BD359" s="1" t="s">
        <v>0</v>
      </c>
      <c r="BE359" s="1" t="s">
        <v>0</v>
      </c>
      <c r="BF359" s="1" t="s">
        <v>0</v>
      </c>
      <c r="BG359" s="1" t="s">
        <v>0</v>
      </c>
      <c r="BH359" s="1" t="s">
        <v>0</v>
      </c>
      <c r="BI359" s="1" t="s">
        <v>0</v>
      </c>
      <c r="BJ359" s="1" t="s">
        <v>0</v>
      </c>
      <c r="BK359" s="1" t="s">
        <v>0</v>
      </c>
      <c r="BL359" s="1" t="s">
        <v>0</v>
      </c>
      <c r="BM359" s="1" t="s">
        <v>0</v>
      </c>
      <c r="BN359" s="1" t="s">
        <v>0</v>
      </c>
      <c r="BO359" s="1" t="s">
        <v>0</v>
      </c>
      <c r="BP359" s="1" t="s">
        <v>0</v>
      </c>
      <c r="BQ359" s="1" t="s">
        <v>0</v>
      </c>
      <c r="BR359" s="1" t="s">
        <v>0</v>
      </c>
      <c r="BS359" s="1" t="s">
        <v>0</v>
      </c>
      <c r="BT359" s="1" t="s">
        <v>0</v>
      </c>
      <c r="BU359" s="1" t="s">
        <v>0</v>
      </c>
      <c r="BV359" s="1" t="s">
        <v>0</v>
      </c>
      <c r="BW359" s="1" t="s">
        <v>0</v>
      </c>
      <c r="BX359" s="1" t="s">
        <v>0</v>
      </c>
      <c r="BY359" s="1" t="s">
        <v>0</v>
      </c>
      <c r="BZ359" s="1" t="s">
        <v>0</v>
      </c>
      <c r="CA359" s="1" t="s">
        <v>0</v>
      </c>
      <c r="CB359" s="1" t="s">
        <v>0</v>
      </c>
    </row>
    <row r="360" spans="1:80" x14ac:dyDescent="0.2">
      <c r="A360" s="1" t="s">
        <v>1997</v>
      </c>
      <c r="B360" s="4" t="s">
        <v>1594</v>
      </c>
      <c r="C360" s="4" t="s">
        <v>1595</v>
      </c>
      <c r="D360" s="1">
        <v>62077.828593268401</v>
      </c>
      <c r="E360" s="1">
        <v>48393.445384452098</v>
      </c>
      <c r="F360" s="1">
        <v>27366.244643395199</v>
      </c>
      <c r="G360" s="1">
        <v>37979.634638418</v>
      </c>
      <c r="H360" s="1">
        <v>36297.625595439902</v>
      </c>
      <c r="I360" s="1">
        <v>399903.29654035898</v>
      </c>
      <c r="J360" s="1">
        <v>59509.911442944896</v>
      </c>
      <c r="K360" s="1">
        <v>45422.139816810399</v>
      </c>
      <c r="L360" s="1">
        <v>19933.3503943055</v>
      </c>
      <c r="M360" s="1">
        <v>29931.169592168499</v>
      </c>
      <c r="N360" s="1">
        <v>2708152.7478364399</v>
      </c>
      <c r="O360" s="1">
        <v>192086.76170690099</v>
      </c>
      <c r="P360" s="1">
        <v>48605.601932179503</v>
      </c>
      <c r="Q360" s="1">
        <v>29936.882802404602</v>
      </c>
      <c r="R360" s="1">
        <v>24496.1025959461</v>
      </c>
      <c r="S360" s="1">
        <v>99486.234324433695</v>
      </c>
      <c r="T360" s="1">
        <v>30305.866199702199</v>
      </c>
      <c r="U360" s="1">
        <v>139320.772004289</v>
      </c>
      <c r="V360" s="1">
        <v>35455.257965424498</v>
      </c>
      <c r="W360" s="1">
        <v>167261.95981795699</v>
      </c>
      <c r="X360" s="1">
        <v>24030.847534948502</v>
      </c>
      <c r="Y360" s="1">
        <v>29229.649775109599</v>
      </c>
      <c r="Z360" s="1">
        <v>19302.932181558401</v>
      </c>
      <c r="AA360" s="1">
        <v>34407.416802211097</v>
      </c>
      <c r="AB360" s="1">
        <v>17693.1227799599</v>
      </c>
      <c r="AC360" s="1">
        <v>19422.508588933899</v>
      </c>
      <c r="AD360" s="1">
        <v>1216173.7903310801</v>
      </c>
      <c r="AE360" s="1">
        <v>87298.705550174898</v>
      </c>
      <c r="AF360" s="1">
        <v>848821.30066930503</v>
      </c>
      <c r="AG360" s="1">
        <v>23016.763660083201</v>
      </c>
      <c r="AH360" s="1">
        <v>41346.748998478499</v>
      </c>
      <c r="AI360" s="1">
        <v>49941.390967421103</v>
      </c>
      <c r="AJ360" s="1">
        <v>17370.309535753098</v>
      </c>
      <c r="AK360" s="1">
        <v>55819.705277319699</v>
      </c>
      <c r="AL360" s="1">
        <v>64648.493364428403</v>
      </c>
      <c r="AM360" s="1">
        <v>23014.896886357201</v>
      </c>
      <c r="AN360" s="1">
        <v>18781.2088363603</v>
      </c>
      <c r="AO360" s="1">
        <v>287286.25243202603</v>
      </c>
      <c r="AP360" s="1">
        <v>23533.349079645999</v>
      </c>
      <c r="AQ360" s="1">
        <v>14565.5631444105</v>
      </c>
      <c r="AR360" s="1">
        <v>13375.1787828248</v>
      </c>
      <c r="AS360" s="1">
        <v>10040.998530736601</v>
      </c>
      <c r="AT360" s="1">
        <v>22704.069055275901</v>
      </c>
      <c r="AU360" s="1">
        <v>177952.784541564</v>
      </c>
      <c r="AV360" s="1">
        <v>2432016.90139852</v>
      </c>
      <c r="AW360" s="1">
        <v>121418.32098915101</v>
      </c>
      <c r="AX360" s="1">
        <v>70731.128613064502</v>
      </c>
      <c r="AY360" s="1">
        <v>32731.332618619901</v>
      </c>
      <c r="AZ360" s="1">
        <v>69481.703499078096</v>
      </c>
      <c r="BA360" s="1">
        <v>16711.432746421498</v>
      </c>
      <c r="BB360" s="1">
        <v>13410.963788580601</v>
      </c>
      <c r="BC360" s="1">
        <v>118998.76370377799</v>
      </c>
      <c r="BD360" s="1">
        <v>27110.3904434098</v>
      </c>
      <c r="BE360" s="1">
        <v>22055.055488779301</v>
      </c>
      <c r="BF360" s="1">
        <v>30265.802290284901</v>
      </c>
      <c r="BG360" s="1">
        <v>171275.933785434</v>
      </c>
      <c r="BH360" s="1">
        <v>47389.034831483899</v>
      </c>
      <c r="BI360" s="1">
        <v>13569.2869876234</v>
      </c>
      <c r="BJ360" s="1">
        <v>12102.557312995699</v>
      </c>
      <c r="BK360" s="1">
        <v>20229.067685710801</v>
      </c>
      <c r="BL360" s="1">
        <v>220026.65908692</v>
      </c>
      <c r="BM360" s="1">
        <v>25966.376752722299</v>
      </c>
      <c r="BN360" s="1">
        <v>17091.051070485199</v>
      </c>
      <c r="BO360" s="1">
        <v>120426.012615196</v>
      </c>
      <c r="BP360" s="1">
        <v>165245.998261178</v>
      </c>
      <c r="BQ360" s="1">
        <v>50887.581915014402</v>
      </c>
      <c r="BR360" s="1">
        <v>59900.623948393797</v>
      </c>
      <c r="BS360" s="1">
        <v>30447.014597641799</v>
      </c>
      <c r="BT360" s="1">
        <v>10813.8387697615</v>
      </c>
      <c r="BU360" s="1">
        <v>55279.578974775599</v>
      </c>
      <c r="BV360" s="1">
        <v>13456.681626203501</v>
      </c>
      <c r="BW360" s="1">
        <v>318009.40123640001</v>
      </c>
      <c r="BX360" s="1">
        <v>53955.692205801301</v>
      </c>
      <c r="BY360" s="1">
        <v>19496.1433094001</v>
      </c>
      <c r="BZ360" s="1">
        <v>31996.906206911299</v>
      </c>
      <c r="CA360" s="1">
        <v>18464.587613662101</v>
      </c>
      <c r="CB360" s="1">
        <v>27602.994445590899</v>
      </c>
    </row>
    <row r="361" spans="1:80" x14ac:dyDescent="0.2">
      <c r="A361" s="1" t="s">
        <v>1998</v>
      </c>
      <c r="B361" s="4" t="s">
        <v>1598</v>
      </c>
      <c r="C361" s="4" t="s">
        <v>1599</v>
      </c>
      <c r="D361" s="1" t="s">
        <v>0</v>
      </c>
      <c r="E361" s="1" t="s">
        <v>0</v>
      </c>
      <c r="F361" s="1" t="s">
        <v>0</v>
      </c>
      <c r="G361" s="1" t="s">
        <v>0</v>
      </c>
      <c r="H361" s="1" t="s">
        <v>0</v>
      </c>
      <c r="I361" s="1" t="s">
        <v>0</v>
      </c>
      <c r="J361" s="1" t="s">
        <v>0</v>
      </c>
      <c r="K361" s="1" t="s">
        <v>0</v>
      </c>
      <c r="L361" s="1" t="s">
        <v>0</v>
      </c>
      <c r="M361" s="1" t="s">
        <v>0</v>
      </c>
      <c r="N361" s="1" t="s">
        <v>0</v>
      </c>
      <c r="O361" s="1" t="s">
        <v>0</v>
      </c>
      <c r="P361" s="1" t="s">
        <v>0</v>
      </c>
      <c r="Q361" s="1" t="s">
        <v>0</v>
      </c>
      <c r="R361" s="1" t="s">
        <v>0</v>
      </c>
      <c r="S361" s="1" t="s">
        <v>0</v>
      </c>
      <c r="T361" s="1" t="s">
        <v>0</v>
      </c>
      <c r="U361" s="1" t="s">
        <v>0</v>
      </c>
      <c r="V361" s="1" t="s">
        <v>0</v>
      </c>
      <c r="W361" s="1" t="s">
        <v>0</v>
      </c>
      <c r="X361" s="1" t="s">
        <v>0</v>
      </c>
      <c r="Y361" s="1" t="s">
        <v>0</v>
      </c>
      <c r="Z361" s="1" t="s">
        <v>0</v>
      </c>
      <c r="AA361" s="1" t="s">
        <v>0</v>
      </c>
      <c r="AB361" s="1" t="s">
        <v>0</v>
      </c>
      <c r="AC361" s="1" t="s">
        <v>0</v>
      </c>
      <c r="AD361" s="1" t="s">
        <v>0</v>
      </c>
      <c r="AE361" s="1" t="s">
        <v>0</v>
      </c>
      <c r="AF361" s="1" t="s">
        <v>0</v>
      </c>
      <c r="AG361" s="1" t="s">
        <v>0</v>
      </c>
      <c r="AH361" s="1" t="s">
        <v>0</v>
      </c>
      <c r="AI361" s="1" t="s">
        <v>0</v>
      </c>
      <c r="AJ361" s="1" t="s">
        <v>0</v>
      </c>
      <c r="AK361" s="1" t="s">
        <v>0</v>
      </c>
      <c r="AL361" s="1" t="s">
        <v>0</v>
      </c>
      <c r="AM361" s="1" t="s">
        <v>0</v>
      </c>
      <c r="AN361" s="1" t="s">
        <v>0</v>
      </c>
      <c r="AO361" s="1" t="s">
        <v>0</v>
      </c>
      <c r="AP361" s="1" t="s">
        <v>0</v>
      </c>
      <c r="AQ361" s="1" t="s">
        <v>0</v>
      </c>
      <c r="AR361" s="1" t="s">
        <v>0</v>
      </c>
      <c r="AS361" s="1" t="s">
        <v>0</v>
      </c>
      <c r="AT361" s="1" t="s">
        <v>0</v>
      </c>
      <c r="AU361" s="1" t="s">
        <v>0</v>
      </c>
      <c r="AV361" s="1" t="s">
        <v>0</v>
      </c>
      <c r="AW361" s="1" t="s">
        <v>0</v>
      </c>
      <c r="AX361" s="1" t="s">
        <v>0</v>
      </c>
      <c r="AY361" s="1" t="s">
        <v>0</v>
      </c>
      <c r="AZ361" s="1" t="s">
        <v>0</v>
      </c>
      <c r="BA361" s="1" t="s">
        <v>0</v>
      </c>
      <c r="BB361" s="1" t="s">
        <v>0</v>
      </c>
      <c r="BC361" s="1" t="s">
        <v>0</v>
      </c>
      <c r="BD361" s="1" t="s">
        <v>0</v>
      </c>
      <c r="BE361" s="1" t="s">
        <v>0</v>
      </c>
      <c r="BF361" s="1" t="s">
        <v>0</v>
      </c>
      <c r="BG361" s="1" t="s">
        <v>0</v>
      </c>
      <c r="BH361" s="1" t="s">
        <v>0</v>
      </c>
      <c r="BI361" s="1" t="s">
        <v>0</v>
      </c>
      <c r="BJ361" s="1" t="s">
        <v>0</v>
      </c>
      <c r="BK361" s="1" t="s">
        <v>0</v>
      </c>
      <c r="BL361" s="1" t="s">
        <v>0</v>
      </c>
      <c r="BM361" s="1" t="s">
        <v>0</v>
      </c>
      <c r="BN361" s="1" t="s">
        <v>0</v>
      </c>
      <c r="BO361" s="1" t="s">
        <v>0</v>
      </c>
      <c r="BP361" s="1" t="s">
        <v>0</v>
      </c>
      <c r="BQ361" s="1" t="s">
        <v>0</v>
      </c>
      <c r="BR361" s="1" t="s">
        <v>0</v>
      </c>
      <c r="BS361" s="1" t="s">
        <v>0</v>
      </c>
      <c r="BT361" s="1" t="s">
        <v>0</v>
      </c>
      <c r="BU361" s="1" t="s">
        <v>0</v>
      </c>
      <c r="BV361" s="1" t="s">
        <v>0</v>
      </c>
      <c r="BW361" s="1" t="s">
        <v>0</v>
      </c>
      <c r="BX361" s="1" t="s">
        <v>0</v>
      </c>
      <c r="BY361" s="1" t="s">
        <v>0</v>
      </c>
      <c r="BZ361" s="1" t="s">
        <v>0</v>
      </c>
      <c r="CA361" s="1" t="s">
        <v>0</v>
      </c>
      <c r="CB361" s="1" t="s">
        <v>0</v>
      </c>
    </row>
    <row r="362" spans="1:80" x14ac:dyDescent="0.2">
      <c r="A362" s="1" t="s">
        <v>1999</v>
      </c>
      <c r="B362" s="4" t="s">
        <v>1603</v>
      </c>
      <c r="C362" s="4" t="s">
        <v>1604</v>
      </c>
      <c r="D362" s="1" t="s">
        <v>0</v>
      </c>
      <c r="E362" s="1" t="s">
        <v>0</v>
      </c>
      <c r="F362" s="1" t="s">
        <v>0</v>
      </c>
      <c r="G362" s="1" t="s">
        <v>0</v>
      </c>
      <c r="H362" s="1" t="s">
        <v>0</v>
      </c>
      <c r="I362" s="1" t="s">
        <v>0</v>
      </c>
      <c r="J362" s="1" t="s">
        <v>0</v>
      </c>
      <c r="K362" s="1" t="s">
        <v>0</v>
      </c>
      <c r="L362" s="1" t="s">
        <v>0</v>
      </c>
      <c r="M362" s="1" t="s">
        <v>0</v>
      </c>
      <c r="N362" s="1" t="s">
        <v>0</v>
      </c>
      <c r="O362" s="1" t="s">
        <v>0</v>
      </c>
      <c r="P362" s="1" t="s">
        <v>0</v>
      </c>
      <c r="Q362" s="1" t="s">
        <v>0</v>
      </c>
      <c r="R362" s="1" t="s">
        <v>0</v>
      </c>
      <c r="S362" s="1" t="s">
        <v>0</v>
      </c>
      <c r="T362" s="1" t="s">
        <v>0</v>
      </c>
      <c r="U362" s="1" t="s">
        <v>0</v>
      </c>
      <c r="V362" s="1" t="s">
        <v>0</v>
      </c>
      <c r="W362" s="1" t="s">
        <v>0</v>
      </c>
      <c r="X362" s="1" t="s">
        <v>0</v>
      </c>
      <c r="Y362" s="1" t="s">
        <v>0</v>
      </c>
      <c r="Z362" s="1" t="s">
        <v>0</v>
      </c>
      <c r="AA362" s="1" t="s">
        <v>0</v>
      </c>
      <c r="AB362" s="1" t="s">
        <v>0</v>
      </c>
      <c r="AC362" s="1" t="s">
        <v>0</v>
      </c>
      <c r="AD362" s="1" t="s">
        <v>0</v>
      </c>
      <c r="AE362" s="1" t="s">
        <v>0</v>
      </c>
      <c r="AF362" s="1" t="s">
        <v>0</v>
      </c>
      <c r="AG362" s="1" t="s">
        <v>0</v>
      </c>
      <c r="AH362" s="1" t="s">
        <v>0</v>
      </c>
      <c r="AI362" s="1" t="s">
        <v>0</v>
      </c>
      <c r="AJ362" s="1" t="s">
        <v>0</v>
      </c>
      <c r="AK362" s="1" t="s">
        <v>0</v>
      </c>
      <c r="AL362" s="1" t="s">
        <v>0</v>
      </c>
      <c r="AM362" s="1" t="s">
        <v>0</v>
      </c>
      <c r="AN362" s="1" t="s">
        <v>0</v>
      </c>
      <c r="AO362" s="1" t="s">
        <v>0</v>
      </c>
      <c r="AP362" s="1" t="s">
        <v>0</v>
      </c>
      <c r="AQ362" s="1" t="s">
        <v>0</v>
      </c>
      <c r="AR362" s="1" t="s">
        <v>0</v>
      </c>
      <c r="AS362" s="1" t="s">
        <v>0</v>
      </c>
      <c r="AT362" s="1" t="s">
        <v>0</v>
      </c>
      <c r="AU362" s="1" t="s">
        <v>0</v>
      </c>
      <c r="AV362" s="1" t="s">
        <v>0</v>
      </c>
      <c r="AW362" s="1" t="s">
        <v>0</v>
      </c>
      <c r="AX362" s="1" t="s">
        <v>0</v>
      </c>
      <c r="AY362" s="1" t="s">
        <v>0</v>
      </c>
      <c r="AZ362" s="1" t="s">
        <v>0</v>
      </c>
      <c r="BA362" s="1" t="s">
        <v>0</v>
      </c>
      <c r="BB362" s="1" t="s">
        <v>0</v>
      </c>
      <c r="BC362" s="1" t="s">
        <v>0</v>
      </c>
      <c r="BD362" s="1" t="s">
        <v>0</v>
      </c>
      <c r="BE362" s="1" t="s">
        <v>0</v>
      </c>
      <c r="BF362" s="1" t="s">
        <v>0</v>
      </c>
      <c r="BG362" s="1" t="s">
        <v>0</v>
      </c>
      <c r="BH362" s="1" t="s">
        <v>0</v>
      </c>
      <c r="BI362" s="1" t="s">
        <v>0</v>
      </c>
      <c r="BJ362" s="1" t="s">
        <v>0</v>
      </c>
      <c r="BK362" s="1" t="s">
        <v>0</v>
      </c>
      <c r="BL362" s="1" t="s">
        <v>0</v>
      </c>
      <c r="BM362" s="1" t="s">
        <v>0</v>
      </c>
      <c r="BN362" s="1" t="s">
        <v>0</v>
      </c>
      <c r="BO362" s="1" t="s">
        <v>0</v>
      </c>
      <c r="BP362" s="1" t="s">
        <v>0</v>
      </c>
      <c r="BQ362" s="1" t="s">
        <v>0</v>
      </c>
      <c r="BR362" s="1" t="s">
        <v>0</v>
      </c>
      <c r="BS362" s="1" t="s">
        <v>0</v>
      </c>
      <c r="BT362" s="1" t="s">
        <v>0</v>
      </c>
      <c r="BU362" s="1" t="s">
        <v>0</v>
      </c>
      <c r="BV362" s="1" t="s">
        <v>0</v>
      </c>
      <c r="BW362" s="1" t="s">
        <v>0</v>
      </c>
      <c r="BX362" s="1" t="s">
        <v>0</v>
      </c>
      <c r="BY362" s="1" t="s">
        <v>0</v>
      </c>
      <c r="BZ362" s="1" t="s">
        <v>0</v>
      </c>
      <c r="CA362" s="1" t="s">
        <v>0</v>
      </c>
      <c r="CB362" s="1" t="s">
        <v>0</v>
      </c>
    </row>
    <row r="363" spans="1:80" s="118" customFormat="1" x14ac:dyDescent="0.2">
      <c r="A363" s="116" t="s">
        <v>1615</v>
      </c>
      <c r="B363" s="131" t="s">
        <v>2125</v>
      </c>
      <c r="C363" s="132"/>
      <c r="D363" s="117">
        <v>264617.75499872898</v>
      </c>
      <c r="E363" s="117">
        <v>292377.59189673199</v>
      </c>
      <c r="F363" s="117">
        <v>305182.91214299703</v>
      </c>
      <c r="G363" s="117">
        <v>315988.49242194201</v>
      </c>
      <c r="H363" s="117">
        <v>257236.72400747499</v>
      </c>
      <c r="I363" s="117">
        <v>263477.63420898799</v>
      </c>
      <c r="J363" s="117">
        <v>268726.30620760802</v>
      </c>
      <c r="K363" s="117">
        <v>272556.84463454399</v>
      </c>
      <c r="L363" s="117">
        <v>250151.69803074599</v>
      </c>
      <c r="M363" s="117">
        <v>269843.28988831898</v>
      </c>
      <c r="N363" s="118">
        <v>268018.81532975298</v>
      </c>
      <c r="O363" s="118">
        <v>254623.64317720101</v>
      </c>
      <c r="P363" s="118">
        <v>283084.78529077099</v>
      </c>
      <c r="Q363" s="118">
        <v>276707.34794409899</v>
      </c>
      <c r="R363" s="118">
        <v>230828.77724245901</v>
      </c>
      <c r="S363" s="118">
        <v>275403.48955701001</v>
      </c>
      <c r="T363" s="118">
        <v>270081.987716134</v>
      </c>
      <c r="U363" s="118">
        <v>267714.46234756999</v>
      </c>
      <c r="V363" s="118">
        <v>267878.858212633</v>
      </c>
      <c r="W363" s="118">
        <v>275828.850476789</v>
      </c>
      <c r="X363" s="118">
        <v>271212.22904102301</v>
      </c>
      <c r="Y363" s="118">
        <v>268298.80061754503</v>
      </c>
      <c r="Z363" s="118">
        <v>289492.30934323103</v>
      </c>
      <c r="AA363" s="118">
        <v>306557.95652589598</v>
      </c>
      <c r="AB363" s="118">
        <v>289274.54071643698</v>
      </c>
      <c r="AC363" s="118">
        <v>261393.201955987</v>
      </c>
      <c r="AD363" s="118">
        <v>290609.33006943099</v>
      </c>
      <c r="AE363" s="118">
        <v>260940.11369535199</v>
      </c>
      <c r="AF363" s="118">
        <v>271106.200567764</v>
      </c>
      <c r="AG363" s="118">
        <v>252778.19993942199</v>
      </c>
      <c r="AH363" s="118">
        <v>232333.874845496</v>
      </c>
      <c r="AI363" s="118">
        <v>222768.54991670899</v>
      </c>
      <c r="AJ363" s="118">
        <v>240567.33944920401</v>
      </c>
      <c r="AK363" s="118">
        <v>244373.832572352</v>
      </c>
      <c r="AL363" s="118">
        <v>243592.68443913001</v>
      </c>
      <c r="AM363" s="118">
        <v>256479.088505263</v>
      </c>
      <c r="AN363" s="118">
        <v>259190.60946543299</v>
      </c>
      <c r="AO363" s="118">
        <v>240656.46515418499</v>
      </c>
      <c r="AP363" s="118">
        <v>240298.12654504401</v>
      </c>
      <c r="AQ363" s="118">
        <v>201434.284714893</v>
      </c>
      <c r="AR363" s="118">
        <v>208831.22389346801</v>
      </c>
      <c r="AS363" s="118">
        <v>173001.889031642</v>
      </c>
      <c r="AT363" s="118">
        <v>220544.860431432</v>
      </c>
      <c r="AU363" s="118">
        <v>211241.05834236901</v>
      </c>
      <c r="AV363" s="118">
        <v>209572.96091354999</v>
      </c>
      <c r="AW363" s="118">
        <v>241522.88531625801</v>
      </c>
      <c r="AX363" s="118">
        <v>260377.00000772899</v>
      </c>
      <c r="AY363" s="118">
        <v>279093.963856633</v>
      </c>
      <c r="AZ363" s="118">
        <v>234898.699119311</v>
      </c>
      <c r="BA363" s="118">
        <v>225992.485252132</v>
      </c>
      <c r="BB363" s="118">
        <v>222907.30020953499</v>
      </c>
      <c r="BC363" s="118">
        <v>234671.59351976501</v>
      </c>
      <c r="BD363" s="118">
        <v>231134.030954366</v>
      </c>
      <c r="BE363" s="118">
        <v>245357.35233641299</v>
      </c>
      <c r="BF363" s="118">
        <v>191956.60575168801</v>
      </c>
      <c r="BG363" s="118">
        <v>262227.23223605898</v>
      </c>
      <c r="BH363" s="118">
        <v>274477.95845307503</v>
      </c>
      <c r="BI363" s="118">
        <v>244442.70671419601</v>
      </c>
      <c r="BJ363" s="118">
        <v>256792.341957781</v>
      </c>
      <c r="BK363" s="118">
        <v>275522.98650772002</v>
      </c>
      <c r="BL363" s="118">
        <v>269716.09722913598</v>
      </c>
      <c r="BM363" s="118">
        <v>214385.93043791299</v>
      </c>
      <c r="BN363" s="118">
        <v>247479.577751359</v>
      </c>
      <c r="BO363" s="118">
        <v>268697.86201678502</v>
      </c>
      <c r="BP363" s="118">
        <v>248390.088264063</v>
      </c>
      <c r="BQ363" s="118">
        <v>291213.15819818602</v>
      </c>
      <c r="BR363" s="118">
        <v>274923.43588556402</v>
      </c>
      <c r="BS363" s="118">
        <v>258330.411946899</v>
      </c>
      <c r="BT363" s="118">
        <v>246345.744937877</v>
      </c>
      <c r="BU363" s="118">
        <v>250248.88886364701</v>
      </c>
      <c r="BV363" s="118">
        <v>274025.056913646</v>
      </c>
      <c r="BW363" s="118">
        <v>212859.16380052199</v>
      </c>
      <c r="BX363" s="118">
        <v>222604.36680875401</v>
      </c>
      <c r="BY363" s="118">
        <v>227586.938604542</v>
      </c>
      <c r="BZ363" s="118">
        <v>235898.06914752201</v>
      </c>
      <c r="CA363" s="118">
        <v>226497.55872041101</v>
      </c>
      <c r="CB363" s="118">
        <v>240241.68156707901</v>
      </c>
    </row>
    <row r="364" spans="1:80" s="118" customFormat="1" x14ac:dyDescent="0.2">
      <c r="A364" s="118" t="s">
        <v>1620</v>
      </c>
      <c r="B364" s="132"/>
      <c r="C364" s="132"/>
      <c r="D364" s="117">
        <v>3071205.1456166101</v>
      </c>
      <c r="E364" s="117">
        <v>3068185.1488240799</v>
      </c>
      <c r="F364" s="117">
        <v>3042593.9401356899</v>
      </c>
      <c r="G364" s="117">
        <v>3591315.57242767</v>
      </c>
      <c r="H364" s="117">
        <v>2760898.0800780701</v>
      </c>
      <c r="I364" s="117">
        <v>2813973.0663855802</v>
      </c>
      <c r="J364" s="117">
        <v>2884236.1388145001</v>
      </c>
      <c r="K364" s="117">
        <v>2852564.0530026099</v>
      </c>
      <c r="L364" s="117">
        <v>2860726.8418017901</v>
      </c>
      <c r="M364" s="117">
        <v>2978142.4642248098</v>
      </c>
      <c r="N364" s="118">
        <v>2921992.4852819699</v>
      </c>
      <c r="O364" s="118">
        <v>2796710.9638062101</v>
      </c>
      <c r="P364" s="118">
        <v>2894449.9188647699</v>
      </c>
      <c r="Q364" s="118">
        <v>2984036.2152032699</v>
      </c>
      <c r="R364" s="118">
        <v>2877360.1257166299</v>
      </c>
      <c r="S364" s="118">
        <v>2935684.36457382</v>
      </c>
      <c r="T364" s="118">
        <v>2917064.1755600502</v>
      </c>
      <c r="U364" s="118">
        <v>2992869.4854872199</v>
      </c>
      <c r="V364" s="118">
        <v>2867219.0544033102</v>
      </c>
      <c r="W364" s="118">
        <v>2883763.4438971002</v>
      </c>
      <c r="X364" s="118">
        <v>2852510.7064562398</v>
      </c>
      <c r="Y364" s="118">
        <v>2803168.6837146599</v>
      </c>
      <c r="Z364" s="118">
        <v>2863072.7408520998</v>
      </c>
      <c r="AA364" s="118">
        <v>3526985.03352514</v>
      </c>
      <c r="AB364" s="118">
        <v>2858655.98771592</v>
      </c>
      <c r="AC364" s="118">
        <v>2728563.8331526001</v>
      </c>
      <c r="AD364" s="118">
        <v>2732348.4643393401</v>
      </c>
      <c r="AE364" s="118">
        <v>2741018.54551744</v>
      </c>
      <c r="AF364" s="118">
        <v>2806634.5270838402</v>
      </c>
      <c r="AG364" s="118">
        <v>2769674.8368619801</v>
      </c>
      <c r="AH364" s="118">
        <v>2625623.3728487398</v>
      </c>
      <c r="AI364" s="118">
        <v>2857667.4274126701</v>
      </c>
      <c r="AJ364" s="118">
        <v>2709335.2651718599</v>
      </c>
      <c r="AK364" s="118">
        <v>2585491.6468545701</v>
      </c>
      <c r="AL364" s="118">
        <v>2648150.8928519799</v>
      </c>
      <c r="AM364" s="118">
        <v>2672809.2068418101</v>
      </c>
      <c r="AN364" s="118">
        <v>2701122.24976255</v>
      </c>
      <c r="AO364" s="118">
        <v>2760747.1814160999</v>
      </c>
      <c r="AP364" s="118">
        <v>2721475.8850229201</v>
      </c>
      <c r="AQ364" s="118">
        <v>2315480.8367765602</v>
      </c>
      <c r="AR364" s="118">
        <v>2318152.2663094401</v>
      </c>
      <c r="AS364" s="118">
        <v>1881181.73707969</v>
      </c>
      <c r="AT364" s="118">
        <v>2536309.0358996899</v>
      </c>
      <c r="AU364" s="118">
        <v>2339884.4376857998</v>
      </c>
      <c r="AV364" s="118">
        <v>2400933.6517362599</v>
      </c>
      <c r="AW364" s="118">
        <v>2668745.0841415101</v>
      </c>
      <c r="AX364" s="118">
        <v>2743414.53474967</v>
      </c>
      <c r="AY364" s="118">
        <v>3053911.5175194098</v>
      </c>
      <c r="AZ364" s="118">
        <v>2688883.01402828</v>
      </c>
      <c r="BA364" s="118">
        <v>2609325.5996935</v>
      </c>
      <c r="BB364" s="118">
        <v>2250575.7159138899</v>
      </c>
      <c r="BC364" s="118">
        <v>2674162.8990388098</v>
      </c>
      <c r="BD364" s="118">
        <v>2627380.26572154</v>
      </c>
      <c r="BE364" s="118">
        <v>2381750.07643686</v>
      </c>
      <c r="BF364" s="118">
        <v>2369460.9625898199</v>
      </c>
      <c r="BG364" s="118">
        <v>2925208.2823711098</v>
      </c>
      <c r="BH364" s="118">
        <v>2785183.9813379999</v>
      </c>
      <c r="BI364" s="118">
        <v>2627164.78959405</v>
      </c>
      <c r="BJ364" s="118">
        <v>2670413.07539206</v>
      </c>
      <c r="BK364" s="118">
        <v>2776202.6775418199</v>
      </c>
      <c r="BL364" s="118">
        <v>2764941.2371425899</v>
      </c>
      <c r="BM364" s="118">
        <v>2381911.35437989</v>
      </c>
      <c r="BN364" s="118">
        <v>2776064.16091388</v>
      </c>
      <c r="BO364" s="118">
        <v>2909404.7506971299</v>
      </c>
      <c r="BP364" s="118">
        <v>2803120.3589067599</v>
      </c>
      <c r="BQ364" s="118">
        <v>2850534.8216257598</v>
      </c>
      <c r="BR364" s="118">
        <v>2811156.2140989499</v>
      </c>
      <c r="BS364" s="118">
        <v>2826052.8911763099</v>
      </c>
      <c r="BT364" s="118">
        <v>2741078.6081934399</v>
      </c>
      <c r="BU364" s="118">
        <v>2859609.6771222199</v>
      </c>
      <c r="BV364" s="118">
        <v>2963253.4974654899</v>
      </c>
      <c r="BW364" s="118">
        <v>2445193.95637677</v>
      </c>
      <c r="BX364" s="118">
        <v>2388909.2221661401</v>
      </c>
      <c r="BY364" s="118">
        <v>2398332.3706930401</v>
      </c>
      <c r="BZ364" s="118">
        <v>2326025.10605653</v>
      </c>
      <c r="CA364" s="118">
        <v>2345392.8163357601</v>
      </c>
      <c r="CB364" s="118">
        <v>2389482.7328189602</v>
      </c>
    </row>
    <row r="365" spans="1:80" s="118" customFormat="1" x14ac:dyDescent="0.2">
      <c r="A365" s="118" t="s">
        <v>1628</v>
      </c>
      <c r="B365" s="132"/>
      <c r="C365" s="132"/>
      <c r="D365" s="117">
        <v>45920301.399904698</v>
      </c>
      <c r="E365" s="117">
        <v>45518284.0106932</v>
      </c>
      <c r="F365" s="117">
        <v>33791477.727412701</v>
      </c>
      <c r="G365" s="117">
        <v>40966032.421558797</v>
      </c>
      <c r="H365" s="117">
        <v>37723644.251146697</v>
      </c>
      <c r="I365" s="117">
        <v>37622147.792867601</v>
      </c>
      <c r="J365" s="117">
        <v>38454384.977798</v>
      </c>
      <c r="K365" s="117">
        <v>41897657.689548202</v>
      </c>
      <c r="L365" s="117">
        <v>25638998.456909701</v>
      </c>
      <c r="M365" s="117">
        <v>43307844.470127203</v>
      </c>
      <c r="N365" s="118">
        <v>35148604.332101703</v>
      </c>
      <c r="O365" s="118">
        <v>41834942.011741802</v>
      </c>
      <c r="P365" s="118">
        <v>28411614.5621146</v>
      </c>
      <c r="Q365" s="118">
        <v>29258046.444780398</v>
      </c>
      <c r="R365" s="118">
        <v>39925041.464903399</v>
      </c>
      <c r="S365" s="118">
        <v>39119579.333687</v>
      </c>
      <c r="T365" s="118">
        <v>39458500.190872803</v>
      </c>
      <c r="U365" s="118">
        <v>34259384.315898202</v>
      </c>
      <c r="V365" s="118">
        <v>40000001.604331002</v>
      </c>
      <c r="W365" s="118">
        <v>36188223.696304098</v>
      </c>
      <c r="X365" s="118">
        <v>38761551.299063697</v>
      </c>
      <c r="Y365" s="118">
        <v>39741511.719935998</v>
      </c>
      <c r="Z365" s="118">
        <v>39136199.398659997</v>
      </c>
      <c r="AA365" s="118">
        <v>42313211.244516604</v>
      </c>
      <c r="AB365" s="118">
        <v>40448724.353664197</v>
      </c>
      <c r="AC365" s="118">
        <v>39773890.728856899</v>
      </c>
      <c r="AD365" s="118">
        <v>37764760.1000989</v>
      </c>
      <c r="AE365" s="118">
        <v>38396429.103940099</v>
      </c>
      <c r="AF365" s="118">
        <v>41251985.870128497</v>
      </c>
      <c r="AG365" s="118">
        <v>41853664.718686298</v>
      </c>
      <c r="AH365" s="118">
        <v>38439385.9656123</v>
      </c>
      <c r="AI365" s="118">
        <v>37914275.166424602</v>
      </c>
      <c r="AJ365" s="118">
        <v>40483404.2917099</v>
      </c>
      <c r="AK365" s="118">
        <v>39267805.5263521</v>
      </c>
      <c r="AL365" s="118">
        <v>29166105.3629038</v>
      </c>
      <c r="AM365" s="118">
        <v>38197251.746056303</v>
      </c>
      <c r="AN365" s="118">
        <v>39448798.511508502</v>
      </c>
      <c r="AO365" s="118">
        <v>32472092.4776645</v>
      </c>
      <c r="AP365" s="118">
        <v>37905468.204573601</v>
      </c>
      <c r="AQ365" s="118">
        <v>34308191.152739704</v>
      </c>
      <c r="AR365" s="118">
        <v>33312769.797044698</v>
      </c>
      <c r="AS365" s="118">
        <v>24441082.756255198</v>
      </c>
      <c r="AT365" s="118">
        <v>38458743.287822299</v>
      </c>
      <c r="AU365" s="118">
        <v>31574050.987426899</v>
      </c>
      <c r="AV365" s="118">
        <v>32329747.986389302</v>
      </c>
      <c r="AW365" s="118">
        <v>38473012.419539496</v>
      </c>
      <c r="AX365" s="118">
        <v>38591808.567986697</v>
      </c>
      <c r="AY365" s="118">
        <v>42099949.790937103</v>
      </c>
      <c r="AZ365" s="118">
        <v>37702186.527353801</v>
      </c>
      <c r="BA365" s="118">
        <v>38996574.7292151</v>
      </c>
      <c r="BB365" s="118">
        <v>27630794.576089501</v>
      </c>
      <c r="BC365" s="118">
        <v>38128126.070045598</v>
      </c>
      <c r="BD365" s="118">
        <v>34038827.405491203</v>
      </c>
      <c r="BE365" s="118">
        <v>37145432.5301231</v>
      </c>
      <c r="BF365" s="118">
        <v>35507609.894755498</v>
      </c>
      <c r="BG365" s="118">
        <v>39763987.039653398</v>
      </c>
      <c r="BH365" s="118">
        <v>40078336.6077241</v>
      </c>
      <c r="BI365" s="118">
        <v>40419857.2696402</v>
      </c>
      <c r="BJ365" s="118">
        <v>46497184.207709998</v>
      </c>
      <c r="BK365" s="118">
        <v>42194460.530146703</v>
      </c>
      <c r="BL365" s="118">
        <v>43064954.565998398</v>
      </c>
      <c r="BM365" s="118">
        <v>36966034.5764158</v>
      </c>
      <c r="BN365" s="118">
        <v>38026838.696773402</v>
      </c>
      <c r="BO365" s="118">
        <v>43050999.898846202</v>
      </c>
      <c r="BP365" s="118">
        <v>42171370.020683199</v>
      </c>
      <c r="BQ365" s="118">
        <v>43378740.508382902</v>
      </c>
      <c r="BR365" s="118">
        <v>36274818.909952</v>
      </c>
      <c r="BS365" s="118">
        <v>43187836.030963503</v>
      </c>
      <c r="BT365" s="118">
        <v>41123357.1547883</v>
      </c>
      <c r="BU365" s="118">
        <v>40600443.974496901</v>
      </c>
      <c r="BV365" s="118">
        <v>33975172.8710896</v>
      </c>
      <c r="BW365" s="118">
        <v>39577848.001354903</v>
      </c>
      <c r="BX365" s="118">
        <v>34800768.6097195</v>
      </c>
      <c r="BY365" s="118">
        <v>39163610.971849702</v>
      </c>
      <c r="BZ365" s="118">
        <v>36747993.514507398</v>
      </c>
      <c r="CA365" s="118">
        <v>37163566.259833097</v>
      </c>
      <c r="CB365" s="118">
        <v>35756916.974484101</v>
      </c>
    </row>
    <row r="366" spans="1:80" s="118" customFormat="1" x14ac:dyDescent="0.2">
      <c r="A366" s="118" t="s">
        <v>1630</v>
      </c>
      <c r="B366" s="132"/>
      <c r="C366" s="132"/>
      <c r="D366" s="117">
        <v>3096916.3903049198</v>
      </c>
      <c r="E366" s="117">
        <v>3069950.0986133399</v>
      </c>
      <c r="F366" s="117">
        <v>3213940.5725835301</v>
      </c>
      <c r="G366" s="117">
        <v>3641375.97574984</v>
      </c>
      <c r="H366" s="117">
        <v>2881537.3779905001</v>
      </c>
      <c r="I366" s="117">
        <v>2762886.9754875498</v>
      </c>
      <c r="J366" s="117">
        <v>2906047.0305490098</v>
      </c>
      <c r="K366" s="117">
        <v>2912207.5159293502</v>
      </c>
      <c r="L366" s="117">
        <v>2882853.0732033602</v>
      </c>
      <c r="M366" s="117">
        <v>3079244.4276592098</v>
      </c>
      <c r="N366" s="118">
        <v>2947142.6909088399</v>
      </c>
      <c r="O366" s="118">
        <v>2911291.6997778299</v>
      </c>
      <c r="P366" s="118">
        <v>2870236.6744838399</v>
      </c>
      <c r="Q366" s="118">
        <v>2806500.18184515</v>
      </c>
      <c r="R366" s="118">
        <v>2928847.7513161101</v>
      </c>
      <c r="S366" s="118">
        <v>2909773.04999538</v>
      </c>
      <c r="T366" s="118">
        <v>3040005.5431299498</v>
      </c>
      <c r="U366" s="118">
        <v>2948459.2458188101</v>
      </c>
      <c r="V366" s="118">
        <v>3086445.5641008001</v>
      </c>
      <c r="W366" s="118">
        <v>2851252.64374199</v>
      </c>
      <c r="X366" s="118">
        <v>2942652.7238129498</v>
      </c>
      <c r="Y366" s="118">
        <v>2842332.6287690699</v>
      </c>
      <c r="Z366" s="118">
        <v>2978431.4146861299</v>
      </c>
      <c r="AA366" s="118">
        <v>3476379.8839719798</v>
      </c>
      <c r="AB366" s="118">
        <v>2772288.9224267201</v>
      </c>
      <c r="AC366" s="118">
        <v>2874566.6246051001</v>
      </c>
      <c r="AD366" s="118">
        <v>2787693.6155983298</v>
      </c>
      <c r="AE366" s="118">
        <v>2713031.4433160499</v>
      </c>
      <c r="AF366" s="118">
        <v>2736511.5858074399</v>
      </c>
      <c r="AG366" s="118">
        <v>2839181.3505499498</v>
      </c>
      <c r="AH366" s="118">
        <v>2630282.5965980501</v>
      </c>
      <c r="AI366" s="118">
        <v>2720391.72836272</v>
      </c>
      <c r="AJ366" s="118">
        <v>2805830.4091773899</v>
      </c>
      <c r="AK366" s="118">
        <v>2610609.45733664</v>
      </c>
      <c r="AL366" s="118">
        <v>2586244.6919716899</v>
      </c>
      <c r="AM366" s="118">
        <v>2738456.7367656198</v>
      </c>
      <c r="AN366" s="118">
        <v>2751236.3636045898</v>
      </c>
      <c r="AO366" s="118">
        <v>2774350.8013565601</v>
      </c>
      <c r="AP366" s="118">
        <v>2758701.1871107598</v>
      </c>
      <c r="AQ366" s="118">
        <v>2163091.9290595399</v>
      </c>
      <c r="AR366" s="118">
        <v>2248655.5048245201</v>
      </c>
      <c r="AS366" s="118">
        <v>1895938.25742325</v>
      </c>
      <c r="AT366" s="118">
        <v>2632056.3454577802</v>
      </c>
      <c r="AU366" s="118">
        <v>2336064.8053261</v>
      </c>
      <c r="AV366" s="118">
        <v>2170354.8769382201</v>
      </c>
      <c r="AW366" s="118">
        <v>2772130.9171921499</v>
      </c>
      <c r="AX366" s="118">
        <v>2746715.79279808</v>
      </c>
      <c r="AY366" s="118">
        <v>3064437.94034799</v>
      </c>
      <c r="AZ366" s="118">
        <v>2573913.0376704</v>
      </c>
      <c r="BA366" s="118">
        <v>2624172.7390781101</v>
      </c>
      <c r="BB366" s="118">
        <v>2220427.5045531001</v>
      </c>
      <c r="BC366" s="118">
        <v>2676137.0573018799</v>
      </c>
      <c r="BD366" s="118">
        <v>2543355.4588592099</v>
      </c>
      <c r="BE366" s="118">
        <v>2208783.9936112198</v>
      </c>
      <c r="BF366" s="118">
        <v>2313928.7458630502</v>
      </c>
      <c r="BG366" s="118">
        <v>2990332.9563401402</v>
      </c>
      <c r="BH366" s="118">
        <v>2820377.15396635</v>
      </c>
      <c r="BI366" s="118">
        <v>2537593.2208827599</v>
      </c>
      <c r="BJ366" s="118">
        <v>2611226.7768030898</v>
      </c>
      <c r="BK366" s="118">
        <v>2852554.5964398701</v>
      </c>
      <c r="BL366" s="118">
        <v>2795744.7214824501</v>
      </c>
      <c r="BM366" s="118">
        <v>2296790.7163855201</v>
      </c>
      <c r="BN366" s="118">
        <v>2790009.1980844699</v>
      </c>
      <c r="BO366" s="118">
        <v>2815275.6366197802</v>
      </c>
      <c r="BP366" s="118">
        <v>2762437.52559879</v>
      </c>
      <c r="BQ366" s="118">
        <v>2936851.7381521198</v>
      </c>
      <c r="BR366" s="118">
        <v>2775839.42966825</v>
      </c>
      <c r="BS366" s="118">
        <v>2815992.8900245102</v>
      </c>
      <c r="BT366" s="118">
        <v>2667100.5964174499</v>
      </c>
      <c r="BU366" s="118">
        <v>2779784.3016617699</v>
      </c>
      <c r="BV366" s="118">
        <v>2716028.2847902998</v>
      </c>
      <c r="BW366" s="118">
        <v>2171073.4577399199</v>
      </c>
      <c r="BX366" s="118">
        <v>2278675.0830669501</v>
      </c>
      <c r="BY366" s="118">
        <v>2260918.39318327</v>
      </c>
      <c r="BZ366" s="118">
        <v>2357587.1361586</v>
      </c>
      <c r="CA366" s="118">
        <v>2272595.4140291801</v>
      </c>
      <c r="CB366" s="118">
        <v>2301112.30723783</v>
      </c>
    </row>
    <row r="367" spans="1:80" s="118" customFormat="1" x14ac:dyDescent="0.2">
      <c r="A367" s="118" t="s">
        <v>1637</v>
      </c>
      <c r="B367" s="132"/>
      <c r="C367" s="132"/>
      <c r="D367" s="117">
        <v>24651897.174881201</v>
      </c>
      <c r="E367" s="117">
        <v>24674638.786384601</v>
      </c>
      <c r="F367" s="117">
        <v>25469004.861864101</v>
      </c>
      <c r="G367" s="117">
        <v>27554290.342105899</v>
      </c>
      <c r="H367" s="117">
        <v>22733185.060396802</v>
      </c>
      <c r="I367" s="117">
        <v>22708240.354666401</v>
      </c>
      <c r="J367" s="117">
        <v>23488026.0013212</v>
      </c>
      <c r="K367" s="117">
        <v>22830639.471370399</v>
      </c>
      <c r="L367" s="117">
        <v>22811959.601328</v>
      </c>
      <c r="M367" s="117">
        <v>23322593.4295756</v>
      </c>
      <c r="N367" s="118">
        <v>23076669.355994001</v>
      </c>
      <c r="O367" s="118">
        <v>22625383.971795902</v>
      </c>
      <c r="P367" s="118">
        <v>23222929.058672301</v>
      </c>
      <c r="Q367" s="118">
        <v>23079445.857721101</v>
      </c>
      <c r="R367" s="118">
        <v>22495362.619301401</v>
      </c>
      <c r="S367" s="118">
        <v>23719727.124858499</v>
      </c>
      <c r="T367" s="118">
        <v>23311245.737804499</v>
      </c>
      <c r="U367" s="118">
        <v>22985251.148926601</v>
      </c>
      <c r="V367" s="118">
        <v>23007620.5847193</v>
      </c>
      <c r="W367" s="118">
        <v>22663091.982750598</v>
      </c>
      <c r="X367" s="118">
        <v>22631868.288176399</v>
      </c>
      <c r="Y367" s="118">
        <v>21986762.817715</v>
      </c>
      <c r="Z367" s="118">
        <v>23356175.1784181</v>
      </c>
      <c r="AA367" s="118">
        <v>26583684.330298401</v>
      </c>
      <c r="AB367" s="118">
        <v>22131657.843151901</v>
      </c>
      <c r="AC367" s="118">
        <v>22216699.8548516</v>
      </c>
      <c r="AD367" s="118">
        <v>21855524.038797401</v>
      </c>
      <c r="AE367" s="118">
        <v>21111980.954414099</v>
      </c>
      <c r="AF367" s="118">
        <v>21843006.072086401</v>
      </c>
      <c r="AG367" s="118">
        <v>22008120.962056499</v>
      </c>
      <c r="AH367" s="118">
        <v>21502038.753874902</v>
      </c>
      <c r="AI367" s="118">
        <v>21249982.655441299</v>
      </c>
      <c r="AJ367" s="118">
        <v>21950967.400456399</v>
      </c>
      <c r="AK367" s="118">
        <v>21644009.079216301</v>
      </c>
      <c r="AL367" s="118">
        <v>21368084.616454002</v>
      </c>
      <c r="AM367" s="118">
        <v>21243525.250048999</v>
      </c>
      <c r="AN367" s="118">
        <v>21403406.284087401</v>
      </c>
      <c r="AO367" s="118">
        <v>22087556.933912098</v>
      </c>
      <c r="AP367" s="118">
        <v>21374601.540421199</v>
      </c>
      <c r="AQ367" s="118">
        <v>19592859.554844901</v>
      </c>
      <c r="AR367" s="118">
        <v>19386919.082997099</v>
      </c>
      <c r="AS367" s="118">
        <v>14967730.2902794</v>
      </c>
      <c r="AT367" s="118">
        <v>20509694.6164607</v>
      </c>
      <c r="AU367" s="118">
        <v>20328231.434624098</v>
      </c>
      <c r="AV367" s="118">
        <v>20482528.8961378</v>
      </c>
      <c r="AW367" s="118">
        <v>21214495.027646299</v>
      </c>
      <c r="AX367" s="118">
        <v>21261858.598873802</v>
      </c>
      <c r="AY367" s="118">
        <v>23480539.3962074</v>
      </c>
      <c r="AZ367" s="118">
        <v>20471878.5307355</v>
      </c>
      <c r="BA367" s="118">
        <v>20487812.683752101</v>
      </c>
      <c r="BB367" s="118">
        <v>19659731.3772926</v>
      </c>
      <c r="BC367" s="118">
        <v>21120225.8698566</v>
      </c>
      <c r="BD367" s="118">
        <v>19866022.7276241</v>
      </c>
      <c r="BE367" s="118">
        <v>20817439.182344999</v>
      </c>
      <c r="BF367" s="118">
        <v>20545790.8026761</v>
      </c>
      <c r="BG367" s="118">
        <v>22771799.9264354</v>
      </c>
      <c r="BH367" s="118">
        <v>22191850.875269402</v>
      </c>
      <c r="BI367" s="118">
        <v>21780208.473923199</v>
      </c>
      <c r="BJ367" s="118">
        <v>22581293.981378902</v>
      </c>
      <c r="BK367" s="118">
        <v>22371696.951181799</v>
      </c>
      <c r="BL367" s="118">
        <v>22659718.342293601</v>
      </c>
      <c r="BM367" s="118">
        <v>21346579.991682898</v>
      </c>
      <c r="BN367" s="118">
        <v>22103921.1904261</v>
      </c>
      <c r="BO367" s="118">
        <v>22822312.774127301</v>
      </c>
      <c r="BP367" s="118">
        <v>22261360.8497352</v>
      </c>
      <c r="BQ367" s="118">
        <v>22673313.551820401</v>
      </c>
      <c r="BR367" s="118">
        <v>22007256.3032532</v>
      </c>
      <c r="BS367" s="118">
        <v>23419575.784541801</v>
      </c>
      <c r="BT367" s="118">
        <v>22140346.8318909</v>
      </c>
      <c r="BU367" s="118">
        <v>22488627.126223002</v>
      </c>
      <c r="BV367" s="118">
        <v>22111664.212538701</v>
      </c>
      <c r="BW367" s="118">
        <v>21253826.219072498</v>
      </c>
      <c r="BX367" s="118">
        <v>20926206.405315202</v>
      </c>
      <c r="BY367" s="118">
        <v>21636347.0398206</v>
      </c>
      <c r="BZ367" s="118">
        <v>20599196.475138199</v>
      </c>
      <c r="CA367" s="118">
        <v>21348619.9415344</v>
      </c>
      <c r="CB367" s="118">
        <v>19517214.077762801</v>
      </c>
    </row>
    <row r="368" spans="1:80" s="118" customFormat="1" x14ac:dyDescent="0.2">
      <c r="A368" s="118" t="s">
        <v>1644</v>
      </c>
      <c r="B368" s="132"/>
      <c r="C368" s="132"/>
      <c r="D368" s="117">
        <v>6148412.9112047898</v>
      </c>
      <c r="E368" s="117">
        <v>6179057.1901544798</v>
      </c>
      <c r="F368" s="117">
        <v>5840169.2868014602</v>
      </c>
      <c r="G368" s="117">
        <v>8385894.32310759</v>
      </c>
      <c r="H368" s="117">
        <v>6151580.8130339198</v>
      </c>
      <c r="I368" s="117">
        <v>5633376.55295798</v>
      </c>
      <c r="J368" s="117">
        <v>6053193.1554822996</v>
      </c>
      <c r="K368" s="117">
        <v>5864335.8839116804</v>
      </c>
      <c r="L368" s="117">
        <v>5974418.4926721398</v>
      </c>
      <c r="M368" s="117">
        <v>5989297.2631520797</v>
      </c>
      <c r="N368" s="118">
        <v>6162363.9799589403</v>
      </c>
      <c r="O368" s="118">
        <v>5752675.1566575803</v>
      </c>
      <c r="P368" s="118">
        <v>5699191.5887583904</v>
      </c>
      <c r="Q368" s="118">
        <v>5883265.56565955</v>
      </c>
      <c r="R368" s="118">
        <v>5635167.8045551404</v>
      </c>
      <c r="S368" s="118">
        <v>6002556.8020804198</v>
      </c>
      <c r="T368" s="118">
        <v>6017990.5926515097</v>
      </c>
      <c r="U368" s="118">
        <v>6110384.9826454204</v>
      </c>
      <c r="V368" s="118">
        <v>6003067.0928525804</v>
      </c>
      <c r="W368" s="118">
        <v>5983382.7372983797</v>
      </c>
      <c r="X368" s="118">
        <v>6058819.2503266903</v>
      </c>
      <c r="Y368" s="118">
        <v>5935779.7442985699</v>
      </c>
      <c r="Z368" s="118">
        <v>5922086.18193019</v>
      </c>
      <c r="AA368" s="118">
        <v>7925186.8750787796</v>
      </c>
      <c r="AB368" s="118">
        <v>5763066.6747149099</v>
      </c>
      <c r="AC368" s="118">
        <v>5753969.6178645696</v>
      </c>
      <c r="AD368" s="118">
        <v>5699688.2493868703</v>
      </c>
      <c r="AE368" s="118">
        <v>5489597.5384310903</v>
      </c>
      <c r="AF368" s="118">
        <v>5356690.7009496</v>
      </c>
      <c r="AG368" s="118">
        <v>5542498.92986733</v>
      </c>
      <c r="AH368" s="118">
        <v>5343681.6985119898</v>
      </c>
      <c r="AI368" s="118">
        <v>5512384.8156554401</v>
      </c>
      <c r="AJ368" s="118">
        <v>5719531.3486654097</v>
      </c>
      <c r="AK368" s="118">
        <v>5483607.5491931001</v>
      </c>
      <c r="AL368" s="118">
        <v>5478146.79803997</v>
      </c>
      <c r="AM368" s="118">
        <v>5582214.4422872299</v>
      </c>
      <c r="AN368" s="118">
        <v>5484164.2659893297</v>
      </c>
      <c r="AO368" s="118">
        <v>6281134.4597637998</v>
      </c>
      <c r="AP368" s="118">
        <v>5623803.3217810104</v>
      </c>
      <c r="AQ368" s="118">
        <v>5118553.3225062899</v>
      </c>
      <c r="AR368" s="118">
        <v>5045514.1737072999</v>
      </c>
      <c r="AS368" s="118">
        <v>4559902.9965573698</v>
      </c>
      <c r="AT368" s="118">
        <v>5438245.3121057302</v>
      </c>
      <c r="AU368" s="118">
        <v>5596586.9495252203</v>
      </c>
      <c r="AV368" s="118">
        <v>5522382.7558864197</v>
      </c>
      <c r="AW368" s="118">
        <v>5681610.3117746497</v>
      </c>
      <c r="AX368" s="118">
        <v>5747805.1281992598</v>
      </c>
      <c r="AY368" s="118">
        <v>6409977.1791864</v>
      </c>
      <c r="AZ368" s="118">
        <v>5438308.5433596596</v>
      </c>
      <c r="BA368" s="118">
        <v>5278707.2516293498</v>
      </c>
      <c r="BB368" s="118">
        <v>4890317.8686033702</v>
      </c>
      <c r="BC368" s="118">
        <v>5598504.3587836297</v>
      </c>
      <c r="BD368" s="118">
        <v>5575237.8109889999</v>
      </c>
      <c r="BE368" s="118">
        <v>5230767.8890804602</v>
      </c>
      <c r="BF368" s="118">
        <v>5247634.18527174</v>
      </c>
      <c r="BG368" s="118">
        <v>5833179.5181115204</v>
      </c>
      <c r="BH368" s="118">
        <v>5524309.8657953199</v>
      </c>
      <c r="BI368" s="118">
        <v>5573660.1783635598</v>
      </c>
      <c r="BJ368" s="118">
        <v>5488883.7733245101</v>
      </c>
      <c r="BK368" s="118">
        <v>5762036.7221347401</v>
      </c>
      <c r="BL368" s="118">
        <v>5849246.7617573701</v>
      </c>
      <c r="BM368" s="118">
        <v>5110137.4064921299</v>
      </c>
      <c r="BN368" s="118">
        <v>5338914.5558792101</v>
      </c>
      <c r="BO368" s="118">
        <v>5672152.4419943802</v>
      </c>
      <c r="BP368" s="118">
        <v>5812591.1184352897</v>
      </c>
      <c r="BQ368" s="118">
        <v>5826850.3195282398</v>
      </c>
      <c r="BR368" s="118">
        <v>5937234.9316250999</v>
      </c>
      <c r="BS368" s="118">
        <v>5793113.7418278297</v>
      </c>
      <c r="BT368" s="118">
        <v>5904094.4470132599</v>
      </c>
      <c r="BU368" s="118">
        <v>5891907.9868655298</v>
      </c>
      <c r="BV368" s="118">
        <v>5797907.5950880898</v>
      </c>
      <c r="BW368" s="118">
        <v>5233590.0913717197</v>
      </c>
      <c r="BX368" s="118">
        <v>5546535.8672212698</v>
      </c>
      <c r="BY368" s="118">
        <v>5419140.5471148696</v>
      </c>
      <c r="BZ368" s="118">
        <v>5397153.1924206503</v>
      </c>
      <c r="CA368" s="118">
        <v>5254140.3573635304</v>
      </c>
      <c r="CB368" s="118">
        <v>5004171.0252475198</v>
      </c>
    </row>
    <row r="369" spans="1:80" s="118" customFormat="1" x14ac:dyDescent="0.2">
      <c r="A369" s="118" t="s">
        <v>1646</v>
      </c>
      <c r="B369" s="132"/>
      <c r="C369" s="132"/>
      <c r="D369" s="117">
        <v>1368853.2976951399</v>
      </c>
      <c r="E369" s="117">
        <v>1380642.7842786899</v>
      </c>
      <c r="F369" s="117">
        <v>1518434.32933846</v>
      </c>
      <c r="G369" s="117">
        <v>1821081.0427274399</v>
      </c>
      <c r="H369" s="117">
        <v>1436028.3069035599</v>
      </c>
      <c r="I369" s="117">
        <v>1285789.7822471</v>
      </c>
      <c r="J369" s="117">
        <v>1350768.9691758801</v>
      </c>
      <c r="K369" s="117">
        <v>1345256.08655744</v>
      </c>
      <c r="L369" s="117">
        <v>1299865.79889598</v>
      </c>
      <c r="M369" s="117">
        <v>1370538.9196788101</v>
      </c>
      <c r="N369" s="118">
        <v>1505495.54345434</v>
      </c>
      <c r="O369" s="118">
        <v>1315486.14244568</v>
      </c>
      <c r="P369" s="118">
        <v>1330312.61951822</v>
      </c>
      <c r="Q369" s="118">
        <v>1390614.07291506</v>
      </c>
      <c r="R369" s="118">
        <v>1298621.66628634</v>
      </c>
      <c r="S369" s="118">
        <v>1412986.34717623</v>
      </c>
      <c r="T369" s="118">
        <v>1366226.3707232899</v>
      </c>
      <c r="U369" s="118">
        <v>1384430.9262713599</v>
      </c>
      <c r="V369" s="118">
        <v>1265497.8897681199</v>
      </c>
      <c r="W369" s="118">
        <v>1374917.2983275</v>
      </c>
      <c r="X369" s="118">
        <v>1342909.4875620501</v>
      </c>
      <c r="Y369" s="118">
        <v>1287680.3770911701</v>
      </c>
      <c r="Z369" s="118">
        <v>1256289.6853696399</v>
      </c>
      <c r="AA369" s="118">
        <v>1646874.0773938601</v>
      </c>
      <c r="AB369" s="118">
        <v>1270480.17360768</v>
      </c>
      <c r="AC369" s="118">
        <v>1329459.88580033</v>
      </c>
      <c r="AD369" s="118">
        <v>1366773.0205371401</v>
      </c>
      <c r="AE369" s="118">
        <v>1227569.90364541</v>
      </c>
      <c r="AF369" s="118">
        <v>1279465.4386120399</v>
      </c>
      <c r="AG369" s="118">
        <v>1219770.6715182399</v>
      </c>
      <c r="AH369" s="118">
        <v>1149214.4285220699</v>
      </c>
      <c r="AI369" s="118">
        <v>1190984.84116033</v>
      </c>
      <c r="AJ369" s="118">
        <v>1226411.4951418799</v>
      </c>
      <c r="AK369" s="118">
        <v>1122530.0672040901</v>
      </c>
      <c r="AL369" s="118">
        <v>1248496.1619947699</v>
      </c>
      <c r="AM369" s="118">
        <v>1153264.9638552901</v>
      </c>
      <c r="AN369" s="118">
        <v>1210191.21066393</v>
      </c>
      <c r="AO369" s="118">
        <v>1393639.51657257</v>
      </c>
      <c r="AP369" s="118">
        <v>1194242.47461104</v>
      </c>
      <c r="AQ369" s="118">
        <v>1040264.99705691</v>
      </c>
      <c r="AR369" s="118">
        <v>1090846.6531444101</v>
      </c>
      <c r="AS369" s="118">
        <v>878270.85898410506</v>
      </c>
      <c r="AT369" s="118">
        <v>1256025.28693779</v>
      </c>
      <c r="AU369" s="118">
        <v>1172251.9209423901</v>
      </c>
      <c r="AV369" s="118">
        <v>1248496.2952157999</v>
      </c>
      <c r="AW369" s="118">
        <v>1426059.0091281601</v>
      </c>
      <c r="AX369" s="118">
        <v>1186130.7294914799</v>
      </c>
      <c r="AY369" s="118">
        <v>1343061.9896778699</v>
      </c>
      <c r="AZ369" s="118">
        <v>1196904.02662543</v>
      </c>
      <c r="BA369" s="118">
        <v>1169986.9256870199</v>
      </c>
      <c r="BB369" s="118">
        <v>1000870.6107395</v>
      </c>
      <c r="BC369" s="118">
        <v>1180946.7561691999</v>
      </c>
      <c r="BD369" s="118">
        <v>1169087.14314886</v>
      </c>
      <c r="BE369" s="118">
        <v>1109423.48782841</v>
      </c>
      <c r="BF369" s="118">
        <v>1146620.98892345</v>
      </c>
      <c r="BG369" s="118">
        <v>1336677.36519554</v>
      </c>
      <c r="BH369" s="118">
        <v>1308064.8344904501</v>
      </c>
      <c r="BI369" s="118">
        <v>1039922.86659677</v>
      </c>
      <c r="BJ369" s="118">
        <v>1190632.77984754</v>
      </c>
      <c r="BK369" s="118">
        <v>1282201.00526116</v>
      </c>
      <c r="BL369" s="118">
        <v>1349708.55664507</v>
      </c>
      <c r="BM369" s="118">
        <v>1142736.5735849601</v>
      </c>
      <c r="BN369" s="118">
        <v>1255815.2678149601</v>
      </c>
      <c r="BO369" s="118">
        <v>1260965.79421025</v>
      </c>
      <c r="BP369" s="118">
        <v>1283461.06947752</v>
      </c>
      <c r="BQ369" s="118">
        <v>1260416.39699355</v>
      </c>
      <c r="BR369" s="118">
        <v>1403218.5026607399</v>
      </c>
      <c r="BS369" s="118">
        <v>1367214.30640766</v>
      </c>
      <c r="BT369" s="118">
        <v>1233500.1411451499</v>
      </c>
      <c r="BU369" s="118">
        <v>1328813.7890474999</v>
      </c>
      <c r="BV369" s="118">
        <v>1191150.5092965099</v>
      </c>
      <c r="BW369" s="118">
        <v>1174524.42854659</v>
      </c>
      <c r="BX369" s="118">
        <v>1263716.7153328501</v>
      </c>
      <c r="BY369" s="118">
        <v>1089213.6882083099</v>
      </c>
      <c r="BZ369" s="118">
        <v>1090242.52046693</v>
      </c>
      <c r="CA369" s="118">
        <v>1096115.50937765</v>
      </c>
      <c r="CB369" s="118">
        <v>1083317.4197392601</v>
      </c>
    </row>
    <row r="370" spans="1:80" s="118" customFormat="1" x14ac:dyDescent="0.2">
      <c r="A370" s="118" t="s">
        <v>1647</v>
      </c>
      <c r="B370" s="132"/>
      <c r="C370" s="132"/>
      <c r="D370" s="117">
        <v>3229365.27907824</v>
      </c>
      <c r="E370" s="117">
        <v>3316991.4650814398</v>
      </c>
      <c r="F370" s="117">
        <v>3204972.0146140102</v>
      </c>
      <c r="G370" s="117">
        <v>3596499.36591799</v>
      </c>
      <c r="H370" s="117">
        <v>2773171.2935600602</v>
      </c>
      <c r="I370" s="117">
        <v>2814097.2650910802</v>
      </c>
      <c r="J370" s="117">
        <v>2912982.3372472399</v>
      </c>
      <c r="K370" s="117">
        <v>2999603.3188167899</v>
      </c>
      <c r="L370" s="117">
        <v>2951637.2056254898</v>
      </c>
      <c r="M370" s="117">
        <v>3192649.6533609699</v>
      </c>
      <c r="N370" s="118">
        <v>2865305.5678579598</v>
      </c>
      <c r="O370" s="118">
        <v>2933969.2592322598</v>
      </c>
      <c r="P370" s="118">
        <v>2965392.9949989198</v>
      </c>
      <c r="Q370" s="118">
        <v>2987673.68633802</v>
      </c>
      <c r="R370" s="118">
        <v>2834058.7346747899</v>
      </c>
      <c r="S370" s="118">
        <v>3023757.2740239701</v>
      </c>
      <c r="T370" s="118">
        <v>3005050.7650577901</v>
      </c>
      <c r="U370" s="118">
        <v>2900522.5247161998</v>
      </c>
      <c r="V370" s="118">
        <v>2946800.6616187599</v>
      </c>
      <c r="W370" s="118">
        <v>2909842.0184606998</v>
      </c>
      <c r="X370" s="118">
        <v>3058730.0426996201</v>
      </c>
      <c r="Y370" s="118">
        <v>2841419.1906070602</v>
      </c>
      <c r="Z370" s="118">
        <v>2969301.96692775</v>
      </c>
      <c r="AA370" s="118">
        <v>3455814.7151901899</v>
      </c>
      <c r="AB370" s="118">
        <v>2804506.6938507399</v>
      </c>
      <c r="AC370" s="118">
        <v>2868273.7953997701</v>
      </c>
      <c r="AD370" s="118">
        <v>2815415.2258392102</v>
      </c>
      <c r="AE370" s="118">
        <v>2716538.37104009</v>
      </c>
      <c r="AF370" s="118">
        <v>2920689.0063755601</v>
      </c>
      <c r="AG370" s="118">
        <v>2838845.7130405898</v>
      </c>
      <c r="AH370" s="118">
        <v>2906904.4755505701</v>
      </c>
      <c r="AI370" s="118">
        <v>2661597.2398660998</v>
      </c>
      <c r="AJ370" s="118">
        <v>2860208.8275697301</v>
      </c>
      <c r="AK370" s="118">
        <v>2709440.0909022898</v>
      </c>
      <c r="AL370" s="118">
        <v>2655516.6972112102</v>
      </c>
      <c r="AM370" s="118">
        <v>2754613.72732746</v>
      </c>
      <c r="AN370" s="118">
        <v>2705349.1921424302</v>
      </c>
      <c r="AO370" s="118">
        <v>2820217.8707421101</v>
      </c>
      <c r="AP370" s="118">
        <v>2783096.83379767</v>
      </c>
      <c r="AQ370" s="118">
        <v>2126336.46763429</v>
      </c>
      <c r="AR370" s="118">
        <v>2279640.6877530999</v>
      </c>
      <c r="AS370" s="118">
        <v>1909835.07103938</v>
      </c>
      <c r="AT370" s="118">
        <v>2697289.5128880399</v>
      </c>
      <c r="AU370" s="118">
        <v>2336931.2002988602</v>
      </c>
      <c r="AV370" s="118">
        <v>2369210.7346149501</v>
      </c>
      <c r="AW370" s="118">
        <v>2813373.07847967</v>
      </c>
      <c r="AX370" s="118">
        <v>2794513.3048527301</v>
      </c>
      <c r="AY370" s="118">
        <v>3259875.8485411401</v>
      </c>
      <c r="AZ370" s="118">
        <v>2685901.6400142699</v>
      </c>
      <c r="BA370" s="118">
        <v>2573361.9312871699</v>
      </c>
      <c r="BB370" s="118">
        <v>2180100.74958293</v>
      </c>
      <c r="BC370" s="118">
        <v>2778898.8221178199</v>
      </c>
      <c r="BD370" s="118">
        <v>2526015.3354421901</v>
      </c>
      <c r="BE370" s="118">
        <v>2350183.92382024</v>
      </c>
      <c r="BF370" s="118">
        <v>2367206.7743928502</v>
      </c>
      <c r="BG370" s="118">
        <v>3040429.6199332499</v>
      </c>
      <c r="BH370" s="118">
        <v>2727165.3173544402</v>
      </c>
      <c r="BI370" s="118">
        <v>2551871.0307871099</v>
      </c>
      <c r="BJ370" s="118">
        <v>2788884.9397760499</v>
      </c>
      <c r="BK370" s="118">
        <v>2848524.8517520302</v>
      </c>
      <c r="BL370" s="118">
        <v>2994764.4926550901</v>
      </c>
      <c r="BM370" s="118">
        <v>2361755.5953808501</v>
      </c>
      <c r="BN370" s="118">
        <v>2780015.05294429</v>
      </c>
      <c r="BO370" s="118">
        <v>2994323.8051330899</v>
      </c>
      <c r="BP370" s="118">
        <v>2951009.1171347699</v>
      </c>
      <c r="BQ370" s="118">
        <v>2924888.8272439698</v>
      </c>
      <c r="BR370" s="118">
        <v>2868877.5295244302</v>
      </c>
      <c r="BS370" s="118">
        <v>2838994.5131830201</v>
      </c>
      <c r="BT370" s="118">
        <v>2609905.56776297</v>
      </c>
      <c r="BU370" s="118">
        <v>2914664.4422804699</v>
      </c>
      <c r="BV370" s="118">
        <v>2912287.6586422301</v>
      </c>
      <c r="BW370" s="118">
        <v>2262357.7190394299</v>
      </c>
      <c r="BX370" s="118">
        <v>2347509.6382814902</v>
      </c>
      <c r="BY370" s="118">
        <v>2379111.6215073299</v>
      </c>
      <c r="BZ370" s="118">
        <v>2434733.79955329</v>
      </c>
      <c r="CA370" s="118">
        <v>2338924.0585016701</v>
      </c>
      <c r="CB370" s="118">
        <v>2291222.2952801501</v>
      </c>
    </row>
    <row r="371" spans="1:80" s="118" customFormat="1" x14ac:dyDescent="0.2">
      <c r="A371" s="118" t="s">
        <v>1670</v>
      </c>
      <c r="B371" s="132"/>
      <c r="C371" s="132"/>
      <c r="D371" s="117">
        <v>4227948.1615959099</v>
      </c>
      <c r="E371" s="117">
        <v>4583333.5401456701</v>
      </c>
      <c r="F371" s="117">
        <v>4673491.6763054598</v>
      </c>
      <c r="G371" s="117">
        <v>5059771.8563272804</v>
      </c>
      <c r="H371" s="117">
        <v>3986927.27795756</v>
      </c>
      <c r="I371" s="117">
        <v>4025598.3278106302</v>
      </c>
      <c r="J371" s="117">
        <v>4141258.0362818199</v>
      </c>
      <c r="K371" s="117">
        <v>4216348.1318709897</v>
      </c>
      <c r="L371" s="117">
        <v>4305891.3050130298</v>
      </c>
      <c r="M371" s="117">
        <v>4214680.2996332804</v>
      </c>
      <c r="N371" s="118">
        <v>4163711.7247897098</v>
      </c>
      <c r="O371" s="118">
        <v>3930474.4452117099</v>
      </c>
      <c r="P371" s="118">
        <v>4120781.4233001801</v>
      </c>
      <c r="Q371" s="118">
        <v>3956669.4244144</v>
      </c>
      <c r="R371" s="118">
        <v>4023647.43580984</v>
      </c>
      <c r="S371" s="118">
        <v>4015465.6076694699</v>
      </c>
      <c r="T371" s="118">
        <v>4248101.0674656797</v>
      </c>
      <c r="U371" s="118">
        <v>3956183.95214599</v>
      </c>
      <c r="V371" s="118">
        <v>3955852.6918126098</v>
      </c>
      <c r="W371" s="118">
        <v>4075995.4308401002</v>
      </c>
      <c r="X371" s="118">
        <v>4180233.5505772401</v>
      </c>
      <c r="Y371" s="118">
        <v>3909192.6412714398</v>
      </c>
      <c r="Z371" s="118">
        <v>4117826.7758955802</v>
      </c>
      <c r="AA371" s="118">
        <v>5002298.0259300098</v>
      </c>
      <c r="AB371" s="118">
        <v>3821130.9771498302</v>
      </c>
      <c r="AC371" s="118">
        <v>4076770.4838473899</v>
      </c>
      <c r="AD371" s="118">
        <v>3950104.8302549198</v>
      </c>
      <c r="AE371" s="118">
        <v>3879334.4828044702</v>
      </c>
      <c r="AF371" s="118">
        <v>4012076.8623695001</v>
      </c>
      <c r="AG371" s="118">
        <v>3878212.3266034801</v>
      </c>
      <c r="AH371" s="118">
        <v>3601512.2735705399</v>
      </c>
      <c r="AI371" s="118">
        <v>3700729.6499109301</v>
      </c>
      <c r="AJ371" s="118">
        <v>3691709.6022538799</v>
      </c>
      <c r="AK371" s="118">
        <v>3652614.99004295</v>
      </c>
      <c r="AL371" s="118">
        <v>4048278.8120847698</v>
      </c>
      <c r="AM371" s="118">
        <v>3653984.32800003</v>
      </c>
      <c r="AN371" s="118">
        <v>3698292.3939889101</v>
      </c>
      <c r="AO371" s="118">
        <v>4348864.9064192902</v>
      </c>
      <c r="AP371" s="118">
        <v>3835542.1454971302</v>
      </c>
      <c r="AQ371" s="118">
        <v>2600945.3769533001</v>
      </c>
      <c r="AR371" s="118">
        <v>2836097.2112909802</v>
      </c>
      <c r="AS371" s="118">
        <v>2650989.8638456599</v>
      </c>
      <c r="AT371" s="118">
        <v>3428036.86565735</v>
      </c>
      <c r="AU371" s="118">
        <v>2961635.9348971099</v>
      </c>
      <c r="AV371" s="118">
        <v>2882436.70460568</v>
      </c>
      <c r="AW371" s="118">
        <v>3547479.5249842699</v>
      </c>
      <c r="AX371" s="118">
        <v>3609530.1821189099</v>
      </c>
      <c r="AY371" s="118">
        <v>4092723.2719094902</v>
      </c>
      <c r="AZ371" s="118">
        <v>3772523.38946243</v>
      </c>
      <c r="BA371" s="118">
        <v>3594564.0074411598</v>
      </c>
      <c r="BB371" s="118">
        <v>2629337.3412442999</v>
      </c>
      <c r="BC371" s="118">
        <v>3483999.4417888699</v>
      </c>
      <c r="BD371" s="118">
        <v>3527077.2023521499</v>
      </c>
      <c r="BE371" s="118">
        <v>2708982.05899271</v>
      </c>
      <c r="BF371" s="118">
        <v>2727776.9751313999</v>
      </c>
      <c r="BG371" s="118">
        <v>3859166.6869019899</v>
      </c>
      <c r="BH371" s="118">
        <v>3924275.63246257</v>
      </c>
      <c r="BI371" s="118">
        <v>3172942.5442297999</v>
      </c>
      <c r="BJ371" s="118">
        <v>3386666.0967109199</v>
      </c>
      <c r="BK371" s="118">
        <v>3789710.3406659602</v>
      </c>
      <c r="BL371" s="118">
        <v>3893338.2138132998</v>
      </c>
      <c r="BM371" s="118">
        <v>2822302.3324134699</v>
      </c>
      <c r="BN371" s="118">
        <v>3628786.7652828</v>
      </c>
      <c r="BO371" s="118">
        <v>3913189.7369754198</v>
      </c>
      <c r="BP371" s="118">
        <v>3752744.1458304799</v>
      </c>
      <c r="BQ371" s="118">
        <v>4111260.5025392901</v>
      </c>
      <c r="BR371" s="118">
        <v>3806161.0361701902</v>
      </c>
      <c r="BS371" s="118">
        <v>3564864.5615502</v>
      </c>
      <c r="BT371" s="118">
        <v>3495962.0669473102</v>
      </c>
      <c r="BU371" s="118">
        <v>3808353.1070758398</v>
      </c>
      <c r="BV371" s="118">
        <v>3878585.6498032799</v>
      </c>
      <c r="BW371" s="118">
        <v>2715178.7603803701</v>
      </c>
      <c r="BX371" s="118">
        <v>2945363.89500352</v>
      </c>
      <c r="BY371" s="118">
        <v>2834990.4772476</v>
      </c>
      <c r="BZ371" s="118">
        <v>2695097.5137855299</v>
      </c>
      <c r="CA371" s="118">
        <v>2739636.86890961</v>
      </c>
      <c r="CB371" s="118">
        <v>2859167.48100984</v>
      </c>
    </row>
    <row r="372" spans="1:80" s="118" customFormat="1" x14ac:dyDescent="0.2">
      <c r="A372" s="118" t="s">
        <v>1671</v>
      </c>
      <c r="B372" s="132"/>
      <c r="C372" s="132"/>
      <c r="D372" s="117">
        <v>3829495.4968393901</v>
      </c>
      <c r="E372" s="117">
        <v>4031370.80715155</v>
      </c>
      <c r="F372" s="117">
        <v>3974256.6349413199</v>
      </c>
      <c r="G372" s="117">
        <v>4199077.6459171902</v>
      </c>
      <c r="H372" s="117">
        <v>3532113.9254920301</v>
      </c>
      <c r="I372" s="117">
        <v>3548273.6679390301</v>
      </c>
      <c r="J372" s="117">
        <v>3623655.0772244101</v>
      </c>
      <c r="K372" s="117">
        <v>3623392.4880986698</v>
      </c>
      <c r="L372" s="117">
        <v>3664413.40192329</v>
      </c>
      <c r="M372" s="117">
        <v>3693601.5999296</v>
      </c>
      <c r="N372" s="118">
        <v>3583138.0214919201</v>
      </c>
      <c r="O372" s="118">
        <v>3494426.2571040201</v>
      </c>
      <c r="P372" s="118">
        <v>3669278.7923459602</v>
      </c>
      <c r="Q372" s="118">
        <v>3381755.0621262798</v>
      </c>
      <c r="R372" s="118">
        <v>3506440.53822878</v>
      </c>
      <c r="S372" s="118">
        <v>3605764.6395604801</v>
      </c>
      <c r="T372" s="118">
        <v>3643458.2559104101</v>
      </c>
      <c r="U372" s="118">
        <v>3657551.0950791598</v>
      </c>
      <c r="V372" s="118">
        <v>3529222.0566313099</v>
      </c>
      <c r="W372" s="118">
        <v>3397028.2132746298</v>
      </c>
      <c r="X372" s="118">
        <v>3484550.08420244</v>
      </c>
      <c r="Y372" s="118">
        <v>3439497.8937610998</v>
      </c>
      <c r="Z372" s="118">
        <v>3533890.59760659</v>
      </c>
      <c r="AA372" s="118">
        <v>4294503.1305087404</v>
      </c>
      <c r="AB372" s="118">
        <v>3371571.4895051201</v>
      </c>
      <c r="AC372" s="118">
        <v>3601460.4396508802</v>
      </c>
      <c r="AD372" s="118">
        <v>3419925.1188875102</v>
      </c>
      <c r="AE372" s="118">
        <v>3387744.2126861401</v>
      </c>
      <c r="AF372" s="118">
        <v>3395425.3910823702</v>
      </c>
      <c r="AG372" s="118">
        <v>3457939.0159445298</v>
      </c>
      <c r="AH372" s="118">
        <v>3272035.5191007499</v>
      </c>
      <c r="AI372" s="118">
        <v>3336098.6794667202</v>
      </c>
      <c r="AJ372" s="118">
        <v>3419545.6476471</v>
      </c>
      <c r="AK372" s="118">
        <v>3101577.25215156</v>
      </c>
      <c r="AL372" s="118">
        <v>3121736.89517086</v>
      </c>
      <c r="AM372" s="118">
        <v>3250613.8056544601</v>
      </c>
      <c r="AN372" s="118">
        <v>3335061.2423099698</v>
      </c>
      <c r="AO372" s="118">
        <v>3455123.3159923102</v>
      </c>
      <c r="AP372" s="118">
        <v>3452534.2383828801</v>
      </c>
      <c r="AQ372" s="118">
        <v>2629670.2840392902</v>
      </c>
      <c r="AR372" s="118">
        <v>2818635.0890159602</v>
      </c>
      <c r="AS372" s="118">
        <v>2230351.5915985499</v>
      </c>
      <c r="AT372" s="118">
        <v>3206468.01808389</v>
      </c>
      <c r="AU372" s="118">
        <v>2708190.04491506</v>
      </c>
      <c r="AV372" s="118">
        <v>2685281.8901064801</v>
      </c>
      <c r="AW372" s="118">
        <v>3240054.3030828098</v>
      </c>
      <c r="AX372" s="118">
        <v>3378666.4681821102</v>
      </c>
      <c r="AY372" s="118">
        <v>3679722.0374854002</v>
      </c>
      <c r="AZ372" s="118">
        <v>3209174.6704428201</v>
      </c>
      <c r="BA372" s="118">
        <v>3262269.5047116601</v>
      </c>
      <c r="BB372" s="118">
        <v>2647909.06362287</v>
      </c>
      <c r="BC372" s="118">
        <v>3189948.6550906198</v>
      </c>
      <c r="BD372" s="118">
        <v>3172437.10681551</v>
      </c>
      <c r="BE372" s="118">
        <v>2794012.4710685899</v>
      </c>
      <c r="BF372" s="118">
        <v>2808224.4454468898</v>
      </c>
      <c r="BG372" s="118">
        <v>3308893.5350921801</v>
      </c>
      <c r="BH372" s="118">
        <v>3526637.4002496302</v>
      </c>
      <c r="BI372" s="118">
        <v>3159098.2915831599</v>
      </c>
      <c r="BJ372" s="118">
        <v>3214940.31766226</v>
      </c>
      <c r="BK372" s="118">
        <v>3581175.4637831398</v>
      </c>
      <c r="BL372" s="118">
        <v>3536398.30180611</v>
      </c>
      <c r="BM372" s="118">
        <v>2914148.0719049601</v>
      </c>
      <c r="BN372" s="118">
        <v>3343528.0988661498</v>
      </c>
      <c r="BO372" s="118">
        <v>3424018.12833818</v>
      </c>
      <c r="BP372" s="118">
        <v>3302909.0705205202</v>
      </c>
      <c r="BQ372" s="118">
        <v>3597573.0846177698</v>
      </c>
      <c r="BR372" s="118">
        <v>3380408.2700003101</v>
      </c>
      <c r="BS372" s="118">
        <v>3335896.0795761901</v>
      </c>
      <c r="BT372" s="118">
        <v>3212711.21218932</v>
      </c>
      <c r="BU372" s="118">
        <v>3592091.5549253598</v>
      </c>
      <c r="BV372" s="118">
        <v>3458827.6572023798</v>
      </c>
      <c r="BW372" s="118">
        <v>2704740.6727461899</v>
      </c>
      <c r="BX372" s="118">
        <v>2988498.54606668</v>
      </c>
      <c r="BY372" s="118">
        <v>2931777.6269455599</v>
      </c>
      <c r="BZ372" s="118">
        <v>2878242.2706821701</v>
      </c>
      <c r="CA372" s="118">
        <v>2875160.2085719099</v>
      </c>
      <c r="CB372" s="118">
        <v>2912037.09114308</v>
      </c>
    </row>
    <row r="373" spans="1:80" s="118" customFormat="1" x14ac:dyDescent="0.2">
      <c r="A373" s="118" t="s">
        <v>1672</v>
      </c>
      <c r="B373" s="132"/>
      <c r="C373" s="132"/>
      <c r="D373" s="117">
        <v>15513016.3012824</v>
      </c>
      <c r="E373" s="117">
        <v>16370306.033600301</v>
      </c>
      <c r="F373" s="117">
        <v>16166016.7922228</v>
      </c>
      <c r="G373" s="117">
        <v>18177099.543150399</v>
      </c>
      <c r="H373" s="117">
        <v>14890903.3235819</v>
      </c>
      <c r="I373" s="117">
        <v>14866700.883826099</v>
      </c>
      <c r="J373" s="117">
        <v>15703330.9845875</v>
      </c>
      <c r="K373" s="117">
        <v>14786856.68379</v>
      </c>
      <c r="L373" s="117">
        <v>15220424.5108715</v>
      </c>
      <c r="M373" s="117">
        <v>15674715.942146599</v>
      </c>
      <c r="N373" s="118">
        <v>15465062.874431601</v>
      </c>
      <c r="O373" s="118">
        <v>15257763.4805246</v>
      </c>
      <c r="P373" s="118">
        <v>15069225.727046</v>
      </c>
      <c r="Q373" s="118">
        <v>14926747.0521011</v>
      </c>
      <c r="R373" s="118">
        <v>14628033.80508</v>
      </c>
      <c r="S373" s="118">
        <v>15289308.8742659</v>
      </c>
      <c r="T373" s="118">
        <v>14972635.0519864</v>
      </c>
      <c r="U373" s="118">
        <v>14741351.658464599</v>
      </c>
      <c r="V373" s="118">
        <v>15346448.939824499</v>
      </c>
      <c r="W373" s="118">
        <v>14561006.175251501</v>
      </c>
      <c r="X373" s="118">
        <v>15138205.596321501</v>
      </c>
      <c r="Y373" s="118">
        <v>14502759.1655952</v>
      </c>
      <c r="Z373" s="118">
        <v>14773410.884746101</v>
      </c>
      <c r="AA373" s="118">
        <v>17082751.470828801</v>
      </c>
      <c r="AB373" s="118">
        <v>13879936.8385676</v>
      </c>
      <c r="AC373" s="118">
        <v>13961066.638099</v>
      </c>
      <c r="AD373" s="118">
        <v>14105598.1161996</v>
      </c>
      <c r="AE373" s="118">
        <v>14170648.5356852</v>
      </c>
      <c r="AF373" s="118">
        <v>14500965.1399532</v>
      </c>
      <c r="AG373" s="118">
        <v>14293353.3933517</v>
      </c>
      <c r="AH373" s="118">
        <v>12842826.8141753</v>
      </c>
      <c r="AI373" s="118">
        <v>13599584.538216401</v>
      </c>
      <c r="AJ373" s="118">
        <v>13956465.600374</v>
      </c>
      <c r="AK373" s="118">
        <v>13837671.716140199</v>
      </c>
      <c r="AL373" s="118">
        <v>13199761.852739099</v>
      </c>
      <c r="AM373" s="118">
        <v>13344282.7223603</v>
      </c>
      <c r="AN373" s="118">
        <v>13810397.361653</v>
      </c>
      <c r="AO373" s="118">
        <v>13805997.580721401</v>
      </c>
      <c r="AP373" s="118">
        <v>13781168.627848201</v>
      </c>
      <c r="AQ373" s="118">
        <v>11901256.955116199</v>
      </c>
      <c r="AR373" s="118">
        <v>11838603.250191599</v>
      </c>
      <c r="AS373" s="118">
        <v>9731626.2112630196</v>
      </c>
      <c r="AT373" s="118">
        <v>13448053.0201803</v>
      </c>
      <c r="AU373" s="118">
        <v>12075267.2168645</v>
      </c>
      <c r="AV373" s="118">
        <v>12633224.163305299</v>
      </c>
      <c r="AW373" s="118">
        <v>13324274.0412858</v>
      </c>
      <c r="AX373" s="118">
        <v>13634574.8522583</v>
      </c>
      <c r="AY373" s="118">
        <v>15839612.6569531</v>
      </c>
      <c r="AZ373" s="118">
        <v>13209623.478299299</v>
      </c>
      <c r="BA373" s="118">
        <v>13162138.6681176</v>
      </c>
      <c r="BB373" s="118">
        <v>12053306.135164401</v>
      </c>
      <c r="BC373" s="118">
        <v>13236334.678600701</v>
      </c>
      <c r="BD373" s="118">
        <v>13059862.9885222</v>
      </c>
      <c r="BE373" s="118">
        <v>13153368.709499201</v>
      </c>
      <c r="BF373" s="118">
        <v>12532156.709401701</v>
      </c>
      <c r="BG373" s="118">
        <v>14334000.739999</v>
      </c>
      <c r="BH373" s="118">
        <v>13742352.326817401</v>
      </c>
      <c r="BI373" s="118">
        <v>13836218.424047399</v>
      </c>
      <c r="BJ373" s="118">
        <v>13722808.0454344</v>
      </c>
      <c r="BK373" s="118">
        <v>14954333.941955799</v>
      </c>
      <c r="BL373" s="118">
        <v>14030006.776466699</v>
      </c>
      <c r="BM373" s="118">
        <v>12701052.8929547</v>
      </c>
      <c r="BN373" s="118">
        <v>13906060.895778401</v>
      </c>
      <c r="BO373" s="118">
        <v>14150461.6581787</v>
      </c>
      <c r="BP373" s="118">
        <v>14129840.042721201</v>
      </c>
      <c r="BQ373" s="118">
        <v>14730826.4271989</v>
      </c>
      <c r="BR373" s="118">
        <v>13813989.268448699</v>
      </c>
      <c r="BS373" s="118">
        <v>14405006.542418599</v>
      </c>
      <c r="BT373" s="118">
        <v>13076562.172594801</v>
      </c>
      <c r="BU373" s="118">
        <v>14583803.298607999</v>
      </c>
      <c r="BV373" s="118">
        <v>14380424.0754098</v>
      </c>
      <c r="BW373" s="118">
        <v>13059928.322943101</v>
      </c>
      <c r="BX373" s="118">
        <v>12486737.7538183</v>
      </c>
      <c r="BY373" s="118">
        <v>13156066.101500301</v>
      </c>
      <c r="BZ373" s="118">
        <v>13136864.4309058</v>
      </c>
      <c r="CA373" s="118">
        <v>13353414.772134</v>
      </c>
      <c r="CB373" s="118">
        <v>12122169.599536801</v>
      </c>
    </row>
    <row r="374" spans="1:80" s="118" customFormat="1" x14ac:dyDescent="0.2">
      <c r="A374" s="118" t="s">
        <v>1673</v>
      </c>
      <c r="B374" s="132"/>
      <c r="C374" s="132"/>
      <c r="D374" s="117">
        <v>2219224.7900837902</v>
      </c>
      <c r="E374" s="117">
        <v>2200438.9439253099</v>
      </c>
      <c r="F374" s="117">
        <v>2215723.6362524298</v>
      </c>
      <c r="G374" s="117">
        <v>2487563.7665820299</v>
      </c>
      <c r="H374" s="117">
        <v>2158607.8466688902</v>
      </c>
      <c r="I374" s="117">
        <v>2105770.9364343002</v>
      </c>
      <c r="J374" s="117">
        <v>2164284.69654366</v>
      </c>
      <c r="K374" s="117">
        <v>2271783.2668551002</v>
      </c>
      <c r="L374" s="117">
        <v>1988079.7627624201</v>
      </c>
      <c r="M374" s="117">
        <v>2050944.7239631601</v>
      </c>
      <c r="N374" s="118">
        <v>1981553.1923259899</v>
      </c>
      <c r="O374" s="118">
        <v>2054071.12834614</v>
      </c>
      <c r="P374" s="118">
        <v>2111200.1432777802</v>
      </c>
      <c r="Q374" s="118">
        <v>2081387.69007081</v>
      </c>
      <c r="R374" s="118">
        <v>1952996.32160405</v>
      </c>
      <c r="S374" s="118">
        <v>2149141.5933579402</v>
      </c>
      <c r="T374" s="118">
        <v>2155808.7520546499</v>
      </c>
      <c r="U374" s="118">
        <v>2130334.40394011</v>
      </c>
      <c r="V374" s="118">
        <v>1924862.93715723</v>
      </c>
      <c r="W374" s="118">
        <v>1921857.59707027</v>
      </c>
      <c r="X374" s="118">
        <v>1919511.5608097101</v>
      </c>
      <c r="Y374" s="118">
        <v>2083872.92623904</v>
      </c>
      <c r="Z374" s="118">
        <v>2094390.4431940599</v>
      </c>
      <c r="AA374" s="118">
        <v>2468030.3172585298</v>
      </c>
      <c r="AB374" s="118">
        <v>1972305.40837053</v>
      </c>
      <c r="AC374" s="118">
        <v>1901563.94341631</v>
      </c>
      <c r="AD374" s="118">
        <v>1954473.0661007799</v>
      </c>
      <c r="AE374" s="118">
        <v>2006459.7801006499</v>
      </c>
      <c r="AF374" s="118">
        <v>1930138.7810440201</v>
      </c>
      <c r="AG374" s="118">
        <v>1946409.06366356</v>
      </c>
      <c r="AH374" s="118">
        <v>1728901.2151949899</v>
      </c>
      <c r="AI374" s="118">
        <v>1902859.56977082</v>
      </c>
      <c r="AJ374" s="118">
        <v>1953579.25760482</v>
      </c>
      <c r="AK374" s="118">
        <v>1655638.76047809</v>
      </c>
      <c r="AL374" s="118">
        <v>1849257.7151424501</v>
      </c>
      <c r="AM374" s="118">
        <v>1768419.45697545</v>
      </c>
      <c r="AN374" s="118">
        <v>1819360.60446492</v>
      </c>
      <c r="AO374" s="118">
        <v>1918038.05586821</v>
      </c>
      <c r="AP374" s="118">
        <v>1960809.6739618501</v>
      </c>
      <c r="AQ374" s="118">
        <v>1595346.89037743</v>
      </c>
      <c r="AR374" s="118">
        <v>1564865.3678127399</v>
      </c>
      <c r="AS374" s="118">
        <v>1380474.9996013299</v>
      </c>
      <c r="AT374" s="118">
        <v>1893126.8627627499</v>
      </c>
      <c r="AU374" s="118">
        <v>1733824.63978968</v>
      </c>
      <c r="AV374" s="118">
        <v>1660063.8312625601</v>
      </c>
      <c r="AW374" s="118">
        <v>1804118.4343113401</v>
      </c>
      <c r="AX374" s="118">
        <v>1922357.4148339001</v>
      </c>
      <c r="AY374" s="118">
        <v>2134567.2946607298</v>
      </c>
      <c r="AZ374" s="118">
        <v>1710678.43320612</v>
      </c>
      <c r="BA374" s="118">
        <v>1871075.2823838501</v>
      </c>
      <c r="BB374" s="118">
        <v>1593293.33087982</v>
      </c>
      <c r="BC374" s="118">
        <v>1794344.9723451301</v>
      </c>
      <c r="BD374" s="118">
        <v>1758392.8838402501</v>
      </c>
      <c r="BE374" s="118">
        <v>1829392.0083795199</v>
      </c>
      <c r="BF374" s="118">
        <v>1721435.8358949299</v>
      </c>
      <c r="BG374" s="118">
        <v>1882577.2818106499</v>
      </c>
      <c r="BH374" s="118">
        <v>1981757.05470316</v>
      </c>
      <c r="BI374" s="118">
        <v>1726473.5509402601</v>
      </c>
      <c r="BJ374" s="118">
        <v>1998506.46468556</v>
      </c>
      <c r="BK374" s="118">
        <v>1966932.3106859699</v>
      </c>
      <c r="BL374" s="118">
        <v>2102724.1138870302</v>
      </c>
      <c r="BM374" s="118">
        <v>1629686.6310823699</v>
      </c>
      <c r="BN374" s="118">
        <v>1911299.2425454899</v>
      </c>
      <c r="BO374" s="118">
        <v>2033295.20763588</v>
      </c>
      <c r="BP374" s="118">
        <v>2011982.90619195</v>
      </c>
      <c r="BQ374" s="118">
        <v>1963368.8434586499</v>
      </c>
      <c r="BR374" s="118">
        <v>1847478.4477278499</v>
      </c>
      <c r="BS374" s="118">
        <v>2083828.13436654</v>
      </c>
      <c r="BT374" s="118">
        <v>1792389.1501666999</v>
      </c>
      <c r="BU374" s="118">
        <v>1941398.93692655</v>
      </c>
      <c r="BV374" s="118">
        <v>2111152.10125296</v>
      </c>
      <c r="BW374" s="118">
        <v>1771791.15693054</v>
      </c>
      <c r="BX374" s="118">
        <v>1692945.2849541099</v>
      </c>
      <c r="BY374" s="118">
        <v>1868832.9834286</v>
      </c>
      <c r="BZ374" s="118">
        <v>1800977.2072715401</v>
      </c>
      <c r="CA374" s="118">
        <v>1723927.3837558399</v>
      </c>
      <c r="CB374" s="118">
        <v>1626087.6705571699</v>
      </c>
    </row>
    <row r="375" spans="1:80" s="118" customFormat="1" x14ac:dyDescent="0.2">
      <c r="A375" s="118" t="s">
        <v>1684</v>
      </c>
      <c r="B375" s="132"/>
      <c r="C375" s="132"/>
      <c r="D375" s="117">
        <v>19856306.955923699</v>
      </c>
      <c r="E375" s="117">
        <v>18648626.2059476</v>
      </c>
      <c r="F375" s="117">
        <v>18983006.206736598</v>
      </c>
      <c r="G375" s="117">
        <v>20831397.686124198</v>
      </c>
      <c r="H375" s="117">
        <v>19816754.529531199</v>
      </c>
      <c r="I375" s="117">
        <v>20295019.352318</v>
      </c>
      <c r="J375" s="117">
        <v>20251493.049597699</v>
      </c>
      <c r="K375" s="117">
        <v>20460246.3396306</v>
      </c>
      <c r="L375" s="117">
        <v>20318205.922616102</v>
      </c>
      <c r="M375" s="117">
        <v>20585406.240839899</v>
      </c>
      <c r="N375" s="118">
        <v>19564446.832685102</v>
      </c>
      <c r="O375" s="118">
        <v>21084228.883910902</v>
      </c>
      <c r="P375" s="118">
        <v>20678107.5491236</v>
      </c>
      <c r="Q375" s="118">
        <v>19858076.706540398</v>
      </c>
      <c r="R375" s="118">
        <v>19430604.3767584</v>
      </c>
      <c r="S375" s="118">
        <v>20899073.256930601</v>
      </c>
      <c r="T375" s="118">
        <v>20696069.858169001</v>
      </c>
      <c r="U375" s="118">
        <v>18923540.6848513</v>
      </c>
      <c r="V375" s="118">
        <v>19833436.391410001</v>
      </c>
      <c r="W375" s="118">
        <v>19785245.940302499</v>
      </c>
      <c r="X375" s="118">
        <v>19649471.3824878</v>
      </c>
      <c r="Y375" s="118">
        <v>19850796.451342899</v>
      </c>
      <c r="Z375" s="118">
        <v>19939286.429134499</v>
      </c>
      <c r="AA375" s="118">
        <v>20172236.525948599</v>
      </c>
      <c r="AB375" s="118">
        <v>20351710.124597501</v>
      </c>
      <c r="AC375" s="118">
        <v>19881722.942911401</v>
      </c>
      <c r="AD375" s="118">
        <v>19388915.825440299</v>
      </c>
      <c r="AE375" s="118">
        <v>19645370.3433109</v>
      </c>
      <c r="AF375" s="118">
        <v>19879495.498542599</v>
      </c>
      <c r="AG375" s="118">
        <v>19420977.060795099</v>
      </c>
      <c r="AH375" s="118">
        <v>19104708.010329101</v>
      </c>
      <c r="AI375" s="118">
        <v>19149518.2244385</v>
      </c>
      <c r="AJ375" s="118">
        <v>19725705.113211598</v>
      </c>
      <c r="AK375" s="118">
        <v>18487953.329353899</v>
      </c>
      <c r="AL375" s="118">
        <v>18491784.556800999</v>
      </c>
      <c r="AM375" s="118">
        <v>19413327.945865098</v>
      </c>
      <c r="AN375" s="118">
        <v>18804423.9803124</v>
      </c>
      <c r="AO375" s="118">
        <v>20147163.8243508</v>
      </c>
      <c r="AP375" s="118">
        <v>19152635.894143</v>
      </c>
      <c r="AQ375" s="118">
        <v>14396998.7958788</v>
      </c>
      <c r="AR375" s="118">
        <v>16041662.481924299</v>
      </c>
      <c r="AS375" s="118">
        <v>13832320.726813801</v>
      </c>
      <c r="AT375" s="118">
        <v>18530033.2589406</v>
      </c>
      <c r="AU375" s="118">
        <v>14927438.5203385</v>
      </c>
      <c r="AV375" s="118">
        <v>14092757.3857348</v>
      </c>
      <c r="AW375" s="118">
        <v>18741254.502447098</v>
      </c>
      <c r="AX375" s="118">
        <v>19391735.431364901</v>
      </c>
      <c r="AY375" s="118">
        <v>18367035.752897602</v>
      </c>
      <c r="AZ375" s="118">
        <v>17885710.158092499</v>
      </c>
      <c r="BA375" s="118">
        <v>19233750.374503601</v>
      </c>
      <c r="BB375" s="118">
        <v>14908829.57502</v>
      </c>
      <c r="BC375" s="118">
        <v>17865124.373479102</v>
      </c>
      <c r="BD375" s="118">
        <v>18284949.1117444</v>
      </c>
      <c r="BE375" s="118">
        <v>13176287.381378399</v>
      </c>
      <c r="BF375" s="118">
        <v>14003030.0295316</v>
      </c>
      <c r="BG375" s="118">
        <v>17777606.642523799</v>
      </c>
      <c r="BH375" s="118">
        <v>18843834.039109301</v>
      </c>
      <c r="BI375" s="118">
        <v>14935281.496936001</v>
      </c>
      <c r="BJ375" s="118">
        <v>16923108.196444798</v>
      </c>
      <c r="BK375" s="118">
        <v>18878395.919883002</v>
      </c>
      <c r="BL375" s="118">
        <v>18557865.186693002</v>
      </c>
      <c r="BM375" s="118">
        <v>12382054.300849801</v>
      </c>
      <c r="BN375" s="118">
        <v>17711343.2156053</v>
      </c>
      <c r="BO375" s="118">
        <v>18296856.7982684</v>
      </c>
      <c r="BP375" s="118">
        <v>18491874.668109499</v>
      </c>
      <c r="BQ375" s="118">
        <v>18773715.094188701</v>
      </c>
      <c r="BR375" s="118">
        <v>19072970.537395399</v>
      </c>
      <c r="BS375" s="118">
        <v>17323739.147767801</v>
      </c>
      <c r="BT375" s="118">
        <v>16393078.0990407</v>
      </c>
      <c r="BU375" s="118">
        <v>18310979.8382781</v>
      </c>
      <c r="BV375" s="118">
        <v>18410350.5453959</v>
      </c>
      <c r="BW375" s="118">
        <v>13166808.2607118</v>
      </c>
      <c r="BX375" s="118">
        <v>13784666.605966199</v>
      </c>
      <c r="BY375" s="118">
        <v>14393111.584838299</v>
      </c>
      <c r="BZ375" s="118">
        <v>14721458.184080901</v>
      </c>
      <c r="CA375" s="118">
        <v>13992318.0190058</v>
      </c>
      <c r="CB375" s="118">
        <v>17686182.490010701</v>
      </c>
    </row>
    <row r="376" spans="1:80" s="118" customFormat="1" x14ac:dyDescent="0.2">
      <c r="A376" s="118" t="s">
        <v>1687</v>
      </c>
      <c r="B376" s="132"/>
      <c r="C376" s="132"/>
      <c r="D376" s="117">
        <v>11321594.703748001</v>
      </c>
      <c r="E376" s="117">
        <v>11398138.0642867</v>
      </c>
      <c r="F376" s="117">
        <v>11577442.007107301</v>
      </c>
      <c r="G376" s="117">
        <v>13372381.8460973</v>
      </c>
      <c r="H376" s="117">
        <v>10786840.7131944</v>
      </c>
      <c r="I376" s="117">
        <v>10110759.986900199</v>
      </c>
      <c r="J376" s="117">
        <v>10827897.358348601</v>
      </c>
      <c r="K376" s="117">
        <v>10878444.276449099</v>
      </c>
      <c r="L376" s="117">
        <v>10626116.6067803</v>
      </c>
      <c r="M376" s="117">
        <v>10963555.940278901</v>
      </c>
      <c r="N376" s="118">
        <v>10430024.204146801</v>
      </c>
      <c r="O376" s="118">
        <v>10304179.2100944</v>
      </c>
      <c r="P376" s="118">
        <v>10554784.0961318</v>
      </c>
      <c r="Q376" s="118">
        <v>10365384.2465581</v>
      </c>
      <c r="R376" s="118">
        <v>10441303.656291001</v>
      </c>
      <c r="S376" s="118">
        <v>10983836.256422</v>
      </c>
      <c r="T376" s="118">
        <v>10412757.8858828</v>
      </c>
      <c r="U376" s="118">
        <v>10353260.540094599</v>
      </c>
      <c r="V376" s="118">
        <v>10538888.363871099</v>
      </c>
      <c r="W376" s="118">
        <v>10397984.5369376</v>
      </c>
      <c r="X376" s="118">
        <v>10595545.925147099</v>
      </c>
      <c r="Y376" s="118">
        <v>10357912.054653101</v>
      </c>
      <c r="Z376" s="118">
        <v>10561815.301384799</v>
      </c>
      <c r="AA376" s="118">
        <v>12551428.263939301</v>
      </c>
      <c r="AB376" s="118">
        <v>10280995.694991499</v>
      </c>
      <c r="AC376" s="118">
        <v>10638746.7018394</v>
      </c>
      <c r="AD376" s="118">
        <v>10062166.112420499</v>
      </c>
      <c r="AE376" s="118">
        <v>10560062.360865301</v>
      </c>
      <c r="AF376" s="118">
        <v>10082946.106417401</v>
      </c>
      <c r="AG376" s="118">
        <v>10027957.8151919</v>
      </c>
      <c r="AH376" s="118">
        <v>9453733.5232336</v>
      </c>
      <c r="AI376" s="118">
        <v>9472906.5886542499</v>
      </c>
      <c r="AJ376" s="118">
        <v>10332442.6465935</v>
      </c>
      <c r="AK376" s="118">
        <v>9754025.3812437002</v>
      </c>
      <c r="AL376" s="118">
        <v>9285608.0900679491</v>
      </c>
      <c r="AM376" s="118">
        <v>9778244.5404076502</v>
      </c>
      <c r="AN376" s="118">
        <v>9712870.4050072394</v>
      </c>
      <c r="AO376" s="118">
        <v>10113448.878646901</v>
      </c>
      <c r="AP376" s="118">
        <v>9949469.0857812706</v>
      </c>
      <c r="AQ376" s="118">
        <v>7855612.1240518801</v>
      </c>
      <c r="AR376" s="118">
        <v>8096908.8626514403</v>
      </c>
      <c r="AS376" s="118">
        <v>7042532.2275042804</v>
      </c>
      <c r="AT376" s="118">
        <v>9708169.2071392909</v>
      </c>
      <c r="AU376" s="118">
        <v>8051757.3791315202</v>
      </c>
      <c r="AV376" s="118">
        <v>7978744.3034271197</v>
      </c>
      <c r="AW376" s="118">
        <v>9876486.5012699608</v>
      </c>
      <c r="AX376" s="118">
        <v>9804773.9740153197</v>
      </c>
      <c r="AY376" s="118">
        <v>11161536.5997016</v>
      </c>
      <c r="AZ376" s="118">
        <v>9164244.2277852707</v>
      </c>
      <c r="BA376" s="118">
        <v>9658459.1896178499</v>
      </c>
      <c r="BB376" s="118">
        <v>8057774.8182927901</v>
      </c>
      <c r="BC376" s="118">
        <v>9445339.1955492701</v>
      </c>
      <c r="BD376" s="118">
        <v>9107723.9279058594</v>
      </c>
      <c r="BE376" s="118">
        <v>8313948.5328520099</v>
      </c>
      <c r="BF376" s="118">
        <v>8395474.1176733207</v>
      </c>
      <c r="BG376" s="118">
        <v>10457077.6189155</v>
      </c>
      <c r="BH376" s="118">
        <v>10382763.836076301</v>
      </c>
      <c r="BI376" s="118">
        <v>9162543.4622609802</v>
      </c>
      <c r="BJ376" s="118">
        <v>9884137.9328356907</v>
      </c>
      <c r="BK376" s="118">
        <v>11019030.0073564</v>
      </c>
      <c r="BL376" s="118">
        <v>10243309.9443997</v>
      </c>
      <c r="BM376" s="118">
        <v>8530710.6283697691</v>
      </c>
      <c r="BN376" s="118">
        <v>10589630.972368799</v>
      </c>
      <c r="BO376" s="118">
        <v>10849751.390759001</v>
      </c>
      <c r="BP376" s="118">
        <v>10067544.503900001</v>
      </c>
      <c r="BQ376" s="118">
        <v>10534481.7718082</v>
      </c>
      <c r="BR376" s="118">
        <v>9858650.3055832908</v>
      </c>
      <c r="BS376" s="118">
        <v>9814505.5415470395</v>
      </c>
      <c r="BT376" s="118">
        <v>9700184.9411397707</v>
      </c>
      <c r="BU376" s="118">
        <v>10151334.484147901</v>
      </c>
      <c r="BV376" s="118">
        <v>9954860.8302167505</v>
      </c>
      <c r="BW376" s="118">
        <v>8170117.3872973304</v>
      </c>
      <c r="BX376" s="118">
        <v>8337826.0046572303</v>
      </c>
      <c r="BY376" s="118">
        <v>8459579.7013107594</v>
      </c>
      <c r="BZ376" s="118">
        <v>8434018.3179607093</v>
      </c>
      <c r="CA376" s="118">
        <v>8054730.8151870798</v>
      </c>
      <c r="CB376" s="118">
        <v>8465075.9109345693</v>
      </c>
    </row>
    <row r="377" spans="1:80" s="118" customFormat="1" x14ac:dyDescent="0.2">
      <c r="A377" s="118" t="s">
        <v>1688</v>
      </c>
      <c r="B377" s="132"/>
      <c r="C377" s="132"/>
      <c r="D377" s="117">
        <v>14760934.480913799</v>
      </c>
      <c r="E377" s="117">
        <v>14836836.1045681</v>
      </c>
      <c r="F377" s="117">
        <v>15035460.9050292</v>
      </c>
      <c r="G377" s="117">
        <v>16161863.581660399</v>
      </c>
      <c r="H377" s="117">
        <v>13300095.556045599</v>
      </c>
      <c r="I377" s="117">
        <v>13143689.4039436</v>
      </c>
      <c r="J377" s="117">
        <v>13933584.201043401</v>
      </c>
      <c r="K377" s="117">
        <v>13464501.058691001</v>
      </c>
      <c r="L377" s="117">
        <v>13535298.571163001</v>
      </c>
      <c r="M377" s="117">
        <v>13846572.401752699</v>
      </c>
      <c r="N377" s="118">
        <v>12969172.4553423</v>
      </c>
      <c r="O377" s="118">
        <v>14327173.348862199</v>
      </c>
      <c r="P377" s="118">
        <v>13638907.668780301</v>
      </c>
      <c r="Q377" s="118">
        <v>13844856.937587099</v>
      </c>
      <c r="R377" s="118">
        <v>13517136.760268901</v>
      </c>
      <c r="S377" s="118">
        <v>13926419.444128601</v>
      </c>
      <c r="T377" s="118">
        <v>13638941.177800599</v>
      </c>
      <c r="U377" s="118">
        <v>12712901.030490801</v>
      </c>
      <c r="V377" s="118">
        <v>13694581.796496401</v>
      </c>
      <c r="W377" s="118">
        <v>13142571.4526306</v>
      </c>
      <c r="X377" s="118">
        <v>13818554.339003701</v>
      </c>
      <c r="Y377" s="118">
        <v>13761260.9688424</v>
      </c>
      <c r="Z377" s="118">
        <v>14066093.9526203</v>
      </c>
      <c r="AA377" s="118">
        <v>15597494.4300486</v>
      </c>
      <c r="AB377" s="118">
        <v>13090032.3385577</v>
      </c>
      <c r="AC377" s="118">
        <v>13942550.916541699</v>
      </c>
      <c r="AD377" s="118">
        <v>12794195.174970999</v>
      </c>
      <c r="AE377" s="118">
        <v>13439134.9957253</v>
      </c>
      <c r="AF377" s="118">
        <v>12632918.273588</v>
      </c>
      <c r="AG377" s="118">
        <v>13182505.905778199</v>
      </c>
      <c r="AH377" s="118">
        <v>12227160.9796758</v>
      </c>
      <c r="AI377" s="118">
        <v>12531411.6787073</v>
      </c>
      <c r="AJ377" s="118">
        <v>13282194.1292188</v>
      </c>
      <c r="AK377" s="118">
        <v>12493311.868484801</v>
      </c>
      <c r="AL377" s="118">
        <v>12405615.8238803</v>
      </c>
      <c r="AM377" s="118">
        <v>12901069.528337801</v>
      </c>
      <c r="AN377" s="118">
        <v>12742058.4544455</v>
      </c>
      <c r="AO377" s="118">
        <v>12914147.853130899</v>
      </c>
      <c r="AP377" s="118">
        <v>12584638.982524101</v>
      </c>
      <c r="AQ377" s="118">
        <v>9235890.3609526195</v>
      </c>
      <c r="AR377" s="118">
        <v>10256300.849254001</v>
      </c>
      <c r="AS377" s="118">
        <v>8827815.7826707903</v>
      </c>
      <c r="AT377" s="118">
        <v>12518979.629455799</v>
      </c>
      <c r="AU377" s="118">
        <v>9936345.4334344193</v>
      </c>
      <c r="AV377" s="118">
        <v>9434532.2951786909</v>
      </c>
      <c r="AW377" s="118">
        <v>12453096.552794799</v>
      </c>
      <c r="AX377" s="118">
        <v>12287383.5989228</v>
      </c>
      <c r="AY377" s="118">
        <v>14292168.3325727</v>
      </c>
      <c r="AZ377" s="118">
        <v>11903654.263744101</v>
      </c>
      <c r="BA377" s="118">
        <v>11966019.7451551</v>
      </c>
      <c r="BB377" s="118">
        <v>9629346.5687982906</v>
      </c>
      <c r="BC377" s="118">
        <v>12081289.3361878</v>
      </c>
      <c r="BD377" s="118">
        <v>12146232.924902201</v>
      </c>
      <c r="BE377" s="118">
        <v>9614102.6552784294</v>
      </c>
      <c r="BF377" s="118">
        <v>9820414.3277281709</v>
      </c>
      <c r="BG377" s="118">
        <v>12852260.012288401</v>
      </c>
      <c r="BH377" s="118">
        <v>13201576.7685959</v>
      </c>
      <c r="BI377" s="118">
        <v>11163581.5045285</v>
      </c>
      <c r="BJ377" s="118">
        <v>12387498.150162499</v>
      </c>
      <c r="BK377" s="118">
        <v>13683583.044511201</v>
      </c>
      <c r="BL377" s="118">
        <v>13111369.3759444</v>
      </c>
      <c r="BM377" s="118">
        <v>8901864.6562809907</v>
      </c>
      <c r="BN377" s="118">
        <v>12967767.7589288</v>
      </c>
      <c r="BO377" s="118">
        <v>13348983.8612394</v>
      </c>
      <c r="BP377" s="118">
        <v>12952672.680517299</v>
      </c>
      <c r="BQ377" s="118">
        <v>13420140.5658067</v>
      </c>
      <c r="BR377" s="118">
        <v>12865586.1064057</v>
      </c>
      <c r="BS377" s="118">
        <v>12829237.629082</v>
      </c>
      <c r="BT377" s="118">
        <v>11948301.3008691</v>
      </c>
      <c r="BU377" s="118">
        <v>12692475.3245751</v>
      </c>
      <c r="BV377" s="118">
        <v>12886247.645310299</v>
      </c>
      <c r="BW377" s="118">
        <v>9579694.4991471097</v>
      </c>
      <c r="BX377" s="118">
        <v>9926677.6178942509</v>
      </c>
      <c r="BY377" s="118">
        <v>10049279.4112179</v>
      </c>
      <c r="BZ377" s="118">
        <v>10153424.956254501</v>
      </c>
      <c r="CA377" s="118">
        <v>9412677.6182022206</v>
      </c>
      <c r="CB377" s="118">
        <v>10665726.467801001</v>
      </c>
    </row>
    <row r="378" spans="1:80" s="118" customFormat="1" x14ac:dyDescent="0.2">
      <c r="A378" s="118" t="s">
        <v>1689</v>
      </c>
      <c r="B378" s="132"/>
      <c r="C378" s="132"/>
      <c r="D378" s="117">
        <v>27846864.713340901</v>
      </c>
      <c r="E378" s="117">
        <v>29044502.529350501</v>
      </c>
      <c r="F378" s="117">
        <v>29446876.226584099</v>
      </c>
      <c r="G378" s="117">
        <v>30801706.041964799</v>
      </c>
      <c r="H378" s="117">
        <v>26137901.986074299</v>
      </c>
      <c r="I378" s="117">
        <v>25853748.950945798</v>
      </c>
      <c r="J378" s="117">
        <v>26595676.6422906</v>
      </c>
      <c r="K378" s="117">
        <v>26354572.337338299</v>
      </c>
      <c r="L378" s="117">
        <v>26723151.539176699</v>
      </c>
      <c r="M378" s="117">
        <v>27078716.779357102</v>
      </c>
      <c r="N378" s="118">
        <v>26352650.8466077</v>
      </c>
      <c r="O378" s="118">
        <v>26353614.286100201</v>
      </c>
      <c r="P378" s="118">
        <v>26436075.9113773</v>
      </c>
      <c r="Q378" s="118">
        <v>25930748.454959899</v>
      </c>
      <c r="R378" s="118">
        <v>26035965.713993501</v>
      </c>
      <c r="S378" s="118">
        <v>27130245.7028616</v>
      </c>
      <c r="T378" s="118">
        <v>27517039.1188851</v>
      </c>
      <c r="U378" s="118">
        <v>25780721.512099899</v>
      </c>
      <c r="V378" s="118">
        <v>26894833.551118501</v>
      </c>
      <c r="W378" s="118">
        <v>25628408.016062301</v>
      </c>
      <c r="X378" s="118">
        <v>26019097.8135814</v>
      </c>
      <c r="Y378" s="118">
        <v>26248145.488937698</v>
      </c>
      <c r="Z378" s="118">
        <v>27296398.736844499</v>
      </c>
      <c r="AA378" s="118">
        <v>29608390.393023901</v>
      </c>
      <c r="AB378" s="118">
        <v>26229662.733832698</v>
      </c>
      <c r="AC378" s="118">
        <v>26052558.2752936</v>
      </c>
      <c r="AD378" s="118">
        <v>25821619.335689899</v>
      </c>
      <c r="AE378" s="118">
        <v>24780824.837011401</v>
      </c>
      <c r="AF378" s="118">
        <v>25772048.453750901</v>
      </c>
      <c r="AG378" s="118">
        <v>24205379.261582099</v>
      </c>
      <c r="AH378" s="118">
        <v>24923429.181074701</v>
      </c>
      <c r="AI378" s="118">
        <v>24742485.170928299</v>
      </c>
      <c r="AJ378" s="118">
        <v>25864073.280785602</v>
      </c>
      <c r="AK378" s="118">
        <v>24391009.4447692</v>
      </c>
      <c r="AL378" s="118">
        <v>23825070.835519601</v>
      </c>
      <c r="AM378" s="118">
        <v>24574912.5296214</v>
      </c>
      <c r="AN378" s="118">
        <v>24657881.2289901</v>
      </c>
      <c r="AO378" s="118">
        <v>21863847.593545601</v>
      </c>
      <c r="AP378" s="118">
        <v>24979395.839673799</v>
      </c>
      <c r="AQ378" s="118">
        <v>17602521.554037601</v>
      </c>
      <c r="AR378" s="118">
        <v>19537536.998936798</v>
      </c>
      <c r="AS378" s="118">
        <v>17325563.493090499</v>
      </c>
      <c r="AT378" s="118">
        <v>23266508.2042256</v>
      </c>
      <c r="AU378" s="118">
        <v>18542705.5727183</v>
      </c>
      <c r="AV378" s="118">
        <v>19312310.203584701</v>
      </c>
      <c r="AW378" s="118">
        <v>23713603.426372699</v>
      </c>
      <c r="AX378" s="118">
        <v>23838244.231732301</v>
      </c>
      <c r="AY378" s="118">
        <v>27438140.114771701</v>
      </c>
      <c r="AZ378" s="118">
        <v>22400693.889801599</v>
      </c>
      <c r="BA378" s="118">
        <v>24175896.7081597</v>
      </c>
      <c r="BB378" s="118">
        <v>17799331.501247</v>
      </c>
      <c r="BC378" s="118">
        <v>22844958.0173373</v>
      </c>
      <c r="BD378" s="118">
        <v>22166501.841357399</v>
      </c>
      <c r="BE378" s="118">
        <v>18403945.882371899</v>
      </c>
      <c r="BF378" s="118">
        <v>19391101.435400199</v>
      </c>
      <c r="BG378" s="118">
        <v>26288416.023191102</v>
      </c>
      <c r="BH378" s="118">
        <v>25693334.605181601</v>
      </c>
      <c r="BI378" s="118">
        <v>22386302.881183799</v>
      </c>
      <c r="BJ378" s="118">
        <v>24687745.161004402</v>
      </c>
      <c r="BK378" s="118">
        <v>26150617.038192101</v>
      </c>
      <c r="BL378" s="118">
        <v>27144807.140563201</v>
      </c>
      <c r="BM378" s="118">
        <v>19443952.599639099</v>
      </c>
      <c r="BN378" s="118">
        <v>25286717.508389</v>
      </c>
      <c r="BO378" s="118">
        <v>26059474.672035899</v>
      </c>
      <c r="BP378" s="118">
        <v>25647724.500212699</v>
      </c>
      <c r="BQ378" s="118">
        <v>27494312.4072938</v>
      </c>
      <c r="BR378" s="118">
        <v>26515053.670928199</v>
      </c>
      <c r="BS378" s="118">
        <v>24172333.571236599</v>
      </c>
      <c r="BT378" s="118">
        <v>23322169.781158399</v>
      </c>
      <c r="BU378" s="118">
        <v>26815328.973576602</v>
      </c>
      <c r="BV378" s="118">
        <v>24872977.896165401</v>
      </c>
      <c r="BW378" s="118">
        <v>19561790.421524499</v>
      </c>
      <c r="BX378" s="118">
        <v>19728636.984924302</v>
      </c>
      <c r="BY378" s="118">
        <v>19548528.359898001</v>
      </c>
      <c r="BZ378" s="118">
        <v>19848760.9592251</v>
      </c>
      <c r="CA378" s="118">
        <v>18095519.2065023</v>
      </c>
      <c r="CB378" s="118">
        <v>20367012.1108368</v>
      </c>
    </row>
    <row r="379" spans="1:80" s="118" customFormat="1" x14ac:dyDescent="0.2">
      <c r="A379" s="118" t="s">
        <v>1690</v>
      </c>
      <c r="B379" s="132"/>
      <c r="C379" s="132"/>
      <c r="D379" s="117">
        <v>904149.59532233002</v>
      </c>
      <c r="E379" s="117">
        <v>945716.21220997197</v>
      </c>
      <c r="F379" s="117">
        <v>983615.96839190403</v>
      </c>
      <c r="G379" s="117">
        <v>1036686.58781978</v>
      </c>
      <c r="H379" s="117">
        <v>872081.08475677494</v>
      </c>
      <c r="I379" s="117">
        <v>867155.75650835095</v>
      </c>
      <c r="J379" s="117">
        <v>893454.36101281701</v>
      </c>
      <c r="K379" s="117">
        <v>904202.99696789798</v>
      </c>
      <c r="L379" s="117">
        <v>899025.99570839305</v>
      </c>
      <c r="M379" s="117">
        <v>820854.33919246297</v>
      </c>
      <c r="N379" s="118">
        <v>859592.85350891401</v>
      </c>
      <c r="O379" s="118">
        <v>829094.63917547802</v>
      </c>
      <c r="P379" s="118">
        <v>911328.59189701895</v>
      </c>
      <c r="Q379" s="118">
        <v>839123.09158375405</v>
      </c>
      <c r="R379" s="118">
        <v>814905.62512475904</v>
      </c>
      <c r="S379" s="118">
        <v>893888.21502742497</v>
      </c>
      <c r="T379" s="118">
        <v>910008.83258548798</v>
      </c>
      <c r="U379" s="118">
        <v>902368.59956606897</v>
      </c>
      <c r="V379" s="118">
        <v>842494.54871722101</v>
      </c>
      <c r="W379" s="118">
        <v>869957.03777753795</v>
      </c>
      <c r="X379" s="118">
        <v>864221.53355158295</v>
      </c>
      <c r="Y379" s="118">
        <v>850606.90799699305</v>
      </c>
      <c r="Z379" s="118">
        <v>893512.34089673695</v>
      </c>
      <c r="AA379" s="118">
        <v>1010456.27888874</v>
      </c>
      <c r="AB379" s="118">
        <v>877239.090360031</v>
      </c>
      <c r="AC379" s="118">
        <v>820574.49246715603</v>
      </c>
      <c r="AD379" s="118">
        <v>817201.97565613606</v>
      </c>
      <c r="AE379" s="118">
        <v>821942.98359927395</v>
      </c>
      <c r="AF379" s="118">
        <v>881416.23647381202</v>
      </c>
      <c r="AG379" s="118">
        <v>849276.14999575098</v>
      </c>
      <c r="AH379" s="118">
        <v>787661.51094611897</v>
      </c>
      <c r="AI379" s="118">
        <v>804385.43526890199</v>
      </c>
      <c r="AJ379" s="118">
        <v>805131.28756557801</v>
      </c>
      <c r="AK379" s="118">
        <v>823368.847683114</v>
      </c>
      <c r="AL379" s="118">
        <v>760535.67573031399</v>
      </c>
      <c r="AM379" s="118">
        <v>821902.57284446398</v>
      </c>
      <c r="AN379" s="118">
        <v>787533.06410295598</v>
      </c>
      <c r="AO379" s="118">
        <v>811054.38569073402</v>
      </c>
      <c r="AP379" s="118">
        <v>789943.36946477694</v>
      </c>
      <c r="AQ379" s="118">
        <v>692910.68252076604</v>
      </c>
      <c r="AR379" s="118">
        <v>717011.42695691402</v>
      </c>
      <c r="AS379" s="118">
        <v>523845.78580169397</v>
      </c>
      <c r="AT379" s="118">
        <v>766939.38274354802</v>
      </c>
      <c r="AU379" s="118">
        <v>756177.71718667005</v>
      </c>
      <c r="AV379" s="118">
        <v>734789.60203756101</v>
      </c>
      <c r="AW379" s="118">
        <v>801088.46382753097</v>
      </c>
      <c r="AX379" s="118">
        <v>823426.73244213301</v>
      </c>
      <c r="AY379" s="118">
        <v>944141.38971890497</v>
      </c>
      <c r="AZ379" s="118">
        <v>785515.92503229401</v>
      </c>
      <c r="BA379" s="118">
        <v>773781.76918558299</v>
      </c>
      <c r="BB379" s="118">
        <v>675406.08415730705</v>
      </c>
      <c r="BC379" s="118">
        <v>834374.40927571198</v>
      </c>
      <c r="BD379" s="118">
        <v>735646.03412441502</v>
      </c>
      <c r="BE379" s="118">
        <v>726668.09044221195</v>
      </c>
      <c r="BF379" s="118">
        <v>724537.97886111797</v>
      </c>
      <c r="BG379" s="118">
        <v>851719.94972980197</v>
      </c>
      <c r="BH379" s="118">
        <v>821758.149904422</v>
      </c>
      <c r="BI379" s="118">
        <v>772268.41321321996</v>
      </c>
      <c r="BJ379" s="118">
        <v>799231.24214543402</v>
      </c>
      <c r="BK379" s="118">
        <v>844786.54603762203</v>
      </c>
      <c r="BL379" s="118">
        <v>867061.17482672306</v>
      </c>
      <c r="BM379" s="118">
        <v>727667.61727939395</v>
      </c>
      <c r="BN379" s="118">
        <v>819078.56919628498</v>
      </c>
      <c r="BO379" s="118">
        <v>882665.31095400802</v>
      </c>
      <c r="BP379" s="118">
        <v>842769.74959592905</v>
      </c>
      <c r="BQ379" s="118">
        <v>864257.36913662602</v>
      </c>
      <c r="BR379" s="118">
        <v>819292.56012759102</v>
      </c>
      <c r="BS379" s="118">
        <v>877207.49051210401</v>
      </c>
      <c r="BT379" s="118">
        <v>760290.93606128497</v>
      </c>
      <c r="BU379" s="118">
        <v>852560.16656333604</v>
      </c>
      <c r="BV379" s="118">
        <v>827174.30809215596</v>
      </c>
      <c r="BW379" s="118">
        <v>758397.353390145</v>
      </c>
      <c r="BX379" s="118">
        <v>769236.74344718398</v>
      </c>
      <c r="BY379" s="118">
        <v>802642.79804448294</v>
      </c>
      <c r="BZ379" s="118">
        <v>726491.83969416202</v>
      </c>
      <c r="CA379" s="118">
        <v>727621.82600564905</v>
      </c>
      <c r="CB379" s="118">
        <v>695796.03776734695</v>
      </c>
    </row>
    <row r="380" spans="1:80" s="118" customFormat="1" x14ac:dyDescent="0.2">
      <c r="A380" s="118" t="s">
        <v>1695</v>
      </c>
      <c r="B380" s="132"/>
      <c r="C380" s="132"/>
      <c r="D380" s="117">
        <v>4365446.0315993801</v>
      </c>
      <c r="E380" s="117">
        <v>4560088.2186999898</v>
      </c>
      <c r="F380" s="117">
        <v>5140065.6968817497</v>
      </c>
      <c r="G380" s="117">
        <v>5027409.6897992697</v>
      </c>
      <c r="H380" s="117">
        <v>4391265.5677735005</v>
      </c>
      <c r="I380" s="117">
        <v>4193306.4550396898</v>
      </c>
      <c r="J380" s="117">
        <v>4244125.9907384701</v>
      </c>
      <c r="K380" s="117">
        <v>4212878.3854071097</v>
      </c>
      <c r="L380" s="117">
        <v>4360632.2753988896</v>
      </c>
      <c r="M380" s="117">
        <v>4420776.88881402</v>
      </c>
      <c r="N380" s="118">
        <v>4334568.2876810096</v>
      </c>
      <c r="O380" s="118">
        <v>4199518.3295050198</v>
      </c>
      <c r="P380" s="118">
        <v>4394658.47409024</v>
      </c>
      <c r="Q380" s="118">
        <v>4281850.0601893002</v>
      </c>
      <c r="R380" s="118">
        <v>4187906.4543959699</v>
      </c>
      <c r="S380" s="118">
        <v>4423532.0398945399</v>
      </c>
      <c r="T380" s="118">
        <v>4482219.9026530897</v>
      </c>
      <c r="U380" s="118">
        <v>4458960.7402130403</v>
      </c>
      <c r="V380" s="118">
        <v>4184150.63914942</v>
      </c>
      <c r="W380" s="118">
        <v>4398403.2621588698</v>
      </c>
      <c r="X380" s="118">
        <v>4269456.0899009099</v>
      </c>
      <c r="Y380" s="118">
        <v>4115476.0630451301</v>
      </c>
      <c r="Z380" s="118">
        <v>4522251.4894489702</v>
      </c>
      <c r="AA380" s="118">
        <v>5061671.2616124898</v>
      </c>
      <c r="AB380" s="118">
        <v>4114545.3081545602</v>
      </c>
      <c r="AC380" s="118">
        <v>4361395.0356459497</v>
      </c>
      <c r="AD380" s="118">
        <v>4269978.3759734398</v>
      </c>
      <c r="AE380" s="118">
        <v>4142607.4742840701</v>
      </c>
      <c r="AF380" s="118">
        <v>4262012.9594395095</v>
      </c>
      <c r="AG380" s="118">
        <v>4066582.0737444302</v>
      </c>
      <c r="AH380" s="118">
        <v>4038045.8079516701</v>
      </c>
      <c r="AI380" s="118">
        <v>3902196.5572908702</v>
      </c>
      <c r="AJ380" s="118">
        <v>4074574.3277791901</v>
      </c>
      <c r="AK380" s="118">
        <v>3932610.4899089402</v>
      </c>
      <c r="AL380" s="118">
        <v>4019443.4674872402</v>
      </c>
      <c r="AM380" s="118">
        <v>3907688.8099960298</v>
      </c>
      <c r="AN380" s="118">
        <v>4011672.6660533301</v>
      </c>
      <c r="AO380" s="118">
        <v>4524550.5016194498</v>
      </c>
      <c r="AP380" s="118">
        <v>3919760.4084223099</v>
      </c>
      <c r="AQ380" s="118">
        <v>2935266.90291502</v>
      </c>
      <c r="AR380" s="118">
        <v>3234361.9364551599</v>
      </c>
      <c r="AS380" s="118">
        <v>2626824.6577095399</v>
      </c>
      <c r="AT380" s="118">
        <v>3879958.8927144101</v>
      </c>
      <c r="AU380" s="118">
        <v>3055031.2385337302</v>
      </c>
      <c r="AV380" s="118">
        <v>3096443.5674198</v>
      </c>
      <c r="AW380" s="118">
        <v>3834723.4063731902</v>
      </c>
      <c r="AX380" s="118">
        <v>3783267.0223928699</v>
      </c>
      <c r="AY380" s="118">
        <v>4493270.6738127498</v>
      </c>
      <c r="AZ380" s="118">
        <v>3656685.1179179801</v>
      </c>
      <c r="BA380" s="118">
        <v>3786888.8441948802</v>
      </c>
      <c r="BB380" s="118">
        <v>3087699.6134716999</v>
      </c>
      <c r="BC380" s="118">
        <v>3815963.9757094001</v>
      </c>
      <c r="BD380" s="118">
        <v>3715813.7939452701</v>
      </c>
      <c r="BE380" s="118">
        <v>3202267.4965289002</v>
      </c>
      <c r="BF380" s="118">
        <v>3201423.8190249102</v>
      </c>
      <c r="BG380" s="118">
        <v>4485434.7757496703</v>
      </c>
      <c r="BH380" s="118">
        <v>4264072.7293867301</v>
      </c>
      <c r="BI380" s="118">
        <v>3611613.9277774398</v>
      </c>
      <c r="BJ380" s="118">
        <v>4093010.3432497401</v>
      </c>
      <c r="BK380" s="118">
        <v>4365836.5297253001</v>
      </c>
      <c r="BL380" s="118">
        <v>4442185.3420307096</v>
      </c>
      <c r="BM380" s="118">
        <v>3348692.8079878199</v>
      </c>
      <c r="BN380" s="118">
        <v>4188191.6151572</v>
      </c>
      <c r="BO380" s="118">
        <v>4241183.82093623</v>
      </c>
      <c r="BP380" s="118">
        <v>4312979.5894468296</v>
      </c>
      <c r="BQ380" s="118">
        <v>4412728.7223407999</v>
      </c>
      <c r="BR380" s="118">
        <v>4296753.8246513596</v>
      </c>
      <c r="BS380" s="118">
        <v>4145365.38301459</v>
      </c>
      <c r="BT380" s="118">
        <v>3882970.2175537599</v>
      </c>
      <c r="BU380" s="118">
        <v>4538370.1679649903</v>
      </c>
      <c r="BV380" s="118">
        <v>4272552.8358485801</v>
      </c>
      <c r="BW380" s="118">
        <v>3483698.2269454799</v>
      </c>
      <c r="BX380" s="118">
        <v>3511509.5412575998</v>
      </c>
      <c r="BY380" s="118">
        <v>3311445.4121089801</v>
      </c>
      <c r="BZ380" s="118">
        <v>3219727.1282538301</v>
      </c>
      <c r="CA380" s="118">
        <v>3143088.2877082601</v>
      </c>
      <c r="CB380" s="118">
        <v>3333274.1610821499</v>
      </c>
    </row>
    <row r="381" spans="1:80" s="118" customFormat="1" x14ac:dyDescent="0.2">
      <c r="A381" s="118" t="s">
        <v>1707</v>
      </c>
      <c r="B381" s="132"/>
      <c r="C381" s="132"/>
      <c r="D381" s="117">
        <v>7633787.0557391001</v>
      </c>
      <c r="E381" s="117">
        <v>7652222.6349521503</v>
      </c>
      <c r="F381" s="117">
        <v>7873149.8662496302</v>
      </c>
      <c r="G381" s="117">
        <v>8497225.9691478107</v>
      </c>
      <c r="H381" s="117">
        <v>7042952.8545718696</v>
      </c>
      <c r="I381" s="117">
        <v>6647568.83121714</v>
      </c>
      <c r="J381" s="117">
        <v>7276513.0862557702</v>
      </c>
      <c r="K381" s="117">
        <v>7294366.2094602501</v>
      </c>
      <c r="L381" s="117">
        <v>7143446.6596305203</v>
      </c>
      <c r="M381" s="117">
        <v>7081513.66575938</v>
      </c>
      <c r="N381" s="118">
        <v>7232358.4248899603</v>
      </c>
      <c r="O381" s="118">
        <v>6878928.4490244603</v>
      </c>
      <c r="P381" s="118">
        <v>7310955.4940882903</v>
      </c>
      <c r="Q381" s="118">
        <v>7053187.2864848999</v>
      </c>
      <c r="R381" s="118">
        <v>7017262.2097010603</v>
      </c>
      <c r="S381" s="118">
        <v>7158647.5095802899</v>
      </c>
      <c r="T381" s="118">
        <v>7165364.99263182</v>
      </c>
      <c r="U381" s="118">
        <v>7121131.9112018999</v>
      </c>
      <c r="V381" s="118">
        <v>7138038.5885019796</v>
      </c>
      <c r="W381" s="118">
        <v>6786418.2533461004</v>
      </c>
      <c r="X381" s="118">
        <v>6845049.2047049096</v>
      </c>
      <c r="Y381" s="118">
        <v>6889369.2541451696</v>
      </c>
      <c r="Z381" s="118">
        <v>7313410.7181270299</v>
      </c>
      <c r="AA381" s="118">
        <v>8110050.6366572799</v>
      </c>
      <c r="AB381" s="118">
        <v>6775000.6521838</v>
      </c>
      <c r="AC381" s="118">
        <v>6848153.8216526201</v>
      </c>
      <c r="AD381" s="118">
        <v>6843338.4978001397</v>
      </c>
      <c r="AE381" s="118">
        <v>6695205.5159907304</v>
      </c>
      <c r="AF381" s="118">
        <v>7011558.4584671697</v>
      </c>
      <c r="AG381" s="118">
        <v>6470946.1153699299</v>
      </c>
      <c r="AH381" s="118">
        <v>6424868.9576936904</v>
      </c>
      <c r="AI381" s="118">
        <v>6443606.6196661098</v>
      </c>
      <c r="AJ381" s="118">
        <v>6636159.0385965398</v>
      </c>
      <c r="AK381" s="118">
        <v>6375414.4049674897</v>
      </c>
      <c r="AL381" s="118">
        <v>6567515.8242831398</v>
      </c>
      <c r="AM381" s="118">
        <v>6453359.1756439703</v>
      </c>
      <c r="AN381" s="118">
        <v>6595735.5602166597</v>
      </c>
      <c r="AO381" s="118">
        <v>6700270.4962910302</v>
      </c>
      <c r="AP381" s="118">
        <v>6563382.5974162696</v>
      </c>
      <c r="AQ381" s="118">
        <v>5802065.1021162402</v>
      </c>
      <c r="AR381" s="118">
        <v>5462346.2675797204</v>
      </c>
      <c r="AS381" s="118">
        <v>4580332.5495959604</v>
      </c>
      <c r="AT381" s="118">
        <v>6271620.6714081001</v>
      </c>
      <c r="AU381" s="118">
        <v>5876998.84774228</v>
      </c>
      <c r="AV381" s="118">
        <v>6237196.1222655503</v>
      </c>
      <c r="AW381" s="118">
        <v>6475787.6022664998</v>
      </c>
      <c r="AX381" s="118">
        <v>6319303.9878542703</v>
      </c>
      <c r="AY381" s="118">
        <v>7421507.7195380302</v>
      </c>
      <c r="AZ381" s="118">
        <v>6343491.0598274302</v>
      </c>
      <c r="BA381" s="118">
        <v>6145481.7064227797</v>
      </c>
      <c r="BB381" s="118">
        <v>5959242.8502115803</v>
      </c>
      <c r="BC381" s="118">
        <v>6434142.2059619799</v>
      </c>
      <c r="BD381" s="118">
        <v>6068176.4927706895</v>
      </c>
      <c r="BE381" s="118">
        <v>5986033.2819985198</v>
      </c>
      <c r="BF381" s="118">
        <v>5860192.6536965696</v>
      </c>
      <c r="BG381" s="118">
        <v>6604449.1111093303</v>
      </c>
      <c r="BH381" s="118">
        <v>6693884.40838823</v>
      </c>
      <c r="BI381" s="118">
        <v>6104644.8624155698</v>
      </c>
      <c r="BJ381" s="118">
        <v>6650953.4191802097</v>
      </c>
      <c r="BK381" s="118">
        <v>6681468.1755020497</v>
      </c>
      <c r="BL381" s="118">
        <v>6903762.8106395202</v>
      </c>
      <c r="BM381" s="118">
        <v>6358160.0192402303</v>
      </c>
      <c r="BN381" s="118">
        <v>6684816.7210017303</v>
      </c>
      <c r="BO381" s="118">
        <v>6977537.1355520999</v>
      </c>
      <c r="BP381" s="118">
        <v>6807465.7654267102</v>
      </c>
      <c r="BQ381" s="118">
        <v>7135541.2152144201</v>
      </c>
      <c r="BR381" s="118">
        <v>6756518.1114551304</v>
      </c>
      <c r="BS381" s="118">
        <v>6852941.1311109699</v>
      </c>
      <c r="BT381" s="118">
        <v>6478404.0949782897</v>
      </c>
      <c r="BU381" s="118">
        <v>6786894.5659612296</v>
      </c>
      <c r="BV381" s="118">
        <v>6857928.9938137997</v>
      </c>
      <c r="BW381" s="118">
        <v>6181437.72459336</v>
      </c>
      <c r="BX381" s="118">
        <v>6024202.5556496996</v>
      </c>
      <c r="BY381" s="118">
        <v>6289362.0298274197</v>
      </c>
      <c r="BZ381" s="118">
        <v>6114447.0338681396</v>
      </c>
      <c r="CA381" s="118">
        <v>6055801.7239569696</v>
      </c>
      <c r="CB381" s="118">
        <v>5723136.2360941302</v>
      </c>
    </row>
    <row r="382" spans="1:80" s="118" customFormat="1" x14ac:dyDescent="0.2">
      <c r="A382" s="118" t="s">
        <v>1717</v>
      </c>
      <c r="B382" s="132"/>
      <c r="C382" s="132"/>
      <c r="D382" s="117">
        <v>1671590.4754194</v>
      </c>
      <c r="E382" s="117">
        <v>1570313.91155989</v>
      </c>
      <c r="F382" s="117">
        <v>1365041.4998085599</v>
      </c>
      <c r="G382" s="117">
        <v>1998710.1961594401</v>
      </c>
      <c r="H382" s="117">
        <v>1710352.7822539101</v>
      </c>
      <c r="I382" s="117">
        <v>1550103.4289907599</v>
      </c>
      <c r="J382" s="117">
        <v>1634485.0143698</v>
      </c>
      <c r="K382" s="117">
        <v>1664627.1224797401</v>
      </c>
      <c r="L382" s="117">
        <v>1669496.1569976199</v>
      </c>
      <c r="M382" s="117">
        <v>1622609.03828797</v>
      </c>
      <c r="N382" s="118">
        <v>1700964.5845459299</v>
      </c>
      <c r="O382" s="118">
        <v>1616929.4677223901</v>
      </c>
      <c r="P382" s="118">
        <v>1591181.4221433201</v>
      </c>
      <c r="Q382" s="118">
        <v>1726946.09426519</v>
      </c>
      <c r="R382" s="118">
        <v>1643550.9300261999</v>
      </c>
      <c r="S382" s="118">
        <v>1613968.55693166</v>
      </c>
      <c r="T382" s="118">
        <v>1646403.63288525</v>
      </c>
      <c r="U382" s="118">
        <v>1657054.0977838901</v>
      </c>
      <c r="V382" s="118">
        <v>1732293.63119848</v>
      </c>
      <c r="W382" s="118">
        <v>1579337.34723523</v>
      </c>
      <c r="X382" s="118">
        <v>1662193.5391029899</v>
      </c>
      <c r="Y382" s="118">
        <v>1698782.7888219201</v>
      </c>
      <c r="Z382" s="118">
        <v>1529687.0246011</v>
      </c>
      <c r="AA382" s="118">
        <v>1829206.8913394001</v>
      </c>
      <c r="AB382" s="118">
        <v>1672816.4353330999</v>
      </c>
      <c r="AC382" s="118">
        <v>1583543.53182746</v>
      </c>
      <c r="AD382" s="118">
        <v>1671763.1170856699</v>
      </c>
      <c r="AE382" s="118">
        <v>1627434.17851118</v>
      </c>
      <c r="AF382" s="118">
        <v>1508150.4325442801</v>
      </c>
      <c r="AG382" s="118">
        <v>1568834.9086414501</v>
      </c>
      <c r="AH382" s="118">
        <v>1555967.83426163</v>
      </c>
      <c r="AI382" s="118">
        <v>1691759.45983708</v>
      </c>
      <c r="AJ382" s="118">
        <v>1661545.3189026499</v>
      </c>
      <c r="AK382" s="118">
        <v>1636212.1930754399</v>
      </c>
      <c r="AL382" s="118">
        <v>1641365.37783568</v>
      </c>
      <c r="AM382" s="118">
        <v>1678400.89845164</v>
      </c>
      <c r="AN382" s="118">
        <v>1565786.8605790499</v>
      </c>
      <c r="AO382" s="118">
        <v>1807911.2202963801</v>
      </c>
      <c r="AP382" s="118">
        <v>1682299.8886418999</v>
      </c>
      <c r="AQ382" s="118">
        <v>1741809.6808877201</v>
      </c>
      <c r="AR382" s="118">
        <v>1760540.42863202</v>
      </c>
      <c r="AS382" s="118">
        <v>2144164.0210189801</v>
      </c>
      <c r="AT382" s="118">
        <v>1699311.30422195</v>
      </c>
      <c r="AU382" s="118">
        <v>1814614.93907608</v>
      </c>
      <c r="AV382" s="118">
        <v>1790840.96842093</v>
      </c>
      <c r="AW382" s="118">
        <v>1719003.0859262501</v>
      </c>
      <c r="AX382" s="118">
        <v>1708671.5020039999</v>
      </c>
      <c r="AY382" s="118">
        <v>1648685.5999079801</v>
      </c>
      <c r="AZ382" s="118">
        <v>1772791.9121071</v>
      </c>
      <c r="BA382" s="118">
        <v>1714780.7853546599</v>
      </c>
      <c r="BB382" s="118">
        <v>1575164.5916276199</v>
      </c>
      <c r="BC382" s="118">
        <v>1636158.70882731</v>
      </c>
      <c r="BD382" s="118">
        <v>1808020.7841791899</v>
      </c>
      <c r="BE382" s="118">
        <v>1668642.5985662499</v>
      </c>
      <c r="BF382" s="118">
        <v>1770384.58525515</v>
      </c>
      <c r="BG382" s="118">
        <v>1561844.5901625899</v>
      </c>
      <c r="BH382" s="118">
        <v>1592241.1116014901</v>
      </c>
      <c r="BI382" s="118">
        <v>1753441.3969910999</v>
      </c>
      <c r="BJ382" s="118">
        <v>1569039.3281541299</v>
      </c>
      <c r="BK382" s="118">
        <v>1647434.6806529399</v>
      </c>
      <c r="BL382" s="118">
        <v>1615749.1893543999</v>
      </c>
      <c r="BM382" s="118">
        <v>1643859.4889688999</v>
      </c>
      <c r="BN382" s="118">
        <v>1536066.5077460201</v>
      </c>
      <c r="BO382" s="118">
        <v>1566202.9558415499</v>
      </c>
      <c r="BP382" s="118">
        <v>1665803.8412788699</v>
      </c>
      <c r="BQ382" s="118">
        <v>1589972.4929816099</v>
      </c>
      <c r="BR382" s="118">
        <v>1652692.21037336</v>
      </c>
      <c r="BS382" s="118">
        <v>1761157.6750131201</v>
      </c>
      <c r="BT382" s="118">
        <v>1679952.3544280401</v>
      </c>
      <c r="BU382" s="118">
        <v>1734243.1225831099</v>
      </c>
      <c r="BV382" s="118">
        <v>1688123.247742</v>
      </c>
      <c r="BW382" s="118">
        <v>1711371.04579091</v>
      </c>
      <c r="BX382" s="118">
        <v>1780475.93462695</v>
      </c>
      <c r="BY382" s="118">
        <v>1749457.28812622</v>
      </c>
      <c r="BZ382" s="118">
        <v>1754725.35141328</v>
      </c>
      <c r="CA382" s="118">
        <v>1760465.81404865</v>
      </c>
      <c r="CB382" s="118">
        <v>1683244.3969888301</v>
      </c>
    </row>
    <row r="383" spans="1:80" s="118" customFormat="1" x14ac:dyDescent="0.2">
      <c r="A383" s="118" t="s">
        <v>1719</v>
      </c>
      <c r="B383" s="132"/>
      <c r="C383" s="132"/>
      <c r="D383" s="117">
        <v>58673348.494116798</v>
      </c>
      <c r="E383" s="117">
        <v>64375951.900111303</v>
      </c>
      <c r="F383" s="117">
        <v>62614138.706573702</v>
      </c>
      <c r="G383" s="117">
        <v>66088796.897509798</v>
      </c>
      <c r="H383" s="117">
        <v>54087145.555684701</v>
      </c>
      <c r="I383" s="117">
        <v>51080059.519088499</v>
      </c>
      <c r="J383" s="117">
        <v>52773037.573595099</v>
      </c>
      <c r="K383" s="117">
        <v>53825281.350307599</v>
      </c>
      <c r="L383" s="117">
        <v>50968026.353875697</v>
      </c>
      <c r="M383" s="117">
        <v>58033967.209950998</v>
      </c>
      <c r="N383" s="118">
        <v>54278816.852584101</v>
      </c>
      <c r="O383" s="118">
        <v>54639931.959896103</v>
      </c>
      <c r="P383" s="118">
        <v>56815533.970895097</v>
      </c>
      <c r="Q383" s="118">
        <v>53721826.251506701</v>
      </c>
      <c r="R383" s="118">
        <v>52663457.171513602</v>
      </c>
      <c r="S383" s="118">
        <v>60092466.428711101</v>
      </c>
      <c r="T383" s="118">
        <v>56546165.846881099</v>
      </c>
      <c r="U383" s="118">
        <v>47166212.987316497</v>
      </c>
      <c r="V383" s="118">
        <v>53505831.6050485</v>
      </c>
      <c r="W383" s="118">
        <v>50399531.832459398</v>
      </c>
      <c r="X383" s="118">
        <v>51173903.934686698</v>
      </c>
      <c r="Y383" s="118">
        <v>52749101.635293797</v>
      </c>
      <c r="Z383" s="118">
        <v>55874408.922868297</v>
      </c>
      <c r="AA383" s="118">
        <v>58902794.6285045</v>
      </c>
      <c r="AB383" s="118">
        <v>54877219.798554197</v>
      </c>
      <c r="AC383" s="118">
        <v>58800764.564355701</v>
      </c>
      <c r="AD383" s="118">
        <v>51000200.711091101</v>
      </c>
      <c r="AE383" s="118">
        <v>48293390.703068003</v>
      </c>
      <c r="AF383" s="118">
        <v>49308887.972837098</v>
      </c>
      <c r="AG383" s="118">
        <v>52443355.3166961</v>
      </c>
      <c r="AH383" s="118">
        <v>47628668.621675</v>
      </c>
      <c r="AI383" s="118">
        <v>51115418.2543355</v>
      </c>
      <c r="AJ383" s="118">
        <v>52722826.017123803</v>
      </c>
      <c r="AK383" s="118">
        <v>48867626.993954599</v>
      </c>
      <c r="AL383" s="118">
        <v>42541637.5054897</v>
      </c>
      <c r="AM383" s="118">
        <v>52518372.8252941</v>
      </c>
      <c r="AN383" s="118">
        <v>47410655.070103697</v>
      </c>
      <c r="AO383" s="118">
        <v>46060118.802593797</v>
      </c>
      <c r="AP383" s="118">
        <v>52239949.6482784</v>
      </c>
      <c r="AQ383" s="118">
        <v>40365058.466259301</v>
      </c>
      <c r="AR383" s="118">
        <v>39837063.227373503</v>
      </c>
      <c r="AS383" s="118">
        <v>34306105.022125997</v>
      </c>
      <c r="AT383" s="118">
        <v>46599202.396031298</v>
      </c>
      <c r="AU383" s="118">
        <v>38139235.954496302</v>
      </c>
      <c r="AV383" s="118">
        <v>36057829.563225299</v>
      </c>
      <c r="AW383" s="118">
        <v>47418985.546328597</v>
      </c>
      <c r="AX383" s="118">
        <v>51968761.1771916</v>
      </c>
      <c r="AY383" s="118">
        <v>59811650.346958503</v>
      </c>
      <c r="AZ383" s="118">
        <v>46176670.6914597</v>
      </c>
      <c r="BA383" s="118">
        <v>51949742.338697098</v>
      </c>
      <c r="BB383" s="118">
        <v>37050970.205871597</v>
      </c>
      <c r="BC383" s="118">
        <v>48606340.387777299</v>
      </c>
      <c r="BD383" s="118">
        <v>46325691.042959198</v>
      </c>
      <c r="BE383" s="118">
        <v>39927919.661967099</v>
      </c>
      <c r="BF383" s="118">
        <v>44131092.700482503</v>
      </c>
      <c r="BG383" s="118">
        <v>57519300.723690704</v>
      </c>
      <c r="BH383" s="118">
        <v>52908659.437942401</v>
      </c>
      <c r="BI383" s="118">
        <v>46038612.853653997</v>
      </c>
      <c r="BJ383" s="118">
        <v>49322120.895618603</v>
      </c>
      <c r="BK383" s="118">
        <v>49870235.914797902</v>
      </c>
      <c r="BL383" s="118">
        <v>50739494.363158599</v>
      </c>
      <c r="BM383" s="118">
        <v>41335693.210973702</v>
      </c>
      <c r="BN383" s="118">
        <v>50994748.979792997</v>
      </c>
      <c r="BO383" s="118">
        <v>57709350.828892298</v>
      </c>
      <c r="BP383" s="118">
        <v>49445788.479712702</v>
      </c>
      <c r="BQ383" s="118">
        <v>58746975.357018799</v>
      </c>
      <c r="BR383" s="118">
        <v>51501465.723639399</v>
      </c>
      <c r="BS383" s="118">
        <v>49582806.565260403</v>
      </c>
      <c r="BT383" s="118">
        <v>50439311.239208698</v>
      </c>
      <c r="BU383" s="118">
        <v>52807842.335838802</v>
      </c>
      <c r="BV383" s="118">
        <v>48735189.528415203</v>
      </c>
      <c r="BW383" s="118">
        <v>40931087.166262299</v>
      </c>
      <c r="BX383" s="118">
        <v>38194475.177177802</v>
      </c>
      <c r="BY383" s="118">
        <v>40338885.623710804</v>
      </c>
      <c r="BZ383" s="118">
        <v>39761173.858178496</v>
      </c>
      <c r="CA383" s="118">
        <v>36019999.607738703</v>
      </c>
      <c r="CB383" s="118">
        <v>43626779.468419299</v>
      </c>
    </row>
    <row r="384" spans="1:80" s="118" customFormat="1" x14ac:dyDescent="0.2">
      <c r="A384" s="118" t="s">
        <v>1724</v>
      </c>
      <c r="B384" s="132"/>
      <c r="C384" s="132"/>
      <c r="D384" s="117">
        <v>309402.10156261403</v>
      </c>
      <c r="E384" s="117">
        <v>321704.62971974001</v>
      </c>
      <c r="F384" s="117">
        <v>277312.64076828997</v>
      </c>
      <c r="G384" s="117">
        <v>410222.82131495501</v>
      </c>
      <c r="H384" s="117">
        <v>294564.363104861</v>
      </c>
      <c r="I384" s="117">
        <v>309716.20216811099</v>
      </c>
      <c r="J384" s="117">
        <v>286760.98911129602</v>
      </c>
      <c r="K384" s="117">
        <v>297118.63530627597</v>
      </c>
      <c r="L384" s="117">
        <v>282417.24335471401</v>
      </c>
      <c r="M384" s="117">
        <v>268659.53886202502</v>
      </c>
      <c r="N384" s="118">
        <v>309626.95763879101</v>
      </c>
      <c r="O384" s="118">
        <v>281255.59826518199</v>
      </c>
      <c r="P384" s="118">
        <v>276117.98111506097</v>
      </c>
      <c r="Q384" s="118">
        <v>291007.68978101498</v>
      </c>
      <c r="R384" s="118">
        <v>273818.26487639401</v>
      </c>
      <c r="S384" s="118">
        <v>298378.70633948297</v>
      </c>
      <c r="T384" s="118">
        <v>309531.41235278902</v>
      </c>
      <c r="U384" s="118">
        <v>313598.74600292102</v>
      </c>
      <c r="V384" s="118">
        <v>326136.786281957</v>
      </c>
      <c r="W384" s="118">
        <v>270644.82083344198</v>
      </c>
      <c r="X384" s="118">
        <v>299948.73221936898</v>
      </c>
      <c r="Y384" s="118">
        <v>276054.88355726999</v>
      </c>
      <c r="Z384" s="118">
        <v>299699.58107997902</v>
      </c>
      <c r="AA384" s="118">
        <v>352236.96220037399</v>
      </c>
      <c r="AB384" s="118">
        <v>299628.74590281799</v>
      </c>
      <c r="AC384" s="118">
        <v>273999.19660187198</v>
      </c>
      <c r="AD384" s="118">
        <v>295682.959849131</v>
      </c>
      <c r="AE384" s="118">
        <v>263486.07191747299</v>
      </c>
      <c r="AF384" s="118">
        <v>285039.85845881002</v>
      </c>
      <c r="AG384" s="118">
        <v>294712.66964337998</v>
      </c>
      <c r="AH384" s="118">
        <v>264233.20960184198</v>
      </c>
      <c r="AI384" s="118">
        <v>264294.86678227002</v>
      </c>
      <c r="AJ384" s="118">
        <v>323298.99801223801</v>
      </c>
      <c r="AK384" s="118">
        <v>266101.93119443598</v>
      </c>
      <c r="AL384" s="118">
        <v>277492.67480182002</v>
      </c>
      <c r="AM384" s="118">
        <v>261630.29869998901</v>
      </c>
      <c r="AN384" s="118">
        <v>278272.31070322898</v>
      </c>
      <c r="AO384" s="118">
        <v>312270.992831929</v>
      </c>
      <c r="AP384" s="118">
        <v>315076.15153385297</v>
      </c>
      <c r="AQ384" s="118">
        <v>276049.91591536702</v>
      </c>
      <c r="AR384" s="118">
        <v>256460.23390656599</v>
      </c>
      <c r="AS384" s="118">
        <v>231578.60370757201</v>
      </c>
      <c r="AT384" s="118">
        <v>297872.85418106499</v>
      </c>
      <c r="AU384" s="118">
        <v>279386.13135545602</v>
      </c>
      <c r="AV384" s="118">
        <v>307042.773006031</v>
      </c>
      <c r="AW384" s="118">
        <v>307019.67680637701</v>
      </c>
      <c r="AX384" s="118">
        <v>298269.631249748</v>
      </c>
      <c r="AY384" s="118">
        <v>349153.05964685901</v>
      </c>
      <c r="AZ384" s="118">
        <v>275814.90129636799</v>
      </c>
      <c r="BA384" s="118">
        <v>259006.18919512501</v>
      </c>
      <c r="BB384" s="118">
        <v>225659.80758067899</v>
      </c>
      <c r="BC384" s="118">
        <v>287370.18883889198</v>
      </c>
      <c r="BD384" s="118">
        <v>271407.97559050802</v>
      </c>
      <c r="BE384" s="118">
        <v>250875.902407813</v>
      </c>
      <c r="BF384" s="118">
        <v>265670.61689074902</v>
      </c>
      <c r="BG384" s="118">
        <v>305931.83035908599</v>
      </c>
      <c r="BH384" s="118">
        <v>278294.87217715301</v>
      </c>
      <c r="BI384" s="118">
        <v>265322.50329567102</v>
      </c>
      <c r="BJ384" s="118">
        <v>281030.81020831998</v>
      </c>
      <c r="BK384" s="118">
        <v>331898.36494685401</v>
      </c>
      <c r="BL384" s="118">
        <v>317755.490315073</v>
      </c>
      <c r="BM384" s="118">
        <v>292675.880950602</v>
      </c>
      <c r="BN384" s="118">
        <v>320658.76178043702</v>
      </c>
      <c r="BO384" s="118">
        <v>292089.61392995901</v>
      </c>
      <c r="BP384" s="118">
        <v>294249.43918246601</v>
      </c>
      <c r="BQ384" s="118">
        <v>289451.39183582697</v>
      </c>
      <c r="BR384" s="118">
        <v>319855.14380146499</v>
      </c>
      <c r="BS384" s="118">
        <v>297054.67397820798</v>
      </c>
      <c r="BT384" s="118">
        <v>326807.35567567998</v>
      </c>
      <c r="BU384" s="118">
        <v>321013.36787097901</v>
      </c>
      <c r="BV384" s="118">
        <v>321153.565995868</v>
      </c>
      <c r="BW384" s="118">
        <v>293379.84929325199</v>
      </c>
      <c r="BX384" s="118">
        <v>271431.677910748</v>
      </c>
      <c r="BY384" s="118">
        <v>275741.34653906198</v>
      </c>
      <c r="BZ384" s="118">
        <v>274886.67347919499</v>
      </c>
      <c r="CA384" s="118">
        <v>278323.63617637497</v>
      </c>
      <c r="CB384" s="118">
        <v>258217.447600321</v>
      </c>
    </row>
    <row r="385" spans="1:80" s="118" customFormat="1" x14ac:dyDescent="0.2">
      <c r="A385" s="118" t="s">
        <v>1737</v>
      </c>
      <c r="B385" s="132"/>
      <c r="C385" s="132"/>
      <c r="D385" s="117">
        <v>5502651.2617451502</v>
      </c>
      <c r="E385" s="117">
        <v>5681957.96225545</v>
      </c>
      <c r="F385" s="117">
        <v>5922335.6105357604</v>
      </c>
      <c r="G385" s="117">
        <v>6269849.8234030902</v>
      </c>
      <c r="H385" s="117">
        <v>5426352.9260230297</v>
      </c>
      <c r="I385" s="117">
        <v>5247263.4445106797</v>
      </c>
      <c r="J385" s="117">
        <v>5334058.2551980503</v>
      </c>
      <c r="K385" s="117">
        <v>5521071.27300952</v>
      </c>
      <c r="L385" s="117">
        <v>5362611.5736964103</v>
      </c>
      <c r="M385" s="117">
        <v>5236989.03366681</v>
      </c>
      <c r="N385" s="118">
        <v>5295699.7376866797</v>
      </c>
      <c r="O385" s="118">
        <v>5416562.36225871</v>
      </c>
      <c r="P385" s="118">
        <v>5284237.5730171697</v>
      </c>
      <c r="Q385" s="118">
        <v>5260251.2268516496</v>
      </c>
      <c r="R385" s="118">
        <v>5175999.2016940899</v>
      </c>
      <c r="S385" s="118">
        <v>5353713.99972382</v>
      </c>
      <c r="T385" s="118">
        <v>5492946.1945855198</v>
      </c>
      <c r="U385" s="118">
        <v>5091753.2234160602</v>
      </c>
      <c r="V385" s="118">
        <v>5374151.2989227297</v>
      </c>
      <c r="W385" s="118">
        <v>5162285.4439941803</v>
      </c>
      <c r="X385" s="118">
        <v>5179688.3108813399</v>
      </c>
      <c r="Y385" s="118">
        <v>4994887.4503431898</v>
      </c>
      <c r="Z385" s="118">
        <v>5473498.7523721596</v>
      </c>
      <c r="AA385" s="118">
        <v>6176819.4200844001</v>
      </c>
      <c r="AB385" s="118">
        <v>4965450.2077950099</v>
      </c>
      <c r="AC385" s="118">
        <v>5056636.4069008604</v>
      </c>
      <c r="AD385" s="118">
        <v>4959371.4862972703</v>
      </c>
      <c r="AE385" s="118">
        <v>4910450.6055284301</v>
      </c>
      <c r="AF385" s="118">
        <v>5183258.3315507798</v>
      </c>
      <c r="AG385" s="118">
        <v>4936061.3458810002</v>
      </c>
      <c r="AH385" s="118">
        <v>4699800.4433645196</v>
      </c>
      <c r="AI385" s="118">
        <v>4816582.2879260397</v>
      </c>
      <c r="AJ385" s="118">
        <v>5051537.2537023304</v>
      </c>
      <c r="AK385" s="118">
        <v>4680321.6428308599</v>
      </c>
      <c r="AL385" s="118">
        <v>4916624.2036653897</v>
      </c>
      <c r="AM385" s="118">
        <v>4813554.8867223598</v>
      </c>
      <c r="AN385" s="118">
        <v>4873285.3563722204</v>
      </c>
      <c r="AO385" s="118">
        <v>5015651.5590103697</v>
      </c>
      <c r="AP385" s="118">
        <v>4826977.5162634104</v>
      </c>
      <c r="AQ385" s="118">
        <v>4376183.9015517002</v>
      </c>
      <c r="AR385" s="118">
        <v>4308767.17271234</v>
      </c>
      <c r="AS385" s="118">
        <v>3400224.75178735</v>
      </c>
      <c r="AT385" s="118">
        <v>4638084.4367099702</v>
      </c>
      <c r="AU385" s="118">
        <v>4347384.5277367998</v>
      </c>
      <c r="AV385" s="118">
        <v>4387195.0222749803</v>
      </c>
      <c r="AW385" s="118">
        <v>4801470.7202564003</v>
      </c>
      <c r="AX385" s="118">
        <v>4996388.2082958696</v>
      </c>
      <c r="AY385" s="118">
        <v>5518240.45242137</v>
      </c>
      <c r="AZ385" s="118">
        <v>4589242.2880188497</v>
      </c>
      <c r="BA385" s="118">
        <v>4738254.3198402198</v>
      </c>
      <c r="BB385" s="118">
        <v>4271597.7300817501</v>
      </c>
      <c r="BC385" s="118">
        <v>4685694.2286035204</v>
      </c>
      <c r="BD385" s="118">
        <v>4545540.9425311601</v>
      </c>
      <c r="BE385" s="118">
        <v>4563732.0277859904</v>
      </c>
      <c r="BF385" s="118">
        <v>4435758.5331289796</v>
      </c>
      <c r="BG385" s="118">
        <v>4915904.6999639096</v>
      </c>
      <c r="BH385" s="118">
        <v>4824595.9251517104</v>
      </c>
      <c r="BI385" s="118">
        <v>4902356.7037984896</v>
      </c>
      <c r="BJ385" s="118">
        <v>4819599.9430102697</v>
      </c>
      <c r="BK385" s="118">
        <v>5221294.1184153501</v>
      </c>
      <c r="BL385" s="118">
        <v>5125068.4673132403</v>
      </c>
      <c r="BM385" s="118">
        <v>4700369.6602020599</v>
      </c>
      <c r="BN385" s="118">
        <v>4980347.9573574504</v>
      </c>
      <c r="BO385" s="118">
        <v>5101410.2132779201</v>
      </c>
      <c r="BP385" s="118">
        <v>5072661.56799463</v>
      </c>
      <c r="BQ385" s="118">
        <v>5201220.48693428</v>
      </c>
      <c r="BR385" s="118">
        <v>4861648.4968300397</v>
      </c>
      <c r="BS385" s="118">
        <v>5326594.2185761603</v>
      </c>
      <c r="BT385" s="118">
        <v>4800097.5264859302</v>
      </c>
      <c r="BU385" s="118">
        <v>5112044.6563251596</v>
      </c>
      <c r="BV385" s="118">
        <v>4995824.1298922403</v>
      </c>
      <c r="BW385" s="118">
        <v>4710209.5374629097</v>
      </c>
      <c r="BX385" s="118">
        <v>4616343.3257841198</v>
      </c>
      <c r="BY385" s="118">
        <v>4812980.0014326004</v>
      </c>
      <c r="BZ385" s="118">
        <v>4509809.0956076803</v>
      </c>
      <c r="CA385" s="118">
        <v>4674198.0265594898</v>
      </c>
      <c r="CB385" s="118">
        <v>4299973.5301813399</v>
      </c>
    </row>
    <row r="386" spans="1:80" s="118" customFormat="1" x14ac:dyDescent="0.2">
      <c r="A386" s="118" t="s">
        <v>1747</v>
      </c>
      <c r="B386" s="132"/>
      <c r="C386" s="132"/>
      <c r="D386" s="117">
        <v>725644.04261419701</v>
      </c>
      <c r="E386" s="117">
        <v>710884.44282218604</v>
      </c>
      <c r="F386" s="117">
        <v>936247.05257990595</v>
      </c>
      <c r="G386" s="117">
        <v>981234.36714931799</v>
      </c>
      <c r="H386" s="117">
        <v>636684.35676340898</v>
      </c>
      <c r="I386" s="117">
        <v>706201.58288097405</v>
      </c>
      <c r="J386" s="117">
        <v>934714.79428546096</v>
      </c>
      <c r="K386" s="117">
        <v>729073.69918001501</v>
      </c>
      <c r="L386" s="117">
        <v>861592.07342737401</v>
      </c>
      <c r="M386" s="117">
        <v>629847.54722562805</v>
      </c>
      <c r="N386" s="118">
        <v>370592.69345425197</v>
      </c>
      <c r="O386" s="118">
        <v>699780.89020187804</v>
      </c>
      <c r="P386" s="118">
        <v>749516.63821916701</v>
      </c>
      <c r="Q386" s="118">
        <v>814339.73935487506</v>
      </c>
      <c r="R386" s="118">
        <v>601179.80920282204</v>
      </c>
      <c r="S386" s="118">
        <v>848936.68505948305</v>
      </c>
      <c r="T386" s="118">
        <v>596411.37342079706</v>
      </c>
      <c r="U386" s="118">
        <v>505947.70528835198</v>
      </c>
      <c r="V386" s="118">
        <v>610067.16884222697</v>
      </c>
      <c r="W386" s="118">
        <v>652590.38999546005</v>
      </c>
      <c r="X386" s="118">
        <v>751153.37417111103</v>
      </c>
      <c r="Y386" s="118">
        <v>687497.769405436</v>
      </c>
      <c r="Z386" s="118">
        <v>574954.01873998996</v>
      </c>
      <c r="AA386" s="118">
        <v>806832.55255151296</v>
      </c>
      <c r="AB386" s="118">
        <v>480031.14827000798</v>
      </c>
      <c r="AC386" s="118">
        <v>625562.24846854201</v>
      </c>
      <c r="AD386" s="118">
        <v>357223.66575140698</v>
      </c>
      <c r="AE386" s="118">
        <v>611893.79452632205</v>
      </c>
      <c r="AF386" s="118">
        <v>666035.30765101302</v>
      </c>
      <c r="AG386" s="118">
        <v>445411.97983786202</v>
      </c>
      <c r="AH386" s="118">
        <v>614731.08250032796</v>
      </c>
      <c r="AI386" s="118">
        <v>597569.80605042505</v>
      </c>
      <c r="AJ386" s="118">
        <v>495201.76580561203</v>
      </c>
      <c r="AK386" s="118">
        <v>603947.19538529299</v>
      </c>
      <c r="AL386" s="118">
        <v>655600.66953527299</v>
      </c>
      <c r="AM386" s="118">
        <v>532053.82355134597</v>
      </c>
      <c r="AN386" s="118">
        <v>552969.15135007096</v>
      </c>
      <c r="AO386" s="118">
        <v>277910.63142997702</v>
      </c>
      <c r="AP386" s="118">
        <v>513855.94873526599</v>
      </c>
      <c r="AQ386" s="118">
        <v>316434.53485083301</v>
      </c>
      <c r="AR386" s="118">
        <v>457267.41105281003</v>
      </c>
      <c r="AS386" s="118">
        <v>368518.90979587199</v>
      </c>
      <c r="AT386" s="118">
        <v>542661.17288873496</v>
      </c>
      <c r="AU386" s="118">
        <v>274868.84705090802</v>
      </c>
      <c r="AV386" s="118">
        <v>140696.46847492299</v>
      </c>
      <c r="AW386" s="118">
        <v>482015.11293207901</v>
      </c>
      <c r="AX386" s="118">
        <v>571327.296417707</v>
      </c>
      <c r="AY386" s="118">
        <v>671880.64249579003</v>
      </c>
      <c r="AZ386" s="118">
        <v>575233.25771061704</v>
      </c>
      <c r="BA386" s="118">
        <v>522139.00612898398</v>
      </c>
      <c r="BB386" s="118">
        <v>389701.72405794502</v>
      </c>
      <c r="BC386" s="118">
        <v>589809.23021584295</v>
      </c>
      <c r="BD386" s="118">
        <v>578123.00479535502</v>
      </c>
      <c r="BE386" s="118">
        <v>451964.24130477197</v>
      </c>
      <c r="BF386" s="118">
        <v>482210.324275486</v>
      </c>
      <c r="BG386" s="118">
        <v>653773.09016994305</v>
      </c>
      <c r="BH386" s="118">
        <v>622632.84022777795</v>
      </c>
      <c r="BI386" s="118">
        <v>397455.00517523498</v>
      </c>
      <c r="BJ386" s="118">
        <v>389488.45333090599</v>
      </c>
      <c r="BK386" s="118">
        <v>679389.15820572304</v>
      </c>
      <c r="BL386" s="118">
        <v>643442.26746637502</v>
      </c>
      <c r="BM386" s="118">
        <v>487833.593447302</v>
      </c>
      <c r="BN386" s="118">
        <v>680628.45119261998</v>
      </c>
      <c r="BO386" s="118">
        <v>701593.76881725504</v>
      </c>
      <c r="BP386" s="118">
        <v>641951.412030985</v>
      </c>
      <c r="BQ386" s="118">
        <v>659983.93577611097</v>
      </c>
      <c r="BR386" s="118">
        <v>503825.057005957</v>
      </c>
      <c r="BS386" s="118">
        <v>600897.40778159897</v>
      </c>
      <c r="BT386" s="118">
        <v>463953.396034543</v>
      </c>
      <c r="BU386" s="118">
        <v>454978.345133761</v>
      </c>
      <c r="BV386" s="118">
        <v>599897.33435947495</v>
      </c>
      <c r="BW386" s="118">
        <v>374787.27195533999</v>
      </c>
      <c r="BX386" s="118">
        <v>329644.33079602302</v>
      </c>
      <c r="BY386" s="118">
        <v>439936.95947252703</v>
      </c>
      <c r="BZ386" s="118">
        <v>438782.09499392001</v>
      </c>
      <c r="CA386" s="118">
        <v>436771.47957330901</v>
      </c>
      <c r="CB386" s="118">
        <v>584789.77205033496</v>
      </c>
    </row>
    <row r="387" spans="1:80" s="118" customFormat="1" x14ac:dyDescent="0.2">
      <c r="A387" s="118" t="s">
        <v>1749</v>
      </c>
      <c r="B387" s="132"/>
      <c r="C387" s="132"/>
      <c r="D387" s="117">
        <v>354045.45058856602</v>
      </c>
      <c r="E387" s="117">
        <v>360062.19996736001</v>
      </c>
      <c r="F387" s="117">
        <v>356343.58889450802</v>
      </c>
      <c r="G387" s="117">
        <v>400216.49178995402</v>
      </c>
      <c r="H387" s="117">
        <v>330142.435348175</v>
      </c>
      <c r="I387" s="117">
        <v>284531.21446022397</v>
      </c>
      <c r="J387" s="117">
        <v>320863.25236584101</v>
      </c>
      <c r="K387" s="117">
        <v>318812.08432410698</v>
      </c>
      <c r="L387" s="117">
        <v>337415.882259715</v>
      </c>
      <c r="M387" s="117">
        <v>343767.21631440503</v>
      </c>
      <c r="N387" s="118">
        <v>313294.95302025101</v>
      </c>
      <c r="O387" s="118">
        <v>326907.36426428199</v>
      </c>
      <c r="P387" s="118">
        <v>321455.66262828797</v>
      </c>
      <c r="Q387" s="118">
        <v>317191.16494234698</v>
      </c>
      <c r="R387" s="118">
        <v>319790.889436197</v>
      </c>
      <c r="S387" s="118">
        <v>334772.34561709099</v>
      </c>
      <c r="T387" s="118">
        <v>339345.19581719901</v>
      </c>
      <c r="U387" s="118">
        <v>305471.62336547498</v>
      </c>
      <c r="V387" s="118">
        <v>332544.79553187999</v>
      </c>
      <c r="W387" s="118">
        <v>308572.75872588903</v>
      </c>
      <c r="X387" s="118">
        <v>317126.86130266899</v>
      </c>
      <c r="Y387" s="118">
        <v>318583.624108741</v>
      </c>
      <c r="Z387" s="118">
        <v>326188.67052634899</v>
      </c>
      <c r="AA387" s="118">
        <v>389591.452635311</v>
      </c>
      <c r="AB387" s="118">
        <v>296130.08956147701</v>
      </c>
      <c r="AC387" s="118">
        <v>324422.02635357803</v>
      </c>
      <c r="AD387" s="118">
        <v>295455.57147337502</v>
      </c>
      <c r="AE387" s="118">
        <v>305569.98768536799</v>
      </c>
      <c r="AF387" s="118">
        <v>308806.12345683301</v>
      </c>
      <c r="AG387" s="118">
        <v>320878.79290983698</v>
      </c>
      <c r="AH387" s="118">
        <v>295724.27782429499</v>
      </c>
      <c r="AI387" s="118">
        <v>308179.93513794802</v>
      </c>
      <c r="AJ387" s="118">
        <v>317209.70324321301</v>
      </c>
      <c r="AK387" s="118">
        <v>311069.711891249</v>
      </c>
      <c r="AL387" s="118">
        <v>298809.60567541601</v>
      </c>
      <c r="AM387" s="118">
        <v>303084.67467902502</v>
      </c>
      <c r="AN387" s="118">
        <v>313273.518415411</v>
      </c>
      <c r="AO387" s="118">
        <v>293624.19495857798</v>
      </c>
      <c r="AP387" s="118">
        <v>303276.65488373599</v>
      </c>
      <c r="AQ387" s="118">
        <v>275455.06811528502</v>
      </c>
      <c r="AR387" s="118">
        <v>280841.419291884</v>
      </c>
      <c r="AS387" s="118">
        <v>209952.443627892</v>
      </c>
      <c r="AT387" s="118">
        <v>298036.02388218098</v>
      </c>
      <c r="AU387" s="118">
        <v>273965.06398979598</v>
      </c>
      <c r="AV387" s="118">
        <v>252811.723198077</v>
      </c>
      <c r="AW387" s="118">
        <v>307417.38979118102</v>
      </c>
      <c r="AX387" s="118">
        <v>315570.64269052102</v>
      </c>
      <c r="AY387" s="118">
        <v>346900.87117156101</v>
      </c>
      <c r="AZ387" s="118">
        <v>298182.47500273999</v>
      </c>
      <c r="BA387" s="118">
        <v>295573.29507438903</v>
      </c>
      <c r="BB387" s="118">
        <v>269182.61041298701</v>
      </c>
      <c r="BC387" s="118">
        <v>294118.19740521599</v>
      </c>
      <c r="BD387" s="118">
        <v>285548.07384368201</v>
      </c>
      <c r="BE387" s="118">
        <v>282772.69498395402</v>
      </c>
      <c r="BF387" s="118">
        <v>287271.74043329398</v>
      </c>
      <c r="BG387" s="118">
        <v>332977.06650051399</v>
      </c>
      <c r="BH387" s="118">
        <v>321483.95263398101</v>
      </c>
      <c r="BI387" s="118">
        <v>305036.50115976698</v>
      </c>
      <c r="BJ387" s="118">
        <v>326005.566358176</v>
      </c>
      <c r="BK387" s="118">
        <v>324729.11762126401</v>
      </c>
      <c r="BL387" s="118">
        <v>323722.275420208</v>
      </c>
      <c r="BM387" s="118">
        <v>290871.716690937</v>
      </c>
      <c r="BN387" s="118">
        <v>313698.04177451303</v>
      </c>
      <c r="BO387" s="118">
        <v>335823.82881112501</v>
      </c>
      <c r="BP387" s="118">
        <v>339868.524160386</v>
      </c>
      <c r="BQ387" s="118">
        <v>331004.33170595102</v>
      </c>
      <c r="BR387" s="118">
        <v>286766.42853039899</v>
      </c>
      <c r="BS387" s="118">
        <v>342862.37865390797</v>
      </c>
      <c r="BT387" s="118">
        <v>307051.96127884497</v>
      </c>
      <c r="BU387" s="118">
        <v>298621.84374208201</v>
      </c>
      <c r="BV387" s="118">
        <v>305906.78840008401</v>
      </c>
      <c r="BW387" s="118">
        <v>292054.22764046898</v>
      </c>
      <c r="BX387" s="118">
        <v>266695.79343061202</v>
      </c>
      <c r="BY387" s="118">
        <v>288251.37349019502</v>
      </c>
      <c r="BZ387" s="118">
        <v>282098.81557460898</v>
      </c>
      <c r="CA387" s="118">
        <v>278476.519934482</v>
      </c>
      <c r="CB387" s="118">
        <v>273256.59282386699</v>
      </c>
    </row>
    <row r="388" spans="1:80" s="118" customFormat="1" x14ac:dyDescent="0.2">
      <c r="A388" s="118" t="s">
        <v>1795</v>
      </c>
      <c r="B388" s="132"/>
      <c r="C388" s="132"/>
      <c r="D388" s="118">
        <v>19154861.690485898</v>
      </c>
      <c r="E388" s="118">
        <v>18228882.329804201</v>
      </c>
      <c r="F388" s="118">
        <v>17517508.184153199</v>
      </c>
      <c r="G388" s="118">
        <v>20567720.010786101</v>
      </c>
      <c r="H388" s="118">
        <v>18354552.706419501</v>
      </c>
      <c r="I388" s="118">
        <v>16155942.1023187</v>
      </c>
      <c r="J388" s="118">
        <v>17535724.630431902</v>
      </c>
      <c r="K388" s="118">
        <v>19950655.372378599</v>
      </c>
      <c r="L388" s="118">
        <v>19886535.646925502</v>
      </c>
      <c r="M388" s="118">
        <v>19421494.889355302</v>
      </c>
      <c r="N388" s="118">
        <v>15154818.8060578</v>
      </c>
      <c r="O388" s="118">
        <v>19119607.101118401</v>
      </c>
      <c r="P388" s="118">
        <v>18742267.420126799</v>
      </c>
      <c r="Q388" s="118">
        <v>21285951.5961762</v>
      </c>
      <c r="R388" s="118">
        <v>20639424.243414901</v>
      </c>
      <c r="S388" s="118">
        <v>19058560.871822</v>
      </c>
      <c r="T388" s="118">
        <v>17544436.8842819</v>
      </c>
      <c r="U388" s="118">
        <v>14029771.5475736</v>
      </c>
      <c r="V388" s="118">
        <v>21021893.508325301</v>
      </c>
      <c r="W388" s="118">
        <v>18542784.6061799</v>
      </c>
      <c r="X388" s="118">
        <v>19207597.534981702</v>
      </c>
      <c r="Y388" s="118">
        <v>18346355.0835451</v>
      </c>
      <c r="Z388" s="118">
        <v>18059484.654848699</v>
      </c>
      <c r="AA388" s="118">
        <v>19945869.085888602</v>
      </c>
      <c r="AB388" s="118">
        <v>20735714.396267399</v>
      </c>
      <c r="AC388" s="118">
        <v>18113027.655226499</v>
      </c>
      <c r="AD388" s="118">
        <v>15722816.086417999</v>
      </c>
      <c r="AE388" s="118">
        <v>16139727.671986099</v>
      </c>
      <c r="AF388" s="118">
        <v>16564339.1384404</v>
      </c>
      <c r="AG388" s="118">
        <v>18833648.008041002</v>
      </c>
      <c r="AH388" s="118">
        <v>17081127.679632299</v>
      </c>
      <c r="AI388" s="118">
        <v>17316396.6302712</v>
      </c>
      <c r="AJ388" s="118">
        <v>17661146.9187904</v>
      </c>
      <c r="AK388" s="118">
        <v>18856777.926532902</v>
      </c>
      <c r="AL388" s="118">
        <v>18650477.658950299</v>
      </c>
      <c r="AM388" s="118">
        <v>18081040.598768499</v>
      </c>
      <c r="AN388" s="118">
        <v>16989660.4416795</v>
      </c>
      <c r="AO388" s="118">
        <v>12601713.029695399</v>
      </c>
      <c r="AP388" s="118">
        <v>18575350.863083102</v>
      </c>
      <c r="AQ388" s="118">
        <v>19156983.026647799</v>
      </c>
      <c r="AR388" s="118">
        <v>19490688.654447298</v>
      </c>
      <c r="AS388" s="118">
        <v>19217960.304398</v>
      </c>
      <c r="AT388" s="118">
        <v>18570509.903111</v>
      </c>
      <c r="AU388" s="118">
        <v>16878232.849643499</v>
      </c>
      <c r="AV388" s="118">
        <v>14965087.634839701</v>
      </c>
      <c r="AW388" s="118">
        <v>18278045.046707101</v>
      </c>
      <c r="AX388" s="118">
        <v>16492317.176691299</v>
      </c>
      <c r="AY388" s="118">
        <v>18706613.041834299</v>
      </c>
      <c r="AZ388" s="118">
        <v>14472489.208213801</v>
      </c>
      <c r="BA388" s="118">
        <v>18757456.4870915</v>
      </c>
      <c r="BB388" s="118">
        <v>17894320.4794356</v>
      </c>
      <c r="BC388" s="118">
        <v>16276105.7689576</v>
      </c>
      <c r="BD388" s="118">
        <v>18050577.179952201</v>
      </c>
      <c r="BE388" s="118">
        <v>16331362.3655363</v>
      </c>
      <c r="BF388" s="118">
        <v>18891518.740309998</v>
      </c>
      <c r="BG388" s="118">
        <v>16331815.1027223</v>
      </c>
      <c r="BH388" s="118">
        <v>16164887.155314101</v>
      </c>
      <c r="BI388" s="118">
        <v>18156773.085507601</v>
      </c>
      <c r="BJ388" s="118">
        <v>19692185.4538172</v>
      </c>
      <c r="BK388" s="118">
        <v>17631706.045971099</v>
      </c>
      <c r="BL388" s="118">
        <v>16911369.925871201</v>
      </c>
      <c r="BM388" s="118">
        <v>17993008.841135401</v>
      </c>
      <c r="BN388" s="118">
        <v>15544230.4807106</v>
      </c>
      <c r="BO388" s="118">
        <v>17178584.7468132</v>
      </c>
      <c r="BP388" s="118">
        <v>16933095.292199101</v>
      </c>
      <c r="BQ388" s="118">
        <v>15570825.720907601</v>
      </c>
      <c r="BR388" s="118">
        <v>12198571.4488989</v>
      </c>
      <c r="BS388" s="118">
        <v>19593926.653401799</v>
      </c>
      <c r="BT388" s="118">
        <v>19560355.424327601</v>
      </c>
      <c r="BU388" s="118">
        <v>13506977.7947195</v>
      </c>
      <c r="BV388" s="118">
        <v>17130276.0253888</v>
      </c>
      <c r="BW388" s="118">
        <v>18314228.595315099</v>
      </c>
      <c r="BX388" s="118">
        <v>12025984.687698601</v>
      </c>
      <c r="BY388" s="118">
        <v>17549010.459019002</v>
      </c>
      <c r="BZ388" s="118">
        <v>17600949.893007401</v>
      </c>
      <c r="CA388" s="118">
        <v>17869178.294409599</v>
      </c>
      <c r="CB388" s="118">
        <v>17833691.470096201</v>
      </c>
    </row>
    <row r="389" spans="1:80" s="118" customFormat="1" x14ac:dyDescent="0.2">
      <c r="A389" s="118" t="s">
        <v>1802</v>
      </c>
      <c r="B389" s="132"/>
      <c r="C389" s="132"/>
      <c r="D389" s="118">
        <v>13688804.7634442</v>
      </c>
      <c r="E389" s="118">
        <v>12558064.1524677</v>
      </c>
      <c r="F389" s="118">
        <v>14715728.8035913</v>
      </c>
      <c r="G389" s="118">
        <v>15158573.4950653</v>
      </c>
      <c r="H389" s="118">
        <v>12430438.7073304</v>
      </c>
      <c r="I389" s="118">
        <v>12263864.418868501</v>
      </c>
      <c r="J389" s="118">
        <v>12987514.979844799</v>
      </c>
      <c r="K389" s="118">
        <v>12776938.7349391</v>
      </c>
      <c r="L389" s="118">
        <v>13347608.186052401</v>
      </c>
      <c r="M389" s="118">
        <v>13071566.0439854</v>
      </c>
      <c r="N389" s="118">
        <v>12564580.492414201</v>
      </c>
      <c r="O389" s="118">
        <v>12864786.4594972</v>
      </c>
      <c r="P389" s="118">
        <v>13590290.808012599</v>
      </c>
      <c r="Q389" s="118">
        <v>13610043.945524</v>
      </c>
      <c r="R389" s="118">
        <v>12649850.295329301</v>
      </c>
      <c r="S389" s="118">
        <v>13302684.9143974</v>
      </c>
      <c r="T389" s="118">
        <v>13273126.4988878</v>
      </c>
      <c r="U389" s="118">
        <v>12740374.156735299</v>
      </c>
      <c r="V389" s="118">
        <v>12682472.1085735</v>
      </c>
      <c r="W389" s="118">
        <v>13411117.933001401</v>
      </c>
      <c r="X389" s="118">
        <v>12878061.285122599</v>
      </c>
      <c r="Y389" s="118">
        <v>12736717.342946</v>
      </c>
      <c r="Z389" s="118">
        <v>13264830.3557692</v>
      </c>
      <c r="AA389" s="118">
        <v>14890418.521201501</v>
      </c>
      <c r="AB389" s="118">
        <v>11945260.2025076</v>
      </c>
      <c r="AC389" s="118">
        <v>12291458.0127073</v>
      </c>
      <c r="AD389" s="118">
        <v>12302220.2943394</v>
      </c>
      <c r="AE389" s="118">
        <v>12063529.875967501</v>
      </c>
      <c r="AF389" s="118">
        <v>12485838.6902704</v>
      </c>
      <c r="AG389" s="118">
        <v>12506430.263209799</v>
      </c>
      <c r="AH389" s="118">
        <v>12317313.3358288</v>
      </c>
      <c r="AI389" s="118">
        <v>11989092.1085044</v>
      </c>
      <c r="AJ389" s="118">
        <v>12131204.828929299</v>
      </c>
      <c r="AK389" s="118">
        <v>12268190.034358</v>
      </c>
      <c r="AL389" s="118">
        <v>12520781.986935001</v>
      </c>
      <c r="AM389" s="118">
        <v>11766648.5297496</v>
      </c>
      <c r="AN389" s="118">
        <v>12233515.479455899</v>
      </c>
      <c r="AO389" s="118">
        <v>10947155.334311699</v>
      </c>
      <c r="AP389" s="118">
        <v>12035256.373883201</v>
      </c>
      <c r="AQ389" s="118">
        <v>11015666.8651106</v>
      </c>
      <c r="AR389" s="118">
        <v>10917108.6323503</v>
      </c>
      <c r="AS389" s="118">
        <v>8531524.6561390795</v>
      </c>
      <c r="AT389" s="118">
        <v>12002975.4355735</v>
      </c>
      <c r="AU389" s="118">
        <v>10959713.9663116</v>
      </c>
      <c r="AV389" s="118">
        <v>11052237.598939501</v>
      </c>
      <c r="AW389" s="118">
        <v>11881152.196955901</v>
      </c>
      <c r="AX389" s="118">
        <v>12042688.175200099</v>
      </c>
      <c r="AY389" s="118">
        <v>13347607.4544244</v>
      </c>
      <c r="AZ389" s="118">
        <v>11645820.5221685</v>
      </c>
      <c r="BA389" s="118">
        <v>11412230.9077588</v>
      </c>
      <c r="BB389" s="118">
        <v>10744292.9835648</v>
      </c>
      <c r="BC389" s="118">
        <v>11671715.8110513</v>
      </c>
      <c r="BD389" s="118">
        <v>11242205.703769401</v>
      </c>
      <c r="BE389" s="118">
        <v>11219934.5571969</v>
      </c>
      <c r="BF389" s="118">
        <v>10995181.377898499</v>
      </c>
      <c r="BG389" s="118">
        <v>12789956.4319237</v>
      </c>
      <c r="BH389" s="118">
        <v>12196633.014748201</v>
      </c>
      <c r="BI389" s="118">
        <v>11613006.3152934</v>
      </c>
      <c r="BJ389" s="118">
        <v>12772613.2635903</v>
      </c>
      <c r="BK389" s="118">
        <v>13065759.6549822</v>
      </c>
      <c r="BL389" s="118">
        <v>12888215.7049712</v>
      </c>
      <c r="BM389" s="118">
        <v>11690704.2462014</v>
      </c>
      <c r="BN389" s="118">
        <v>12259200.071478499</v>
      </c>
      <c r="BO389" s="118">
        <v>12802904.0261913</v>
      </c>
      <c r="BP389" s="118">
        <v>12765195.984980401</v>
      </c>
      <c r="BQ389" s="118">
        <v>12612020.155272899</v>
      </c>
      <c r="BR389" s="118">
        <v>12276686.231096299</v>
      </c>
      <c r="BS389" s="118">
        <v>13184466.423488099</v>
      </c>
      <c r="BT389" s="118">
        <v>12640664.585393</v>
      </c>
      <c r="BU389" s="118">
        <v>12491887.5538672</v>
      </c>
      <c r="BV389" s="118">
        <v>12773354.4598069</v>
      </c>
      <c r="BW389" s="118">
        <v>11556855.8903988</v>
      </c>
      <c r="BX389" s="118">
        <v>10504191.161723901</v>
      </c>
      <c r="BY389" s="118">
        <v>11437501.463025199</v>
      </c>
      <c r="BZ389" s="118">
        <v>11444679.403369701</v>
      </c>
      <c r="CA389" s="118">
        <v>11444394.7502163</v>
      </c>
      <c r="CB389" s="118">
        <v>9831749.0491604395</v>
      </c>
    </row>
    <row r="390" spans="1:80" s="118" customFormat="1" x14ac:dyDescent="0.2">
      <c r="A390" s="118" t="s">
        <v>1856</v>
      </c>
      <c r="B390" s="132"/>
      <c r="C390" s="132"/>
      <c r="D390" s="118">
        <v>1829430.6067896399</v>
      </c>
      <c r="E390" s="118">
        <v>1848006.3580559799</v>
      </c>
      <c r="F390" s="118">
        <v>1893379.6310886999</v>
      </c>
      <c r="G390" s="118">
        <v>2147102.1271033501</v>
      </c>
      <c r="H390" s="118">
        <v>1623922.66040901</v>
      </c>
      <c r="I390" s="118">
        <v>1694598.65216454</v>
      </c>
      <c r="J390" s="118">
        <v>1820413.8571875701</v>
      </c>
      <c r="K390" s="118">
        <v>1792223.2610092999</v>
      </c>
      <c r="L390" s="118">
        <v>1838548.9343262899</v>
      </c>
      <c r="M390" s="118">
        <v>1808126.5896850801</v>
      </c>
      <c r="N390" s="118">
        <v>1744938.56865697</v>
      </c>
      <c r="O390" s="118">
        <v>1729330.8877590899</v>
      </c>
      <c r="P390" s="118">
        <v>1822691.23437958</v>
      </c>
      <c r="Q390" s="118">
        <v>1844319.5337012501</v>
      </c>
      <c r="R390" s="118">
        <v>1702671.6806584499</v>
      </c>
      <c r="S390" s="118">
        <v>1804217.64397709</v>
      </c>
      <c r="T390" s="118">
        <v>1824445.55483316</v>
      </c>
      <c r="U390" s="118">
        <v>1680141.1262812701</v>
      </c>
      <c r="V390" s="118">
        <v>1687076.84142498</v>
      </c>
      <c r="W390" s="118">
        <v>1724790.7226462299</v>
      </c>
      <c r="X390" s="118">
        <v>1732899.6887526801</v>
      </c>
      <c r="Y390" s="118">
        <v>1743657.6045770501</v>
      </c>
      <c r="Z390" s="118">
        <v>1825385.9476767399</v>
      </c>
      <c r="AA390" s="118">
        <v>2030268.0649610499</v>
      </c>
      <c r="AB390" s="118">
        <v>1718409.84723225</v>
      </c>
      <c r="AC390" s="118">
        <v>1829591.2316249299</v>
      </c>
      <c r="AD390" s="118">
        <v>1667494.2254260399</v>
      </c>
      <c r="AE390" s="118">
        <v>1663002.09780603</v>
      </c>
      <c r="AF390" s="118">
        <v>1652841.1752731199</v>
      </c>
      <c r="AG390" s="118">
        <v>1686305.0995705801</v>
      </c>
      <c r="AH390" s="118">
        <v>1608788.28111508</v>
      </c>
      <c r="AI390" s="118">
        <v>1646882.65296091</v>
      </c>
      <c r="AJ390" s="118">
        <v>1715113.0400286999</v>
      </c>
      <c r="AK390" s="118">
        <v>1673433.33968103</v>
      </c>
      <c r="AL390" s="118">
        <v>1618991.3478935999</v>
      </c>
      <c r="AM390" s="118">
        <v>1630321.82024016</v>
      </c>
      <c r="AN390" s="118">
        <v>1683353.2184546499</v>
      </c>
      <c r="AO390" s="118">
        <v>1598608.4218977401</v>
      </c>
      <c r="AP390" s="118">
        <v>1674587.3278095899</v>
      </c>
      <c r="AQ390" s="118">
        <v>1567089.1513211399</v>
      </c>
      <c r="AR390" s="118">
        <v>1535787.78488187</v>
      </c>
      <c r="AS390" s="118">
        <v>1134140.01938735</v>
      </c>
      <c r="AT390" s="118">
        <v>1607722.7677613699</v>
      </c>
      <c r="AU390" s="118">
        <v>1576731.6465630999</v>
      </c>
      <c r="AV390" s="118">
        <v>1511971.58842704</v>
      </c>
      <c r="AW390" s="118">
        <v>1647768.6362079601</v>
      </c>
      <c r="AX390" s="118">
        <v>1626851.2959561199</v>
      </c>
      <c r="AY390" s="118">
        <v>1866066.17113246</v>
      </c>
      <c r="AZ390" s="118">
        <v>1609359.64847164</v>
      </c>
      <c r="BA390" s="118">
        <v>1651532.36767965</v>
      </c>
      <c r="BB390" s="118">
        <v>1596399.6472134299</v>
      </c>
      <c r="BC390" s="118">
        <v>1600814.1475224299</v>
      </c>
      <c r="BD390" s="118">
        <v>1565407.7478225699</v>
      </c>
      <c r="BE390" s="118">
        <v>1569284.7175570901</v>
      </c>
      <c r="BF390" s="118">
        <v>1622581.9194248901</v>
      </c>
      <c r="BG390" s="118">
        <v>1683660.0437207599</v>
      </c>
      <c r="BH390" s="118">
        <v>1693093.66905643</v>
      </c>
      <c r="BI390" s="118">
        <v>1664572.9160086899</v>
      </c>
      <c r="BJ390" s="118">
        <v>1776965.57235192</v>
      </c>
      <c r="BK390" s="118">
        <v>1804482.4638586501</v>
      </c>
      <c r="BL390" s="118">
        <v>1733800.9496506299</v>
      </c>
      <c r="BM390" s="118">
        <v>1666728.7699899499</v>
      </c>
      <c r="BN390" s="118">
        <v>1719656.0850212499</v>
      </c>
      <c r="BO390" s="118">
        <v>1740266.71694063</v>
      </c>
      <c r="BP390" s="118">
        <v>1757853.5386983899</v>
      </c>
      <c r="BQ390" s="118">
        <v>1780732.1030190301</v>
      </c>
      <c r="BR390" s="118">
        <v>1612348.38287331</v>
      </c>
      <c r="BS390" s="118">
        <v>1840422.10982343</v>
      </c>
      <c r="BT390" s="118">
        <v>1829140.01137119</v>
      </c>
      <c r="BU390" s="118">
        <v>1735004.2144003899</v>
      </c>
      <c r="BV390" s="118">
        <v>1814491.85685033</v>
      </c>
      <c r="BW390" s="118">
        <v>1633662.04103801</v>
      </c>
      <c r="BX390" s="118">
        <v>1602464.9254210601</v>
      </c>
      <c r="BY390" s="118">
        <v>1689232.6394088799</v>
      </c>
      <c r="BZ390" s="118">
        <v>1584922.30215609</v>
      </c>
      <c r="CA390" s="118">
        <v>1626846.48477402</v>
      </c>
      <c r="CB390" s="118">
        <v>1569017.8073235301</v>
      </c>
    </row>
    <row r="391" spans="1:80" s="118" customFormat="1" x14ac:dyDescent="0.2">
      <c r="A391" s="118" t="s">
        <v>1878</v>
      </c>
      <c r="B391" s="132"/>
      <c r="C391" s="132"/>
      <c r="D391" s="118">
        <v>19504836.068470601</v>
      </c>
      <c r="E391" s="118">
        <v>19071895.2441382</v>
      </c>
      <c r="F391" s="118">
        <v>22810906.4440796</v>
      </c>
      <c r="G391" s="118">
        <v>20168590.425566301</v>
      </c>
      <c r="H391" s="118">
        <v>18486281.829087202</v>
      </c>
      <c r="I391" s="118">
        <v>16233283.160897899</v>
      </c>
      <c r="J391" s="118">
        <v>16486783.787092401</v>
      </c>
      <c r="K391" s="118">
        <v>18993700.061649799</v>
      </c>
      <c r="L391" s="118">
        <v>18148026.8779657</v>
      </c>
      <c r="M391" s="118">
        <v>18280229.270466302</v>
      </c>
      <c r="N391" s="118">
        <v>18163107.217804302</v>
      </c>
      <c r="O391" s="118">
        <v>18546377.129211001</v>
      </c>
      <c r="P391" s="118">
        <v>19742886.1294723</v>
      </c>
      <c r="Q391" s="118">
        <v>18702352.5913697</v>
      </c>
      <c r="R391" s="118">
        <v>17926916.160927501</v>
      </c>
      <c r="S391" s="118">
        <v>17694878.0463387</v>
      </c>
      <c r="T391" s="118">
        <v>17487320.136664402</v>
      </c>
      <c r="U391" s="118">
        <v>17645433.315561499</v>
      </c>
      <c r="V391" s="118">
        <v>16820278.3094269</v>
      </c>
      <c r="W391" s="118">
        <v>18884673.749369901</v>
      </c>
      <c r="X391" s="118">
        <v>20377736.452647202</v>
      </c>
      <c r="Y391" s="118">
        <v>18288362.650766902</v>
      </c>
      <c r="Z391" s="118">
        <v>16653260.234531701</v>
      </c>
      <c r="AA391" s="118">
        <v>18326487.385395501</v>
      </c>
      <c r="AB391" s="118">
        <v>17701591.368205499</v>
      </c>
      <c r="AC391" s="118">
        <v>17175454.236640502</v>
      </c>
      <c r="AD391" s="118">
        <v>17716557.227084201</v>
      </c>
      <c r="AE391" s="118">
        <v>16987629.238610599</v>
      </c>
      <c r="AF391" s="118">
        <v>18340207.2433897</v>
      </c>
      <c r="AG391" s="118">
        <v>18728518.888873</v>
      </c>
      <c r="AH391" s="118">
        <v>17366527.5268442</v>
      </c>
      <c r="AI391" s="118">
        <v>15507876.020132201</v>
      </c>
      <c r="AJ391" s="118">
        <v>17715682.593221001</v>
      </c>
      <c r="AK391" s="118">
        <v>17199186.9434506</v>
      </c>
      <c r="AL391" s="118">
        <v>16990545.814489901</v>
      </c>
      <c r="AM391" s="118">
        <v>16864245.271552201</v>
      </c>
      <c r="AN391" s="118">
        <v>16879036.7036364</v>
      </c>
      <c r="AO391" s="118">
        <v>15636825.542684801</v>
      </c>
      <c r="AP391" s="118">
        <v>17977496.309853502</v>
      </c>
      <c r="AQ391" s="118">
        <v>14813125.5746231</v>
      </c>
      <c r="AR391" s="118">
        <v>15745321.159808701</v>
      </c>
      <c r="AS391" s="118">
        <v>13262548.461683299</v>
      </c>
      <c r="AT391" s="118">
        <v>17456573.050576702</v>
      </c>
      <c r="AU391" s="118">
        <v>15181930.600492001</v>
      </c>
      <c r="AV391" s="118">
        <v>14905192.5640676</v>
      </c>
      <c r="AW391" s="118">
        <v>18026559.066376802</v>
      </c>
      <c r="AX391" s="118">
        <v>17327810.002420001</v>
      </c>
      <c r="AY391" s="118">
        <v>18456459.734926298</v>
      </c>
      <c r="AZ391" s="118">
        <v>15894339.872410201</v>
      </c>
      <c r="BA391" s="118">
        <v>17204117.246625599</v>
      </c>
      <c r="BB391" s="118">
        <v>15653028.4146681</v>
      </c>
      <c r="BC391" s="118">
        <v>17125104.5571828</v>
      </c>
      <c r="BD391" s="118">
        <v>15572613.615658499</v>
      </c>
      <c r="BE391" s="118">
        <v>16928024.273503199</v>
      </c>
      <c r="BF391" s="118">
        <v>16182068.776575999</v>
      </c>
      <c r="BG391" s="118">
        <v>17570971.329544399</v>
      </c>
      <c r="BH391" s="118">
        <v>18384775.9799373</v>
      </c>
      <c r="BI391" s="118">
        <v>15369037.644332601</v>
      </c>
      <c r="BJ391" s="118">
        <v>17574868.093202502</v>
      </c>
      <c r="BK391" s="118">
        <v>18523769.734231401</v>
      </c>
      <c r="BL391" s="118">
        <v>18082759.626389701</v>
      </c>
      <c r="BM391" s="118">
        <v>16895867.3030244</v>
      </c>
      <c r="BN391" s="118">
        <v>17867786.1501952</v>
      </c>
      <c r="BO391" s="118">
        <v>16999541.5344566</v>
      </c>
      <c r="BP391" s="118">
        <v>17937936.733513899</v>
      </c>
      <c r="BQ391" s="118">
        <v>18158308.811206698</v>
      </c>
      <c r="BR391" s="118">
        <v>16751628.7224421</v>
      </c>
      <c r="BS391" s="118">
        <v>18080627.458134599</v>
      </c>
      <c r="BT391" s="118">
        <v>16703198.447338199</v>
      </c>
      <c r="BU391" s="118">
        <v>16078094.574154301</v>
      </c>
      <c r="BV391" s="118">
        <v>16716078.1609699</v>
      </c>
      <c r="BW391" s="118">
        <v>15116119.057080301</v>
      </c>
      <c r="BX391" s="118">
        <v>14449578.067046201</v>
      </c>
      <c r="BY391" s="118">
        <v>14844609.083439</v>
      </c>
      <c r="BZ391" s="118">
        <v>15561170.220913099</v>
      </c>
      <c r="CA391" s="118">
        <v>15307751.686086001</v>
      </c>
      <c r="CB391" s="118">
        <v>15011238.1756524</v>
      </c>
    </row>
    <row r="392" spans="1:80" s="118" customFormat="1" x14ac:dyDescent="0.2">
      <c r="A392" s="118" t="s">
        <v>1889</v>
      </c>
      <c r="B392" s="132"/>
      <c r="C392" s="132"/>
      <c r="D392" s="118">
        <v>3433617.7427761299</v>
      </c>
      <c r="E392" s="118">
        <v>3355983.5262158099</v>
      </c>
      <c r="F392" s="118">
        <v>3738668.5502074501</v>
      </c>
      <c r="G392" s="118">
        <v>3624292.8841904202</v>
      </c>
      <c r="H392" s="118">
        <v>3039635.2498432598</v>
      </c>
      <c r="I392" s="118">
        <v>3085333.5508310599</v>
      </c>
      <c r="J392" s="118">
        <v>3155467.5564381201</v>
      </c>
      <c r="K392" s="118">
        <v>3033835.47775969</v>
      </c>
      <c r="L392" s="118">
        <v>3264248.05952824</v>
      </c>
      <c r="M392" s="118">
        <v>3145950.0907904599</v>
      </c>
      <c r="N392" s="118">
        <v>3209565.9769584402</v>
      </c>
      <c r="O392" s="118">
        <v>2922634.23764994</v>
      </c>
      <c r="P392" s="118">
        <v>3298438.65076727</v>
      </c>
      <c r="Q392" s="118">
        <v>3267943.6878954698</v>
      </c>
      <c r="R392" s="118">
        <v>3134525.1258460199</v>
      </c>
      <c r="S392" s="118">
        <v>3360073.9333577598</v>
      </c>
      <c r="T392" s="118">
        <v>3128025.4550798698</v>
      </c>
      <c r="U392" s="118">
        <v>3090568.32672875</v>
      </c>
      <c r="V392" s="118">
        <v>3133881.68525904</v>
      </c>
      <c r="W392" s="118">
        <v>3329299.8627238302</v>
      </c>
      <c r="X392" s="118">
        <v>3185119.1091491398</v>
      </c>
      <c r="Y392" s="118">
        <v>3315118.5956675098</v>
      </c>
      <c r="Z392" s="118">
        <v>3399400.0935991998</v>
      </c>
      <c r="AA392" s="118">
        <v>3625120.5888632201</v>
      </c>
      <c r="AB392" s="118">
        <v>3186389.2215046198</v>
      </c>
      <c r="AC392" s="118">
        <v>3027821.2279777098</v>
      </c>
      <c r="AD392" s="118">
        <v>3159671.1803059001</v>
      </c>
      <c r="AE392" s="118">
        <v>3031330.2387043498</v>
      </c>
      <c r="AF392" s="118">
        <v>3013373.4490594901</v>
      </c>
      <c r="AG392" s="118">
        <v>3019324.7726058499</v>
      </c>
      <c r="AH392" s="118">
        <v>3061337.46387565</v>
      </c>
      <c r="AI392" s="118">
        <v>2773556.39152891</v>
      </c>
      <c r="AJ392" s="118">
        <v>3097528.9118691999</v>
      </c>
      <c r="AK392" s="118">
        <v>3053882.1986370198</v>
      </c>
      <c r="AL392" s="118">
        <v>3163692.6280201799</v>
      </c>
      <c r="AM392" s="118">
        <v>3081270.1884131301</v>
      </c>
      <c r="AN392" s="118">
        <v>2957576.6878823801</v>
      </c>
      <c r="AO392" s="118">
        <v>2689052.6355403499</v>
      </c>
      <c r="AP392" s="118">
        <v>2775030.6925379001</v>
      </c>
      <c r="AQ392" s="118">
        <v>2233876.9042905802</v>
      </c>
      <c r="AR392" s="118">
        <v>2517230.2797571002</v>
      </c>
      <c r="AS392" s="118">
        <v>2034171.0614378201</v>
      </c>
      <c r="AT392" s="118">
        <v>3005304.8335294598</v>
      </c>
      <c r="AU392" s="118">
        <v>2330551.5279386002</v>
      </c>
      <c r="AV392" s="118">
        <v>2421189.5650534299</v>
      </c>
      <c r="AW392" s="118">
        <v>3147188.0315979999</v>
      </c>
      <c r="AX392" s="118">
        <v>2979163.9811962</v>
      </c>
      <c r="AY392" s="118">
        <v>3340273.1212838902</v>
      </c>
      <c r="AZ392" s="118">
        <v>2731832.1031076498</v>
      </c>
      <c r="BA392" s="118">
        <v>2712707.63983854</v>
      </c>
      <c r="BB392" s="118">
        <v>2219620.9536800301</v>
      </c>
      <c r="BC392" s="118">
        <v>2855620.3901643101</v>
      </c>
      <c r="BD392" s="118">
        <v>2550403.4022893002</v>
      </c>
      <c r="BE392" s="118">
        <v>2340069.8476108401</v>
      </c>
      <c r="BF392" s="118">
        <v>2304662.44314068</v>
      </c>
      <c r="BG392" s="118">
        <v>3639385.02790034</v>
      </c>
      <c r="BH392" s="118">
        <v>3061858.8718536999</v>
      </c>
      <c r="BI392" s="118">
        <v>2639810.5691784201</v>
      </c>
      <c r="BJ392" s="118">
        <v>3285337.73770539</v>
      </c>
      <c r="BK392" s="118">
        <v>3109372.72548038</v>
      </c>
      <c r="BL392" s="118">
        <v>3303636.3973636399</v>
      </c>
      <c r="BM392" s="118">
        <v>2429867.5132698198</v>
      </c>
      <c r="BN392" s="118">
        <v>3260285.1813800102</v>
      </c>
      <c r="BO392" s="118">
        <v>3749437.1314869402</v>
      </c>
      <c r="BP392" s="118">
        <v>3318572.96962226</v>
      </c>
      <c r="BQ392" s="118">
        <v>3158154.7933895402</v>
      </c>
      <c r="BR392" s="118">
        <v>3075750.7756313598</v>
      </c>
      <c r="BS392" s="118">
        <v>3162943.6644190699</v>
      </c>
      <c r="BT392" s="118">
        <v>2923581.7534789499</v>
      </c>
      <c r="BU392" s="118">
        <v>2933677.0186797399</v>
      </c>
      <c r="BV392" s="118">
        <v>3041890.01580148</v>
      </c>
      <c r="BW392" s="118">
        <v>2484788.33449277</v>
      </c>
      <c r="BX392" s="118">
        <v>2323891.7208269201</v>
      </c>
      <c r="BY392" s="118">
        <v>2391269.8395109801</v>
      </c>
      <c r="BZ392" s="118">
        <v>2521193.9629840902</v>
      </c>
      <c r="CA392" s="118">
        <v>2289744.2437343202</v>
      </c>
      <c r="CB392" s="118">
        <v>2302300.1706537101</v>
      </c>
    </row>
    <row r="393" spans="1:80" s="118" customFormat="1" x14ac:dyDescent="0.2">
      <c r="A393" s="118" t="s">
        <v>1904</v>
      </c>
      <c r="B393" s="132"/>
      <c r="C393" s="132"/>
      <c r="D393" s="118">
        <v>2669283.5523590902</v>
      </c>
      <c r="E393" s="118">
        <v>2622934.3609630498</v>
      </c>
      <c r="F393" s="118">
        <v>2447591.17873412</v>
      </c>
      <c r="G393" s="118">
        <v>3004458.18617729</v>
      </c>
      <c r="H393" s="118">
        <v>2836039.80004649</v>
      </c>
      <c r="I393" s="118">
        <v>2540124.7223285399</v>
      </c>
      <c r="J393" s="118">
        <v>2633014.09184825</v>
      </c>
      <c r="K393" s="118">
        <v>2656930.3623089502</v>
      </c>
      <c r="L393" s="118">
        <v>2757518.6381953699</v>
      </c>
      <c r="M393" s="118">
        <v>2833269.3948009899</v>
      </c>
      <c r="N393" s="118">
        <v>2973435.7627451001</v>
      </c>
      <c r="O393" s="118">
        <v>2830904.3427222702</v>
      </c>
      <c r="P393" s="118">
        <v>2662164.06357437</v>
      </c>
      <c r="Q393" s="118">
        <v>2659293.0226551401</v>
      </c>
      <c r="R393" s="118">
        <v>2590751.4955126299</v>
      </c>
      <c r="S393" s="118">
        <v>2754909.0904597701</v>
      </c>
      <c r="T393" s="118">
        <v>2746099.3403439899</v>
      </c>
      <c r="U393" s="118">
        <v>2878976.6310424199</v>
      </c>
      <c r="V393" s="118">
        <v>2599964.7743013902</v>
      </c>
      <c r="W393" s="118">
        <v>2662905.9801256899</v>
      </c>
      <c r="X393" s="118">
        <v>2672625.0855484498</v>
      </c>
      <c r="Y393" s="118">
        <v>2539590.0672258502</v>
      </c>
      <c r="Z393" s="118">
        <v>2681271.9844992501</v>
      </c>
      <c r="AA393" s="118">
        <v>2899322.8901827</v>
      </c>
      <c r="AB393" s="118">
        <v>2665360.5092100599</v>
      </c>
      <c r="AC393" s="118">
        <v>2502860.4184868499</v>
      </c>
      <c r="AD393" s="118">
        <v>2702921.1461960599</v>
      </c>
      <c r="AE393" s="118">
        <v>2445434.3981437199</v>
      </c>
      <c r="AF393" s="118">
        <v>2544774.2216051999</v>
      </c>
      <c r="AG393" s="118">
        <v>2588423.3554414799</v>
      </c>
      <c r="AH393" s="118">
        <v>2580621.9563478399</v>
      </c>
      <c r="AI393" s="118">
        <v>2453857.6614136202</v>
      </c>
      <c r="AJ393" s="118">
        <v>2538586.5526357298</v>
      </c>
      <c r="AK393" s="118">
        <v>2389286.3654313898</v>
      </c>
      <c r="AL393" s="118">
        <v>2402116.60785597</v>
      </c>
      <c r="AM393" s="118">
        <v>2532373.6782439998</v>
      </c>
      <c r="AN393" s="118">
        <v>2406061.8824772602</v>
      </c>
      <c r="AO393" s="118">
        <v>3075408.3321388499</v>
      </c>
      <c r="AP393" s="118">
        <v>2657173.28502035</v>
      </c>
      <c r="AQ393" s="118">
        <v>2034105.3904837701</v>
      </c>
      <c r="AR393" s="118">
        <v>2378744.5997710298</v>
      </c>
      <c r="AS393" s="118">
        <v>1922222.7004177901</v>
      </c>
      <c r="AT393" s="118">
        <v>2577037.9608920799</v>
      </c>
      <c r="AU393" s="118">
        <v>2313326.1186160701</v>
      </c>
      <c r="AV393" s="118">
        <v>2286789.56626814</v>
      </c>
      <c r="AW393" s="118">
        <v>2647640.3470092998</v>
      </c>
      <c r="AX393" s="118">
        <v>2606463.36829921</v>
      </c>
      <c r="AY393" s="118">
        <v>2504767.24270806</v>
      </c>
      <c r="AZ393" s="118">
        <v>2667051.2400883599</v>
      </c>
      <c r="BA393" s="118">
        <v>2634338.2985670101</v>
      </c>
      <c r="BB393" s="118">
        <v>2297522.9746431001</v>
      </c>
      <c r="BC393" s="118">
        <v>2499475.8372228802</v>
      </c>
      <c r="BD393" s="118">
        <v>2572142.9019321501</v>
      </c>
      <c r="BE393" s="118">
        <v>2022830.4993040999</v>
      </c>
      <c r="BF393" s="118">
        <v>2126458.0088139898</v>
      </c>
      <c r="BG393" s="118">
        <v>2474052.5048630601</v>
      </c>
      <c r="BH393" s="118">
        <v>2500861.5976862698</v>
      </c>
      <c r="BI393" s="118">
        <v>2194428.2080374602</v>
      </c>
      <c r="BJ393" s="118">
        <v>2425655.63570754</v>
      </c>
      <c r="BK393" s="118">
        <v>2518949.7787096901</v>
      </c>
      <c r="BL393" s="118">
        <v>2515834.7792715901</v>
      </c>
      <c r="BM393" s="118">
        <v>2208865.9725686698</v>
      </c>
      <c r="BN393" s="118">
        <v>2456138.8758980301</v>
      </c>
      <c r="BO393" s="118">
        <v>2301222.0329867802</v>
      </c>
      <c r="BP393" s="118">
        <v>2483669.65267321</v>
      </c>
      <c r="BQ393" s="118">
        <v>2424245.07551604</v>
      </c>
      <c r="BR393" s="118">
        <v>2775306.44434345</v>
      </c>
      <c r="BS393" s="118">
        <v>2362376.1824613102</v>
      </c>
      <c r="BT393" s="118">
        <v>2348462.7461112998</v>
      </c>
      <c r="BU393" s="118">
        <v>2652536.6761963698</v>
      </c>
      <c r="BV393" s="118">
        <v>2258820.0722210999</v>
      </c>
      <c r="BW393" s="118">
        <v>2109082.1474774801</v>
      </c>
      <c r="BX393" s="118">
        <v>2459677.5625160802</v>
      </c>
      <c r="BY393" s="118">
        <v>2229367.4458367499</v>
      </c>
      <c r="BZ393" s="118">
        <v>2094599.5388668601</v>
      </c>
      <c r="CA393" s="118">
        <v>2055176.0728467</v>
      </c>
      <c r="CB393" s="118">
        <v>2330324.00253801</v>
      </c>
    </row>
    <row r="394" spans="1:80" s="118" customFormat="1" x14ac:dyDescent="0.2">
      <c r="A394" s="118" t="s">
        <v>1926</v>
      </c>
      <c r="B394" s="132"/>
      <c r="C394" s="132"/>
      <c r="D394" s="118">
        <v>3020637.4436819898</v>
      </c>
      <c r="E394" s="118">
        <v>3297797.0078200698</v>
      </c>
      <c r="F394" s="118">
        <v>3412701.1802813602</v>
      </c>
      <c r="G394" s="118">
        <v>3598461.3692946499</v>
      </c>
      <c r="H394" s="118">
        <v>2987403.5497999601</v>
      </c>
      <c r="I394" s="118">
        <v>2756833.8246511901</v>
      </c>
      <c r="J394" s="118">
        <v>2840005.2458864301</v>
      </c>
      <c r="K394" s="118">
        <v>3006653.8028667201</v>
      </c>
      <c r="L394" s="118">
        <v>3080085.5667846901</v>
      </c>
      <c r="M394" s="118">
        <v>2928182.0732936799</v>
      </c>
      <c r="N394" s="118">
        <v>2818535.25618729</v>
      </c>
      <c r="O394" s="118">
        <v>2960326.2662159102</v>
      </c>
      <c r="P394" s="118">
        <v>3125593.4527602498</v>
      </c>
      <c r="Q394" s="118">
        <v>3233026.4995987802</v>
      </c>
      <c r="R394" s="118">
        <v>3126270.3849928398</v>
      </c>
      <c r="S394" s="118">
        <v>3110625.70520841</v>
      </c>
      <c r="T394" s="118">
        <v>3133325.1853401498</v>
      </c>
      <c r="U394" s="118">
        <v>2730692.7839018102</v>
      </c>
      <c r="V394" s="118">
        <v>3041178.7251744098</v>
      </c>
      <c r="W394" s="118">
        <v>3270711.2853502501</v>
      </c>
      <c r="X394" s="118">
        <v>3277704.8183899801</v>
      </c>
      <c r="Y394" s="118">
        <v>3155180.6177437501</v>
      </c>
      <c r="Z394" s="118">
        <v>3134156.77855122</v>
      </c>
      <c r="AA394" s="118">
        <v>3612062.6011187499</v>
      </c>
      <c r="AB394" s="118">
        <v>2933515.5687907999</v>
      </c>
      <c r="AC394" s="118">
        <v>2885690.0266656298</v>
      </c>
      <c r="AD394" s="118">
        <v>2822231.90365831</v>
      </c>
      <c r="AE394" s="118">
        <v>2690672.1143149501</v>
      </c>
      <c r="AF394" s="118">
        <v>2939442.0352518102</v>
      </c>
      <c r="AG394" s="118">
        <v>3047697.56001407</v>
      </c>
      <c r="AH394" s="118">
        <v>2877448.59365066</v>
      </c>
      <c r="AI394" s="118">
        <v>2867295.7203311799</v>
      </c>
      <c r="AJ394" s="118">
        <v>3020041.8907854999</v>
      </c>
      <c r="AK394" s="118">
        <v>2930727.50989368</v>
      </c>
      <c r="AL394" s="118">
        <v>2716180.4984267</v>
      </c>
      <c r="AM394" s="118">
        <v>2710059.4025226198</v>
      </c>
      <c r="AN394" s="118">
        <v>2774066.9899286199</v>
      </c>
      <c r="AO394" s="118">
        <v>2589498.1163454298</v>
      </c>
      <c r="AP394" s="118">
        <v>2912378.70106425</v>
      </c>
      <c r="AQ394" s="118">
        <v>2424348.9046506998</v>
      </c>
      <c r="AR394" s="118">
        <v>2561211.3215173599</v>
      </c>
      <c r="AS394" s="118">
        <v>1907693.3862834</v>
      </c>
      <c r="AT394" s="118">
        <v>2869804.9974761801</v>
      </c>
      <c r="AU394" s="118">
        <v>2403487.46448744</v>
      </c>
      <c r="AV394" s="118">
        <v>2352855.8262626198</v>
      </c>
      <c r="AW394" s="118">
        <v>2943617.8555354201</v>
      </c>
      <c r="AX394" s="118">
        <v>2904717.8508399599</v>
      </c>
      <c r="AY394" s="118">
        <v>3271813.4734930298</v>
      </c>
      <c r="AZ394" s="118">
        <v>2588837.1770515498</v>
      </c>
      <c r="BA394" s="118">
        <v>2755577.7962012999</v>
      </c>
      <c r="BB394" s="118">
        <v>2422346.4120077901</v>
      </c>
      <c r="BC394" s="118">
        <v>2668904.4973919699</v>
      </c>
      <c r="BD394" s="118">
        <v>2616674.7157699401</v>
      </c>
      <c r="BE394" s="118">
        <v>2454947.8337149401</v>
      </c>
      <c r="BF394" s="118">
        <v>2491953.6805652902</v>
      </c>
      <c r="BG394" s="118">
        <v>2986026.4887057901</v>
      </c>
      <c r="BH394" s="118">
        <v>2916072.7093150602</v>
      </c>
      <c r="BI394" s="118">
        <v>2758877.69247986</v>
      </c>
      <c r="BJ394" s="118">
        <v>3104318.5232672198</v>
      </c>
      <c r="BK394" s="118">
        <v>3131097.6261176299</v>
      </c>
      <c r="BL394" s="118">
        <v>2882592.4852265301</v>
      </c>
      <c r="BM394" s="118">
        <v>2517412.2271018699</v>
      </c>
      <c r="BN394" s="118">
        <v>2738174.7329957401</v>
      </c>
      <c r="BO394" s="118">
        <v>2969541.3492641998</v>
      </c>
      <c r="BP394" s="118">
        <v>2889727.3103311602</v>
      </c>
      <c r="BQ394" s="118">
        <v>2910060.0432000998</v>
      </c>
      <c r="BR394" s="118">
        <v>2564325.77337116</v>
      </c>
      <c r="BS394" s="118">
        <v>3093353.2389652701</v>
      </c>
      <c r="BT394" s="118">
        <v>2951389.03589187</v>
      </c>
      <c r="BU394" s="118">
        <v>2730719.6589379902</v>
      </c>
      <c r="BV394" s="118">
        <v>3058910.1154766302</v>
      </c>
      <c r="BW394" s="118">
        <v>2663214.23464162</v>
      </c>
      <c r="BX394" s="118">
        <v>2206937.3588710302</v>
      </c>
      <c r="BY394" s="118">
        <v>2515330.8379713302</v>
      </c>
      <c r="BZ394" s="118">
        <v>2537123.8145746202</v>
      </c>
      <c r="CA394" s="118">
        <v>2503189.1994867302</v>
      </c>
      <c r="CB394" s="118">
        <v>2485023.6767719202</v>
      </c>
    </row>
  </sheetData>
  <mergeCells count="1">
    <mergeCell ref="B363:C394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727"/>
  <sheetViews>
    <sheetView zoomScale="70" zoomScaleNormal="70" workbookViewId="0"/>
  </sheetViews>
  <sheetFormatPr baseColWidth="10" defaultColWidth="9.1640625" defaultRowHeight="15" x14ac:dyDescent="0.2"/>
  <cols>
    <col min="1" max="1" width="43.5" style="4" customWidth="1"/>
    <col min="2" max="2" width="16.5" style="91" customWidth="1"/>
    <col min="3" max="3" width="21.33203125" style="8" customWidth="1"/>
    <col min="4" max="4" width="12" style="99" customWidth="1"/>
    <col min="5" max="12" width="12" style="71" customWidth="1"/>
    <col min="13" max="13" width="2.6640625" style="4" customWidth="1"/>
    <col min="14" max="14" width="12.5" style="92" customWidth="1"/>
    <col min="15" max="15" width="22" style="74" customWidth="1"/>
    <col min="16" max="16" width="11.6640625" style="100" customWidth="1"/>
    <col min="17" max="24" width="11.6640625" style="73" customWidth="1"/>
    <col min="25" max="25" width="3.33203125" style="4" customWidth="1"/>
    <col min="26" max="102" width="15.33203125" style="102" customWidth="1"/>
    <col min="103" max="16384" width="9.1640625" style="4"/>
  </cols>
  <sheetData>
    <row r="1" spans="1:102" s="52" customFormat="1" ht="19" x14ac:dyDescent="0.25">
      <c r="A1" s="51"/>
      <c r="B1" s="133" t="s">
        <v>2028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N1" s="136" t="s">
        <v>2029</v>
      </c>
      <c r="O1" s="137"/>
      <c r="P1" s="137"/>
      <c r="Q1" s="137"/>
      <c r="R1" s="137"/>
      <c r="S1" s="137"/>
      <c r="T1" s="137"/>
      <c r="U1" s="137"/>
      <c r="V1" s="137"/>
      <c r="W1" s="137"/>
      <c r="X1" s="137"/>
      <c r="Z1" s="139" t="s">
        <v>2093</v>
      </c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/>
      <c r="BP1" s="140"/>
      <c r="BQ1" s="140"/>
      <c r="BR1" s="140"/>
      <c r="BS1" s="140"/>
      <c r="BT1" s="140"/>
      <c r="BU1" s="140"/>
      <c r="BV1" s="140"/>
      <c r="BW1" s="140"/>
      <c r="BX1" s="140"/>
      <c r="BY1" s="140"/>
      <c r="BZ1" s="140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140"/>
      <c r="CM1" s="140"/>
      <c r="CN1" s="140"/>
      <c r="CO1" s="140"/>
      <c r="CP1" s="140"/>
      <c r="CQ1" s="140"/>
      <c r="CR1" s="140"/>
      <c r="CS1" s="140"/>
      <c r="CT1" s="140"/>
      <c r="CU1" s="140"/>
      <c r="CV1" s="140"/>
      <c r="CW1" s="140"/>
      <c r="CX1" s="140"/>
    </row>
    <row r="2" spans="1:102" s="52" customFormat="1" ht="19" x14ac:dyDescent="0.25">
      <c r="A2" s="53"/>
      <c r="B2" s="135"/>
      <c r="C2" s="134"/>
      <c r="D2" s="134"/>
      <c r="E2" s="134"/>
      <c r="F2" s="134"/>
      <c r="G2" s="134"/>
      <c r="H2" s="134"/>
      <c r="I2" s="134"/>
      <c r="J2" s="134"/>
      <c r="K2" s="134"/>
      <c r="L2" s="134"/>
      <c r="N2" s="138"/>
      <c r="O2" s="137"/>
      <c r="P2" s="137"/>
      <c r="Q2" s="137"/>
      <c r="R2" s="137"/>
      <c r="S2" s="137"/>
      <c r="T2" s="137"/>
      <c r="U2" s="137"/>
      <c r="V2" s="137"/>
      <c r="W2" s="137"/>
      <c r="X2" s="137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  <c r="BB2" s="140"/>
      <c r="BC2" s="140"/>
      <c r="BD2" s="140"/>
      <c r="BE2" s="140"/>
      <c r="BF2" s="140"/>
      <c r="BG2" s="140"/>
      <c r="BH2" s="140"/>
      <c r="BI2" s="140"/>
      <c r="BJ2" s="140"/>
      <c r="BK2" s="140"/>
      <c r="BL2" s="140"/>
      <c r="BM2" s="140"/>
      <c r="BN2" s="140"/>
      <c r="BO2" s="140"/>
      <c r="BP2" s="140"/>
      <c r="BQ2" s="140"/>
      <c r="BR2" s="140"/>
      <c r="BS2" s="140"/>
      <c r="BT2" s="140"/>
      <c r="BU2" s="140"/>
      <c r="BV2" s="140"/>
      <c r="BW2" s="140"/>
      <c r="BX2" s="140"/>
      <c r="BY2" s="140"/>
      <c r="BZ2" s="140"/>
      <c r="CA2" s="140"/>
      <c r="CB2" s="140"/>
      <c r="CC2" s="140"/>
      <c r="CD2" s="140"/>
      <c r="CE2" s="140"/>
      <c r="CF2" s="140"/>
      <c r="CG2" s="140"/>
      <c r="CH2" s="140"/>
      <c r="CI2" s="140"/>
      <c r="CJ2" s="140"/>
      <c r="CK2" s="140"/>
      <c r="CL2" s="140"/>
      <c r="CM2" s="140"/>
      <c r="CN2" s="140"/>
      <c r="CO2" s="140"/>
      <c r="CP2" s="140"/>
      <c r="CQ2" s="140"/>
      <c r="CR2" s="140"/>
      <c r="CS2" s="140"/>
      <c r="CT2" s="140"/>
      <c r="CU2" s="140"/>
      <c r="CV2" s="140"/>
      <c r="CW2" s="140"/>
      <c r="CX2" s="140"/>
    </row>
    <row r="3" spans="1:102" s="58" customFormat="1" ht="16" thickBot="1" x14ac:dyDescent="0.25">
      <c r="A3" s="54" t="s">
        <v>2030</v>
      </c>
      <c r="B3" s="55" t="s">
        <v>6</v>
      </c>
      <c r="C3" s="56" t="s">
        <v>2031</v>
      </c>
      <c r="D3" s="57" t="s">
        <v>1</v>
      </c>
      <c r="E3" s="57" t="s">
        <v>2</v>
      </c>
      <c r="F3" s="57" t="s">
        <v>2130</v>
      </c>
      <c r="G3" s="57" t="s">
        <v>2131</v>
      </c>
      <c r="H3" s="57" t="s">
        <v>2132</v>
      </c>
      <c r="I3" s="57" t="s">
        <v>2133</v>
      </c>
      <c r="J3" s="57" t="s">
        <v>2134</v>
      </c>
      <c r="K3" s="57" t="s">
        <v>2135</v>
      </c>
      <c r="L3" s="57" t="s">
        <v>2136</v>
      </c>
      <c r="N3" s="59" t="s">
        <v>6</v>
      </c>
      <c r="O3" s="60" t="s">
        <v>2031</v>
      </c>
      <c r="P3" s="61" t="s">
        <v>3</v>
      </c>
      <c r="Q3" s="61" t="s">
        <v>4</v>
      </c>
      <c r="R3" s="61" t="s">
        <v>5</v>
      </c>
      <c r="S3" s="61" t="s">
        <v>2026</v>
      </c>
      <c r="T3" s="61" t="s">
        <v>2027</v>
      </c>
      <c r="U3" s="61" t="s">
        <v>2126</v>
      </c>
      <c r="V3" s="61" t="s">
        <v>2127</v>
      </c>
      <c r="W3" s="61" t="s">
        <v>2128</v>
      </c>
      <c r="X3" s="61" t="s">
        <v>2129</v>
      </c>
      <c r="Z3" s="36">
        <v>1</v>
      </c>
      <c r="AA3" s="36">
        <v>2</v>
      </c>
      <c r="AB3" s="36">
        <v>3</v>
      </c>
      <c r="AC3" s="36">
        <v>4</v>
      </c>
      <c r="AD3" s="36">
        <v>5</v>
      </c>
      <c r="AE3" s="36">
        <v>6</v>
      </c>
      <c r="AF3" s="36">
        <v>7</v>
      </c>
      <c r="AG3" s="36">
        <v>8</v>
      </c>
      <c r="AH3" s="36">
        <v>9</v>
      </c>
      <c r="AI3" s="36">
        <v>10</v>
      </c>
      <c r="AJ3" s="36">
        <v>12</v>
      </c>
      <c r="AK3" s="36">
        <v>13</v>
      </c>
      <c r="AL3" s="36">
        <v>14</v>
      </c>
      <c r="AM3" s="36">
        <v>15</v>
      </c>
      <c r="AN3" s="36">
        <v>16</v>
      </c>
      <c r="AO3" s="36">
        <v>17</v>
      </c>
      <c r="AP3" s="36">
        <v>18</v>
      </c>
      <c r="AQ3" s="36">
        <v>19</v>
      </c>
      <c r="AR3" s="36">
        <v>20</v>
      </c>
      <c r="AS3" s="36">
        <v>21</v>
      </c>
      <c r="AT3" s="36">
        <v>22</v>
      </c>
      <c r="AU3" s="36">
        <v>23</v>
      </c>
      <c r="AV3" s="36">
        <v>24</v>
      </c>
      <c r="AW3" s="36">
        <v>25</v>
      </c>
      <c r="AX3" s="36">
        <v>26</v>
      </c>
      <c r="AY3" s="36">
        <v>27</v>
      </c>
      <c r="AZ3" s="36">
        <v>28</v>
      </c>
      <c r="BA3" s="36">
        <v>29</v>
      </c>
      <c r="BB3" s="36">
        <v>30</v>
      </c>
      <c r="BC3" s="36">
        <v>31</v>
      </c>
      <c r="BD3" s="36">
        <v>32</v>
      </c>
      <c r="BE3" s="36">
        <v>33</v>
      </c>
      <c r="BF3" s="36">
        <v>34</v>
      </c>
      <c r="BG3" s="36">
        <v>35</v>
      </c>
      <c r="BH3" s="36">
        <v>36</v>
      </c>
      <c r="BI3" s="36">
        <v>37</v>
      </c>
      <c r="BJ3" s="36">
        <v>38</v>
      </c>
      <c r="BK3" s="36">
        <v>39</v>
      </c>
      <c r="BL3" s="36">
        <v>40</v>
      </c>
      <c r="BM3" s="36">
        <v>42</v>
      </c>
      <c r="BN3" s="36">
        <v>43</v>
      </c>
      <c r="BO3" s="36">
        <v>44</v>
      </c>
      <c r="BP3" s="36">
        <v>45</v>
      </c>
      <c r="BQ3" s="36">
        <v>46</v>
      </c>
      <c r="BR3" s="36">
        <v>47</v>
      </c>
      <c r="BS3" s="36">
        <v>48</v>
      </c>
      <c r="BT3" s="36">
        <v>49</v>
      </c>
      <c r="BU3" s="36">
        <v>50</v>
      </c>
      <c r="BV3" s="36">
        <v>51</v>
      </c>
      <c r="BW3" s="36">
        <v>52</v>
      </c>
      <c r="BX3" s="36">
        <v>53</v>
      </c>
      <c r="BY3" s="36">
        <v>54</v>
      </c>
      <c r="BZ3" s="36">
        <v>55</v>
      </c>
      <c r="CA3" s="36">
        <v>56</v>
      </c>
      <c r="CB3" s="36">
        <v>57</v>
      </c>
      <c r="CC3" s="36">
        <v>58</v>
      </c>
      <c r="CD3" s="36">
        <v>59</v>
      </c>
      <c r="CE3" s="36">
        <v>60</v>
      </c>
      <c r="CF3" s="36">
        <v>61</v>
      </c>
      <c r="CG3" s="36">
        <v>62</v>
      </c>
      <c r="CH3" s="36">
        <v>63</v>
      </c>
      <c r="CI3" s="36">
        <v>64</v>
      </c>
      <c r="CJ3" s="36">
        <v>65</v>
      </c>
      <c r="CK3" s="36">
        <v>66</v>
      </c>
      <c r="CL3" s="36">
        <v>67</v>
      </c>
      <c r="CM3" s="36">
        <v>69</v>
      </c>
      <c r="CN3" s="36">
        <v>70</v>
      </c>
      <c r="CO3" s="36">
        <v>71</v>
      </c>
      <c r="CP3" s="36">
        <v>72</v>
      </c>
      <c r="CQ3" s="36">
        <v>73</v>
      </c>
      <c r="CR3" s="36">
        <v>74</v>
      </c>
      <c r="CS3" s="36">
        <v>75</v>
      </c>
      <c r="CT3" s="36">
        <v>76</v>
      </c>
      <c r="CU3" s="36">
        <v>77</v>
      </c>
      <c r="CV3" s="36">
        <v>78</v>
      </c>
      <c r="CW3" s="36">
        <v>79</v>
      </c>
      <c r="CX3" s="36">
        <v>80</v>
      </c>
    </row>
    <row r="4" spans="1:102" s="65" customFormat="1" x14ac:dyDescent="0.2">
      <c r="A4" s="62"/>
      <c r="B4" s="63"/>
      <c r="C4" s="64">
        <f>AVERAGE(B7,B11,B15,B19,B23,B27,B31,B35,B39,B43,B47,B51,B55,B59,B63,B67,B71,B75,B79,B83,B87,B91,B95,B99,B103,B107,B111,B115,B119,B123)</f>
        <v>2.8867192527776735E-2</v>
      </c>
      <c r="D4" s="6"/>
      <c r="E4" s="6"/>
      <c r="F4" s="6"/>
      <c r="G4" s="6"/>
      <c r="H4" s="6"/>
      <c r="I4" s="6"/>
      <c r="J4" s="6"/>
      <c r="K4" s="6"/>
      <c r="L4" s="6"/>
      <c r="N4" s="66"/>
      <c r="O4" s="67">
        <f>AVERAGE(N7,N11,N15,N19,N23,N27,N31,N35,N39,N43,N47,N51,N55,N59,N63,N67,N71,N75,N79,N83,N87,N91,N95,N99,N103,N107,N111,N115,N119,N123)</f>
        <v>3.0958938319633551E-2</v>
      </c>
      <c r="P4" s="68"/>
      <c r="Q4" s="68"/>
      <c r="R4" s="68"/>
      <c r="S4" s="68"/>
      <c r="T4" s="68"/>
      <c r="U4" s="68"/>
      <c r="V4" s="68"/>
      <c r="W4" s="68"/>
      <c r="X4" s="68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</row>
    <row r="5" spans="1:102" x14ac:dyDescent="0.2">
      <c r="A5" s="69" t="s">
        <v>2032</v>
      </c>
      <c r="B5" s="70">
        <f>STDEV(D5:L5)/AVERAGE(D5:L5)</f>
        <v>3.2577466545005762E-2</v>
      </c>
      <c r="C5" s="71"/>
      <c r="D5" s="8">
        <v>565762.78323073301</v>
      </c>
      <c r="E5" s="8">
        <v>561264.94284880895</v>
      </c>
      <c r="F5" s="8">
        <v>558836.99187282298</v>
      </c>
      <c r="G5" s="8">
        <v>541833.93162195804</v>
      </c>
      <c r="H5" s="8">
        <v>565297.64224237902</v>
      </c>
      <c r="I5" s="8">
        <v>532164.15812631696</v>
      </c>
      <c r="J5" s="8">
        <v>529322.67839705199</v>
      </c>
      <c r="K5" s="8">
        <v>520587.54760513298</v>
      </c>
      <c r="L5" s="8">
        <v>564315.02586835995</v>
      </c>
      <c r="N5" s="72">
        <f>STDEV(P5:X5)/AVERAGE(P5:X5)</f>
        <v>3.3978051171470937E-2</v>
      </c>
      <c r="O5" s="73"/>
      <c r="P5" s="10">
        <v>298079.71901683998</v>
      </c>
      <c r="Q5" s="10">
        <v>307890.75132141903</v>
      </c>
      <c r="R5" s="10">
        <v>319944.63400686701</v>
      </c>
      <c r="S5" s="10">
        <v>327422.20059683098</v>
      </c>
      <c r="T5" s="10">
        <v>304886.40254987503</v>
      </c>
      <c r="U5" s="10">
        <v>302190.30998326599</v>
      </c>
      <c r="V5" s="10">
        <v>297208.49038872501</v>
      </c>
      <c r="W5" s="10">
        <v>297952.88830207603</v>
      </c>
      <c r="X5" s="10">
        <v>307368.44207101298</v>
      </c>
      <c r="Z5" s="114">
        <v>332040.87025451701</v>
      </c>
      <c r="AA5" s="114">
        <v>336982.71669429302</v>
      </c>
      <c r="AB5" s="114">
        <v>627687.78788715205</v>
      </c>
      <c r="AC5" s="114">
        <v>269050.53075153701</v>
      </c>
      <c r="AD5" s="114">
        <v>261296.129950009</v>
      </c>
      <c r="AE5" s="114">
        <v>349652.592794884</v>
      </c>
      <c r="AF5" s="114">
        <v>400841.36448731303</v>
      </c>
      <c r="AG5" s="114">
        <v>310517.01799101499</v>
      </c>
      <c r="AH5" s="114">
        <v>548074.96395431703</v>
      </c>
      <c r="AI5" s="114">
        <v>380277.73542749399</v>
      </c>
      <c r="AJ5" s="114">
        <v>402791.71350360598</v>
      </c>
      <c r="AK5" s="114">
        <v>471082.952137416</v>
      </c>
      <c r="AL5" s="114">
        <v>526148.71267907601</v>
      </c>
      <c r="AM5" s="114">
        <v>350973.93904055801</v>
      </c>
      <c r="AN5" s="114">
        <v>500123.23010461399</v>
      </c>
      <c r="AO5" s="114">
        <v>331102.089589571</v>
      </c>
      <c r="AP5" s="114">
        <v>364245.78627996001</v>
      </c>
      <c r="AQ5" s="114">
        <v>400420.76191127498</v>
      </c>
      <c r="AR5" s="114">
        <v>330250.63622803002</v>
      </c>
      <c r="AS5" s="114">
        <v>511540.56726795901</v>
      </c>
      <c r="AT5" s="114">
        <v>418756.599802905</v>
      </c>
      <c r="AU5" s="114">
        <v>353528.557629199</v>
      </c>
      <c r="AV5" s="114">
        <v>303760.832560857</v>
      </c>
      <c r="AW5" s="114">
        <v>316004.27272103599</v>
      </c>
      <c r="AX5" s="114">
        <v>237191.90815646999</v>
      </c>
      <c r="AY5" s="114">
        <v>356413.35526108701</v>
      </c>
      <c r="AZ5" s="114">
        <v>328679.43389683397</v>
      </c>
      <c r="BA5" s="114">
        <v>391830.690765206</v>
      </c>
      <c r="BB5" s="114">
        <v>407279.39968432998</v>
      </c>
      <c r="BC5" s="114">
        <v>316223.779108799</v>
      </c>
      <c r="BD5" s="114">
        <v>303955.03184865601</v>
      </c>
      <c r="BE5" s="114">
        <v>192010.660313139</v>
      </c>
      <c r="BF5" s="114">
        <v>223946.01695596401</v>
      </c>
      <c r="BG5" s="114">
        <v>343406.478084534</v>
      </c>
      <c r="BH5" s="114">
        <v>383094.12254674599</v>
      </c>
      <c r="BI5" s="114">
        <v>437772.74032856</v>
      </c>
      <c r="BJ5" s="114">
        <v>447725.42643693503</v>
      </c>
      <c r="BK5" s="114">
        <v>418480.89697986498</v>
      </c>
      <c r="BL5" s="114">
        <v>204997.74223493799</v>
      </c>
      <c r="BM5" s="114">
        <v>311621.93511942902</v>
      </c>
      <c r="BN5" s="114">
        <v>297364.98990921403</v>
      </c>
      <c r="BO5" s="114">
        <v>219216.417896217</v>
      </c>
      <c r="BP5" s="114">
        <v>488432.49280354398</v>
      </c>
      <c r="BQ5" s="114">
        <v>281586.24094745098</v>
      </c>
      <c r="BR5" s="114">
        <v>373037.31193973502</v>
      </c>
      <c r="BS5" s="114">
        <v>226464.48592271499</v>
      </c>
      <c r="BT5" s="114">
        <v>187354.89158158001</v>
      </c>
      <c r="BU5" s="114">
        <v>265852.85755835101</v>
      </c>
      <c r="BV5" s="114">
        <v>350144.92829049798</v>
      </c>
      <c r="BW5" s="114">
        <v>273848.13271697599</v>
      </c>
      <c r="BX5" s="114">
        <v>259598.73571987799</v>
      </c>
      <c r="BY5" s="114">
        <v>263901.78156461101</v>
      </c>
      <c r="BZ5" s="114">
        <v>320442.45044006302</v>
      </c>
      <c r="CA5" s="114">
        <v>334159.05345894402</v>
      </c>
      <c r="CB5" s="114">
        <v>238744.66933751499</v>
      </c>
      <c r="CC5" s="114">
        <v>306141.59127164702</v>
      </c>
      <c r="CD5" s="114">
        <v>232396.32723595499</v>
      </c>
      <c r="CE5" s="114">
        <v>192623.88743291801</v>
      </c>
      <c r="CF5" s="114">
        <v>378692.79488657502</v>
      </c>
      <c r="CG5" s="114">
        <v>337911.49884289398</v>
      </c>
      <c r="CH5" s="114">
        <v>371374.08931937802</v>
      </c>
      <c r="CI5" s="114">
        <v>336665.78171950398</v>
      </c>
      <c r="CJ5" s="114">
        <v>255423.943387092</v>
      </c>
      <c r="CK5" s="114">
        <v>272789.36976878898</v>
      </c>
      <c r="CL5" s="114">
        <v>375807.31353860901</v>
      </c>
      <c r="CM5" s="114">
        <v>267067.30162778299</v>
      </c>
      <c r="CN5" s="114">
        <v>338873.57207678701</v>
      </c>
      <c r="CO5" s="114">
        <v>315018.64200477698</v>
      </c>
      <c r="CP5" s="114">
        <v>263084.97812731599</v>
      </c>
      <c r="CQ5" s="114">
        <v>357187.784149702</v>
      </c>
      <c r="CR5" s="114">
        <v>283246.91238790198</v>
      </c>
      <c r="CS5" s="114">
        <v>279900.36184948398</v>
      </c>
      <c r="CT5" s="114">
        <v>388051.86146023299</v>
      </c>
      <c r="CU5" s="114">
        <v>344382.98982087598</v>
      </c>
      <c r="CV5" s="114">
        <v>432731.72186930297</v>
      </c>
      <c r="CW5" s="114">
        <v>314970.69596147898</v>
      </c>
      <c r="CX5" s="114">
        <v>309099.20607268898</v>
      </c>
    </row>
    <row r="6" spans="1:102" x14ac:dyDescent="0.2">
      <c r="A6" s="69" t="s">
        <v>2033</v>
      </c>
      <c r="B6" s="70">
        <f>STDEV(D6:L6)/AVERAGE(D6:L6)</f>
        <v>4.1940958526425785E-2</v>
      </c>
      <c r="C6" s="71"/>
      <c r="D6" s="8">
        <v>287204.878619903</v>
      </c>
      <c r="E6" s="8">
        <v>280334.85371976497</v>
      </c>
      <c r="F6" s="8">
        <v>280635.17113275302</v>
      </c>
      <c r="G6" s="8">
        <v>268761.521016518</v>
      </c>
      <c r="H6" s="8">
        <v>254779.88075646199</v>
      </c>
      <c r="I6" s="8">
        <v>277832.13505241199</v>
      </c>
      <c r="J6" s="8">
        <v>263366.32414396299</v>
      </c>
      <c r="K6" s="8">
        <v>260946.56323703501</v>
      </c>
      <c r="L6" s="8">
        <v>260262.14726137801</v>
      </c>
      <c r="N6" s="72">
        <f>STDEV(P6:X6)/AVERAGE(P6:X6)</f>
        <v>5.8996204939263996E-2</v>
      </c>
      <c r="O6" s="73"/>
      <c r="P6" s="10">
        <v>287399.37888710102</v>
      </c>
      <c r="Q6" s="10">
        <v>283820.64146394498</v>
      </c>
      <c r="R6" s="10">
        <v>269248.18477392098</v>
      </c>
      <c r="S6" s="10">
        <v>270158.55965961202</v>
      </c>
      <c r="T6" s="10">
        <v>253390.10970013501</v>
      </c>
      <c r="U6" s="10">
        <v>270749.28590150602</v>
      </c>
      <c r="V6" s="10">
        <v>252445.586000818</v>
      </c>
      <c r="W6" s="10">
        <v>247851.02263204</v>
      </c>
      <c r="X6" s="10">
        <v>244275.327099655</v>
      </c>
      <c r="Z6" s="114">
        <v>264617.75499872898</v>
      </c>
      <c r="AA6" s="114">
        <v>292377.59189673199</v>
      </c>
      <c r="AB6" s="114">
        <v>305182.91214299703</v>
      </c>
      <c r="AC6" s="114">
        <v>315988.49242194201</v>
      </c>
      <c r="AD6" s="114">
        <v>257236.72400747499</v>
      </c>
      <c r="AE6" s="114">
        <v>263477.63420898799</v>
      </c>
      <c r="AF6" s="114">
        <v>268726.30620760802</v>
      </c>
      <c r="AG6" s="114">
        <v>272556.84463454399</v>
      </c>
      <c r="AH6" s="114">
        <v>250151.69803074599</v>
      </c>
      <c r="AI6" s="114">
        <v>269843.28988831898</v>
      </c>
      <c r="AJ6" s="114">
        <v>268018.81532975298</v>
      </c>
      <c r="AK6" s="114">
        <v>254623.64317720101</v>
      </c>
      <c r="AL6" s="114">
        <v>283084.78529077099</v>
      </c>
      <c r="AM6" s="114">
        <v>276707.34794409899</v>
      </c>
      <c r="AN6" s="114">
        <v>230828.77724245901</v>
      </c>
      <c r="AO6" s="114">
        <v>275403.48955701001</v>
      </c>
      <c r="AP6" s="114">
        <v>270081.987716134</v>
      </c>
      <c r="AQ6" s="114">
        <v>267714.46234756999</v>
      </c>
      <c r="AR6" s="114">
        <v>267878.858212633</v>
      </c>
      <c r="AS6" s="114">
        <v>275828.850476789</v>
      </c>
      <c r="AT6" s="114">
        <v>271212.22904102301</v>
      </c>
      <c r="AU6" s="114">
        <v>268298.80061754503</v>
      </c>
      <c r="AV6" s="114">
        <v>289492.30934323103</v>
      </c>
      <c r="AW6" s="114">
        <v>306557.95652589598</v>
      </c>
      <c r="AX6" s="114">
        <v>289274.54071643698</v>
      </c>
      <c r="AY6" s="114">
        <v>261393.201955987</v>
      </c>
      <c r="AZ6" s="114">
        <v>290609.33006943099</v>
      </c>
      <c r="BA6" s="114">
        <v>260940.11369535199</v>
      </c>
      <c r="BB6" s="114">
        <v>271106.200567764</v>
      </c>
      <c r="BC6" s="114">
        <v>252778.19993942199</v>
      </c>
      <c r="BD6" s="114">
        <v>232333.874845496</v>
      </c>
      <c r="BE6" s="114">
        <v>222768.54991670899</v>
      </c>
      <c r="BF6" s="114">
        <v>240567.33944920401</v>
      </c>
      <c r="BG6" s="114">
        <v>244373.832572352</v>
      </c>
      <c r="BH6" s="114">
        <v>243592.68443913001</v>
      </c>
      <c r="BI6" s="114">
        <v>256479.088505263</v>
      </c>
      <c r="BJ6" s="114">
        <v>259190.60946543299</v>
      </c>
      <c r="BK6" s="114">
        <v>240656.46515418499</v>
      </c>
      <c r="BL6" s="114">
        <v>240298.12654504401</v>
      </c>
      <c r="BM6" s="114">
        <v>201434.284714893</v>
      </c>
      <c r="BN6" s="114">
        <v>208831.22389346801</v>
      </c>
      <c r="BO6" s="114">
        <v>173001.889031642</v>
      </c>
      <c r="BP6" s="114">
        <v>220544.860431432</v>
      </c>
      <c r="BQ6" s="114">
        <v>211241.05834236901</v>
      </c>
      <c r="BR6" s="114">
        <v>209572.96091354999</v>
      </c>
      <c r="BS6" s="114">
        <v>241522.88531625801</v>
      </c>
      <c r="BT6" s="114">
        <v>260377.00000772899</v>
      </c>
      <c r="BU6" s="114">
        <v>279093.963856633</v>
      </c>
      <c r="BV6" s="114">
        <v>234898.699119311</v>
      </c>
      <c r="BW6" s="114">
        <v>225992.485252132</v>
      </c>
      <c r="BX6" s="114">
        <v>222907.30020953499</v>
      </c>
      <c r="BY6" s="114">
        <v>234671.59351976501</v>
      </c>
      <c r="BZ6" s="114">
        <v>231134.030954366</v>
      </c>
      <c r="CA6" s="114">
        <v>245357.35233641299</v>
      </c>
      <c r="CB6" s="114">
        <v>191956.60575168801</v>
      </c>
      <c r="CC6" s="114">
        <v>262227.23223605898</v>
      </c>
      <c r="CD6" s="114">
        <v>274477.95845307503</v>
      </c>
      <c r="CE6" s="114">
        <v>244442.70671419601</v>
      </c>
      <c r="CF6" s="114">
        <v>256792.341957781</v>
      </c>
      <c r="CG6" s="114">
        <v>275522.98650772002</v>
      </c>
      <c r="CH6" s="114">
        <v>269716.09722913598</v>
      </c>
      <c r="CI6" s="114">
        <v>214385.93043791299</v>
      </c>
      <c r="CJ6" s="114">
        <v>247479.577751359</v>
      </c>
      <c r="CK6" s="114">
        <v>268697.86201678502</v>
      </c>
      <c r="CL6" s="114">
        <v>248390.088264063</v>
      </c>
      <c r="CM6" s="114">
        <v>291213.15819818602</v>
      </c>
      <c r="CN6" s="114">
        <v>274923.43588556402</v>
      </c>
      <c r="CO6" s="114">
        <v>258330.411946899</v>
      </c>
      <c r="CP6" s="114">
        <v>246345.744937877</v>
      </c>
      <c r="CQ6" s="114">
        <v>250248.88886364701</v>
      </c>
      <c r="CR6" s="114">
        <v>274025.056913646</v>
      </c>
      <c r="CS6" s="114">
        <v>212859.16380052199</v>
      </c>
      <c r="CT6" s="114">
        <v>222604.36680875401</v>
      </c>
      <c r="CU6" s="114">
        <v>227586.938604542</v>
      </c>
      <c r="CV6" s="114">
        <v>235898.06914752201</v>
      </c>
      <c r="CW6" s="114">
        <v>226497.55872041101</v>
      </c>
      <c r="CX6" s="114">
        <v>240241.68156707901</v>
      </c>
    </row>
    <row r="7" spans="1:102" s="79" customFormat="1" x14ac:dyDescent="0.2">
      <c r="A7" s="75" t="s">
        <v>2034</v>
      </c>
      <c r="B7" s="76">
        <f>STDEV(D7:L7)/AVERAGE(D7:L7)</f>
        <v>4.7830737533698847E-2</v>
      </c>
      <c r="C7" s="77"/>
      <c r="D7" s="78">
        <f t="shared" ref="D7:L7" si="0">(D5/D6)*175.2</f>
        <v>345.12519459394514</v>
      </c>
      <c r="E7" s="78">
        <f t="shared" si="0"/>
        <v>350.77200241897117</v>
      </c>
      <c r="F7" s="78">
        <f t="shared" si="0"/>
        <v>348.88086400903609</v>
      </c>
      <c r="G7" s="78">
        <f t="shared" si="0"/>
        <v>353.21017852973353</v>
      </c>
      <c r="H7" s="78">
        <f t="shared" si="0"/>
        <v>388.72828822592516</v>
      </c>
      <c r="I7" s="78">
        <f t="shared" si="0"/>
        <v>335.58090926430185</v>
      </c>
      <c r="J7" s="78">
        <f t="shared" si="0"/>
        <v>352.12297379550637</v>
      </c>
      <c r="K7" s="78">
        <f t="shared" si="0"/>
        <v>349.52343195863438</v>
      </c>
      <c r="L7" s="78">
        <f t="shared" si="0"/>
        <v>379.87849394343453</v>
      </c>
      <c r="N7" s="80">
        <f>STDEV(P7:X7)/AVERAGE(P7:X7)</f>
        <v>6.0425677617130275E-2</v>
      </c>
      <c r="O7" s="81"/>
      <c r="P7" s="82">
        <f>((P5/P6)*175.2)</f>
        <v>181.71078508929321</v>
      </c>
      <c r="Q7" s="82">
        <f t="shared" ref="Q7:X7" si="1">((Q5/Q6)*175.2)</f>
        <v>190.05826832494552</v>
      </c>
      <c r="R7" s="82">
        <f t="shared" si="1"/>
        <v>208.188218334954</v>
      </c>
      <c r="S7" s="82">
        <f t="shared" si="1"/>
        <v>212.33593196840175</v>
      </c>
      <c r="T7" s="82">
        <f t="shared" si="1"/>
        <v>210.80577213511361</v>
      </c>
      <c r="U7" s="82">
        <f t="shared" si="1"/>
        <v>195.54527035143587</v>
      </c>
      <c r="V7" s="82">
        <f t="shared" si="1"/>
        <v>206.26594562812394</v>
      </c>
      <c r="W7" s="82">
        <f t="shared" si="1"/>
        <v>210.61581863239644</v>
      </c>
      <c r="X7" s="82">
        <f t="shared" si="1"/>
        <v>220.45186343716304</v>
      </c>
      <c r="Y7" s="105"/>
      <c r="Z7" s="106">
        <f>((Z5/Z6)*175.2)</f>
        <v>219.83997433910207</v>
      </c>
      <c r="AA7" s="106">
        <f t="shared" ref="AA7:CL7" si="2">((AA5/AA6)*175.2)</f>
        <v>201.92851162715948</v>
      </c>
      <c r="AB7" s="106">
        <f t="shared" si="2"/>
        <v>360.34422656764241</v>
      </c>
      <c r="AC7" s="106">
        <f t="shared" si="2"/>
        <v>149.1752203581072</v>
      </c>
      <c r="AD7" s="106">
        <f t="shared" si="2"/>
        <v>177.96479932589753</v>
      </c>
      <c r="AE7" s="106">
        <f t="shared" si="2"/>
        <v>232.5022176610008</v>
      </c>
      <c r="AF7" s="106">
        <f t="shared" si="2"/>
        <v>261.33432208130057</v>
      </c>
      <c r="AG7" s="106">
        <f t="shared" si="2"/>
        <v>199.60086353718674</v>
      </c>
      <c r="AH7" s="106">
        <f t="shared" si="2"/>
        <v>383.85801272072217</v>
      </c>
      <c r="AI7" s="106">
        <f t="shared" si="2"/>
        <v>246.90130065665568</v>
      </c>
      <c r="AJ7" s="106">
        <f t="shared" si="2"/>
        <v>263.29908263719511</v>
      </c>
      <c r="AK7" s="106">
        <f t="shared" si="2"/>
        <v>324.14010020678762</v>
      </c>
      <c r="AL7" s="106">
        <f t="shared" si="2"/>
        <v>325.63125696313909</v>
      </c>
      <c r="AM7" s="106">
        <f t="shared" si="2"/>
        <v>222.22262826330231</v>
      </c>
      <c r="AN7" s="106">
        <f t="shared" si="2"/>
        <v>379.59560745015767</v>
      </c>
      <c r="AO7" s="106">
        <f t="shared" si="2"/>
        <v>210.63308307894422</v>
      </c>
      <c r="AP7" s="106">
        <f t="shared" si="2"/>
        <v>236.28329417999467</v>
      </c>
      <c r="AQ7" s="106">
        <f t="shared" si="2"/>
        <v>262.04679744113253</v>
      </c>
      <c r="AR7" s="106">
        <f t="shared" si="2"/>
        <v>215.99282546300708</v>
      </c>
      <c r="AS7" s="106">
        <f t="shared" si="2"/>
        <v>324.9185399947425</v>
      </c>
      <c r="AT7" s="106">
        <f t="shared" si="2"/>
        <v>270.51197707744859</v>
      </c>
      <c r="AU7" s="106">
        <f t="shared" si="2"/>
        <v>230.85531189133948</v>
      </c>
      <c r="AV7" s="106">
        <f t="shared" si="2"/>
        <v>183.83527350139093</v>
      </c>
      <c r="AW7" s="106">
        <f t="shared" si="2"/>
        <v>180.59863527322514</v>
      </c>
      <c r="AX7" s="106">
        <f t="shared" si="2"/>
        <v>143.65599615539298</v>
      </c>
      <c r="AY7" s="106">
        <f t="shared" si="2"/>
        <v>238.8876962923336</v>
      </c>
      <c r="AZ7" s="106">
        <f t="shared" si="2"/>
        <v>198.15136976148517</v>
      </c>
      <c r="BA7" s="106">
        <f t="shared" si="2"/>
        <v>263.08234502500295</v>
      </c>
      <c r="BB7" s="106">
        <f t="shared" si="2"/>
        <v>263.20073342202687</v>
      </c>
      <c r="BC7" s="106">
        <f t="shared" si="2"/>
        <v>219.17398776136037</v>
      </c>
      <c r="BD7" s="106">
        <f t="shared" si="2"/>
        <v>229.20859739156927</v>
      </c>
      <c r="BE7" s="106">
        <f t="shared" si="2"/>
        <v>151.00995045952277</v>
      </c>
      <c r="BF7" s="106">
        <f t="shared" si="2"/>
        <v>163.095049646045</v>
      </c>
      <c r="BG7" s="106">
        <f t="shared" si="2"/>
        <v>246.19990744138821</v>
      </c>
      <c r="BH7" s="106">
        <f t="shared" si="2"/>
        <v>275.53409670215956</v>
      </c>
      <c r="BI7" s="106">
        <f t="shared" si="2"/>
        <v>299.04108187747966</v>
      </c>
      <c r="BJ7" s="106">
        <f t="shared" si="2"/>
        <v>302.64018775036823</v>
      </c>
      <c r="BK7" s="106">
        <f t="shared" si="2"/>
        <v>304.65773318783977</v>
      </c>
      <c r="BL7" s="106">
        <f t="shared" si="2"/>
        <v>149.46269018384851</v>
      </c>
      <c r="BM7" s="106">
        <f t="shared" si="2"/>
        <v>271.03709336371679</v>
      </c>
      <c r="BN7" s="106">
        <f t="shared" si="2"/>
        <v>249.47584590449682</v>
      </c>
      <c r="BO7" s="106">
        <f t="shared" si="2"/>
        <v>222.00171703554426</v>
      </c>
      <c r="BP7" s="106">
        <f t="shared" si="2"/>
        <v>388.00891832972866</v>
      </c>
      <c r="BQ7" s="106">
        <f t="shared" si="2"/>
        <v>233.54318427071814</v>
      </c>
      <c r="BR7" s="106">
        <f t="shared" si="2"/>
        <v>311.85386114195018</v>
      </c>
      <c r="BS7" s="106">
        <f t="shared" si="2"/>
        <v>164.27668078619485</v>
      </c>
      <c r="BT7" s="106">
        <f t="shared" si="2"/>
        <v>126.06557800465653</v>
      </c>
      <c r="BU7" s="106">
        <f t="shared" si="2"/>
        <v>166.88795415206229</v>
      </c>
      <c r="BV7" s="106">
        <f t="shared" si="2"/>
        <v>261.15679510569089</v>
      </c>
      <c r="BW7" s="106">
        <f t="shared" si="2"/>
        <v>212.29994793183755</v>
      </c>
      <c r="BX7" s="106">
        <f t="shared" si="2"/>
        <v>204.03862258153674</v>
      </c>
      <c r="BY7" s="106">
        <f t="shared" si="2"/>
        <v>197.02253449872998</v>
      </c>
      <c r="BZ7" s="106">
        <f t="shared" si="2"/>
        <v>242.89593827999889</v>
      </c>
      <c r="CA7" s="106">
        <f t="shared" si="2"/>
        <v>238.60978938888923</v>
      </c>
      <c r="CB7" s="106">
        <f t="shared" si="2"/>
        <v>217.90375957178958</v>
      </c>
      <c r="CC7" s="106">
        <f t="shared" si="2"/>
        <v>204.54018575198555</v>
      </c>
      <c r="CD7" s="106">
        <f t="shared" si="2"/>
        <v>148.33918454220841</v>
      </c>
      <c r="CE7" s="106">
        <f t="shared" si="2"/>
        <v>138.05977495456744</v>
      </c>
      <c r="CF7" s="106">
        <f t="shared" si="2"/>
        <v>258.36820973047548</v>
      </c>
      <c r="CG7" s="106">
        <f t="shared" si="2"/>
        <v>214.87170761201156</v>
      </c>
      <c r="CH7" s="106">
        <f t="shared" si="2"/>
        <v>241.23417592491558</v>
      </c>
      <c r="CI7" s="106">
        <f t="shared" si="2"/>
        <v>275.1292719479045</v>
      </c>
      <c r="CJ7" s="106">
        <f t="shared" si="2"/>
        <v>180.8241119854294</v>
      </c>
      <c r="CK7" s="106">
        <f t="shared" si="2"/>
        <v>177.86780000693236</v>
      </c>
      <c r="CL7" s="106">
        <f t="shared" si="2"/>
        <v>265.07274018908674</v>
      </c>
      <c r="CM7" s="106">
        <f t="shared" ref="CM7:CX7" si="3">((CM5/CM6)*175.2)</f>
        <v>160.6733415986113</v>
      </c>
      <c r="CN7" s="106">
        <f t="shared" si="3"/>
        <v>215.95339675794654</v>
      </c>
      <c r="CO7" s="106">
        <f t="shared" si="3"/>
        <v>213.64602666519087</v>
      </c>
      <c r="CP7" s="106">
        <f t="shared" si="3"/>
        <v>187.10486832045456</v>
      </c>
      <c r="CQ7" s="106">
        <f t="shared" si="3"/>
        <v>250.06824232944084</v>
      </c>
      <c r="CR7" s="106">
        <f t="shared" si="3"/>
        <v>181.09606329175509</v>
      </c>
      <c r="CS7" s="106">
        <f t="shared" si="3"/>
        <v>230.38023132509051</v>
      </c>
      <c r="CT7" s="106">
        <f t="shared" si="3"/>
        <v>305.41488068040547</v>
      </c>
      <c r="CU7" s="106">
        <f t="shared" si="3"/>
        <v>265.11143471839529</v>
      </c>
      <c r="CV7" s="106">
        <f t="shared" si="3"/>
        <v>321.38710564896655</v>
      </c>
      <c r="CW7" s="106">
        <f t="shared" si="3"/>
        <v>243.63558814587026</v>
      </c>
      <c r="CX7" s="106">
        <f t="shared" si="3"/>
        <v>225.41542562760685</v>
      </c>
    </row>
    <row r="8" spans="1:102" x14ac:dyDescent="0.2">
      <c r="A8" s="83"/>
      <c r="B8" s="70"/>
      <c r="C8" s="71"/>
      <c r="D8" s="8"/>
      <c r="E8" s="8"/>
      <c r="F8" s="8"/>
      <c r="G8" s="8"/>
      <c r="H8" s="8"/>
      <c r="I8" s="8"/>
      <c r="J8" s="8"/>
      <c r="K8" s="8"/>
      <c r="L8" s="8"/>
      <c r="N8" s="72"/>
      <c r="O8" s="73"/>
      <c r="P8" s="74"/>
      <c r="Q8" s="74"/>
      <c r="R8" s="74"/>
      <c r="S8" s="74"/>
      <c r="T8" s="74"/>
      <c r="U8" s="74"/>
      <c r="V8" s="74"/>
      <c r="W8" s="74"/>
      <c r="X8" s="74"/>
    </row>
    <row r="9" spans="1:102" x14ac:dyDescent="0.2">
      <c r="A9" s="69" t="s">
        <v>2035</v>
      </c>
      <c r="B9" s="70">
        <f>STDEV(D9:L9)/AVERAGE(D9:L9)</f>
        <v>3.5080649766401482E-2</v>
      </c>
      <c r="C9" s="71"/>
      <c r="D9" s="8">
        <v>7420245.1839824403</v>
      </c>
      <c r="E9" s="8">
        <v>7333742.4898126898</v>
      </c>
      <c r="F9" s="8">
        <v>7450834.6873224303</v>
      </c>
      <c r="G9" s="8">
        <v>7120806.5577742904</v>
      </c>
      <c r="H9" s="8">
        <v>7098329.4884827603</v>
      </c>
      <c r="I9" s="8">
        <v>7083078.4294962799</v>
      </c>
      <c r="J9" s="8">
        <v>6816672.2835619096</v>
      </c>
      <c r="K9" s="8">
        <v>6830958.1551303603</v>
      </c>
      <c r="L9" s="8">
        <v>6844511.4405629802</v>
      </c>
      <c r="N9" s="72">
        <f>STDEV(P9:X9)/AVERAGE(P9:X9)</f>
        <v>3.8549149162690359E-2</v>
      </c>
      <c r="O9" s="73"/>
      <c r="P9" s="10">
        <v>6534485.6877232203</v>
      </c>
      <c r="Q9" s="10">
        <v>6679173.1380944001</v>
      </c>
      <c r="R9" s="10">
        <v>6563309.7815331602</v>
      </c>
      <c r="S9" s="10">
        <v>6560392.4932964798</v>
      </c>
      <c r="T9" s="10">
        <v>6093385.8891785797</v>
      </c>
      <c r="U9" s="10">
        <v>6129652.0002852501</v>
      </c>
      <c r="V9" s="10">
        <v>6118574.6652002102</v>
      </c>
      <c r="W9" s="10">
        <v>6138817.9855714003</v>
      </c>
      <c r="X9" s="10">
        <v>6162920.4096637499</v>
      </c>
      <c r="Z9" s="114">
        <v>7362578.1131962202</v>
      </c>
      <c r="AA9" s="114">
        <v>6120535.1445821105</v>
      </c>
      <c r="AB9" s="114">
        <v>10689729.004482901</v>
      </c>
      <c r="AC9" s="114">
        <v>4847688.4400833296</v>
      </c>
      <c r="AD9" s="114">
        <v>5904341.50096187</v>
      </c>
      <c r="AE9" s="114">
        <v>7863790.7485046396</v>
      </c>
      <c r="AF9" s="114">
        <v>7332565.7582171001</v>
      </c>
      <c r="AG9" s="114">
        <v>7213183.3627975099</v>
      </c>
      <c r="AH9" s="114">
        <v>6636947.38556764</v>
      </c>
      <c r="AI9" s="114">
        <v>4880144.6206510002</v>
      </c>
      <c r="AJ9" s="114">
        <v>7042520.8155444302</v>
      </c>
      <c r="AK9" s="114">
        <v>8734112.1560142003</v>
      </c>
      <c r="AL9" s="114">
        <v>7660942.8501166403</v>
      </c>
      <c r="AM9" s="114">
        <v>6402115.8803469297</v>
      </c>
      <c r="AN9" s="114">
        <v>5738345.8851336502</v>
      </c>
      <c r="AO9" s="114">
        <v>5812974.2208234305</v>
      </c>
      <c r="AP9" s="114">
        <v>6387151.7247214699</v>
      </c>
      <c r="AQ9" s="114">
        <v>7831865.2056010095</v>
      </c>
      <c r="AR9" s="114">
        <v>6117599.12911426</v>
      </c>
      <c r="AS9" s="114">
        <v>6379523.0804150896</v>
      </c>
      <c r="AT9" s="114">
        <v>5050697.30785653</v>
      </c>
      <c r="AU9" s="114">
        <v>8052187.0404005097</v>
      </c>
      <c r="AV9" s="114">
        <v>5668718.4494093498</v>
      </c>
      <c r="AW9" s="114">
        <v>4330689.5769614</v>
      </c>
      <c r="AX9" s="114">
        <v>5215191.0747056101</v>
      </c>
      <c r="AY9" s="114">
        <v>10177197.127953799</v>
      </c>
      <c r="AZ9" s="114">
        <v>8253872.7683368204</v>
      </c>
      <c r="BA9" s="114">
        <v>7257199.2026122799</v>
      </c>
      <c r="BB9" s="114">
        <v>8625688.8022381701</v>
      </c>
      <c r="BC9" s="114">
        <v>6148624.9513223097</v>
      </c>
      <c r="BD9" s="114">
        <v>6239014.3600384602</v>
      </c>
      <c r="BE9" s="114">
        <v>3264225.7295735902</v>
      </c>
      <c r="BF9" s="114">
        <v>5807826.9017952401</v>
      </c>
      <c r="BG9" s="114">
        <v>6974264.2964059198</v>
      </c>
      <c r="BH9" s="114">
        <v>8133997.6578194601</v>
      </c>
      <c r="BI9" s="114">
        <v>6666670.3584348997</v>
      </c>
      <c r="BJ9" s="114">
        <v>4621867.5774625</v>
      </c>
      <c r="BK9" s="114">
        <v>6764935.7445436204</v>
      </c>
      <c r="BL9" s="114">
        <v>5886279.0155515</v>
      </c>
      <c r="BM9" s="114">
        <v>5480044.3946392303</v>
      </c>
      <c r="BN9" s="114">
        <v>5427778.0835506003</v>
      </c>
      <c r="BO9" s="114">
        <v>4461447.5559908403</v>
      </c>
      <c r="BP9" s="114">
        <v>4971604.8068854297</v>
      </c>
      <c r="BQ9" s="114">
        <v>5201826.1744323596</v>
      </c>
      <c r="BR9" s="114">
        <v>4805562.8133593798</v>
      </c>
      <c r="BS9" s="114">
        <v>6500477.7608152796</v>
      </c>
      <c r="BT9" s="114">
        <v>4302296.4194971602</v>
      </c>
      <c r="BU9" s="114">
        <v>4292333.7542725299</v>
      </c>
      <c r="BV9" s="114">
        <v>3756849.2351937299</v>
      </c>
      <c r="BW9" s="114">
        <v>8410815.8437825907</v>
      </c>
      <c r="BX9" s="114">
        <v>5991445.7288437402</v>
      </c>
      <c r="BY9" s="114">
        <v>5696563.6606604699</v>
      </c>
      <c r="BZ9" s="114">
        <v>4387252.6796017904</v>
      </c>
      <c r="CA9" s="114">
        <v>4751208.2609938299</v>
      </c>
      <c r="CB9" s="114">
        <v>5073473.9808140798</v>
      </c>
      <c r="CC9" s="114">
        <v>6904630.9752455195</v>
      </c>
      <c r="CD9" s="114">
        <v>5035651.6206318503</v>
      </c>
      <c r="CE9" s="114">
        <v>3420273.3766336399</v>
      </c>
      <c r="CF9" s="114">
        <v>6491716.14832142</v>
      </c>
      <c r="CG9" s="114">
        <v>4090205.3006875999</v>
      </c>
      <c r="CH9" s="114">
        <v>6653100.0241830098</v>
      </c>
      <c r="CI9" s="114">
        <v>8050494.4566821</v>
      </c>
      <c r="CJ9" s="114">
        <v>6638378.6352012102</v>
      </c>
      <c r="CK9" s="114">
        <v>5234098.7879439304</v>
      </c>
      <c r="CL9" s="114">
        <v>7863424.9891694998</v>
      </c>
      <c r="CM9" s="114">
        <v>6753634.6927303895</v>
      </c>
      <c r="CN9" s="114">
        <v>6001398.0770059004</v>
      </c>
      <c r="CO9" s="114">
        <v>5214286.8367669499</v>
      </c>
      <c r="CP9" s="114">
        <v>5637916.1659422498</v>
      </c>
      <c r="CQ9" s="114">
        <v>5500454.6249923399</v>
      </c>
      <c r="CR9" s="114">
        <v>6444740.9113331595</v>
      </c>
      <c r="CS9" s="114">
        <v>4854004.09275667</v>
      </c>
      <c r="CT9" s="114">
        <v>5864479.58195436</v>
      </c>
      <c r="CU9" s="114">
        <v>5352184.0532183601</v>
      </c>
      <c r="CV9" s="114">
        <v>6599617.1615817398</v>
      </c>
      <c r="CW9" s="114">
        <v>5242191.9210824901</v>
      </c>
      <c r="CX9" s="114">
        <v>3481544.0870626802</v>
      </c>
    </row>
    <row r="10" spans="1:102" x14ac:dyDescent="0.2">
      <c r="A10" s="69" t="s">
        <v>2036</v>
      </c>
      <c r="B10" s="70">
        <f>STDEV(D10:L10)/AVERAGE(D10:L10)</f>
        <v>3.3545190641636961E-2</v>
      </c>
      <c r="C10" s="71"/>
      <c r="D10" s="8">
        <v>2905820.1167696202</v>
      </c>
      <c r="E10" s="8">
        <v>2868562.83830482</v>
      </c>
      <c r="F10" s="8">
        <v>2799749.80552246</v>
      </c>
      <c r="G10" s="8">
        <v>2876644.7126909499</v>
      </c>
      <c r="H10" s="8">
        <v>2812396.09166838</v>
      </c>
      <c r="I10" s="8">
        <v>2598879.5687739202</v>
      </c>
      <c r="J10" s="8">
        <v>2772531.5922867702</v>
      </c>
      <c r="K10" s="8">
        <v>2756611.31659303</v>
      </c>
      <c r="L10" s="8">
        <v>2723189.7785247099</v>
      </c>
      <c r="N10" s="72">
        <f>STDEV(P10:X10)/AVERAGE(P10:X10)</f>
        <v>4.2485961860538178E-2</v>
      </c>
      <c r="O10" s="73"/>
      <c r="P10" s="74">
        <v>3031432.4732114598</v>
      </c>
      <c r="Q10" s="74">
        <v>2801641.6514347801</v>
      </c>
      <c r="R10" s="74">
        <v>2920522.3967424999</v>
      </c>
      <c r="S10" s="74">
        <v>2817525.0620973902</v>
      </c>
      <c r="T10" s="74">
        <v>2861088.45511495</v>
      </c>
      <c r="U10" s="74">
        <v>2645325.15059462</v>
      </c>
      <c r="V10" s="74">
        <v>2713151.5512515302</v>
      </c>
      <c r="W10" s="74">
        <v>2734049.61477749</v>
      </c>
      <c r="X10" s="74">
        <v>2722873.2577436301</v>
      </c>
      <c r="Z10" s="114">
        <v>3071205.1456166101</v>
      </c>
      <c r="AA10" s="114">
        <v>3068185.1488240799</v>
      </c>
      <c r="AB10" s="114">
        <v>3042593.9401356899</v>
      </c>
      <c r="AC10" s="114">
        <v>3591315.57242767</v>
      </c>
      <c r="AD10" s="114">
        <v>2760898.0800780701</v>
      </c>
      <c r="AE10" s="114">
        <v>2813973.0663855802</v>
      </c>
      <c r="AF10" s="114">
        <v>2884236.1388145001</v>
      </c>
      <c r="AG10" s="114">
        <v>2852564.0530026099</v>
      </c>
      <c r="AH10" s="114">
        <v>2860726.8418017901</v>
      </c>
      <c r="AI10" s="114">
        <v>2978142.4642248098</v>
      </c>
      <c r="AJ10" s="114">
        <v>2921992.4852819699</v>
      </c>
      <c r="AK10" s="114">
        <v>2796710.9638062101</v>
      </c>
      <c r="AL10" s="114">
        <v>2894449.9188647699</v>
      </c>
      <c r="AM10" s="114">
        <v>2984036.2152032699</v>
      </c>
      <c r="AN10" s="114">
        <v>2877360.1257166299</v>
      </c>
      <c r="AO10" s="114">
        <v>2935684.36457382</v>
      </c>
      <c r="AP10" s="114">
        <v>2917064.1755600502</v>
      </c>
      <c r="AQ10" s="114">
        <v>2992869.4854872199</v>
      </c>
      <c r="AR10" s="114">
        <v>2867219.0544033102</v>
      </c>
      <c r="AS10" s="114">
        <v>2883763.4438971002</v>
      </c>
      <c r="AT10" s="114">
        <v>2852510.7064562398</v>
      </c>
      <c r="AU10" s="114">
        <v>2803168.6837146599</v>
      </c>
      <c r="AV10" s="114">
        <v>2863072.7408520998</v>
      </c>
      <c r="AW10" s="114">
        <v>3526985.03352514</v>
      </c>
      <c r="AX10" s="114">
        <v>2858655.98771592</v>
      </c>
      <c r="AY10" s="114">
        <v>2728563.8331526001</v>
      </c>
      <c r="AZ10" s="114">
        <v>2732348.4643393401</v>
      </c>
      <c r="BA10" s="114">
        <v>2741018.54551744</v>
      </c>
      <c r="BB10" s="114">
        <v>2806634.5270838402</v>
      </c>
      <c r="BC10" s="114">
        <v>2769674.8368619801</v>
      </c>
      <c r="BD10" s="114">
        <v>2625623.3728487398</v>
      </c>
      <c r="BE10" s="114">
        <v>2857667.4274126701</v>
      </c>
      <c r="BF10" s="114">
        <v>2709335.2651718599</v>
      </c>
      <c r="BG10" s="114">
        <v>2585491.6468545701</v>
      </c>
      <c r="BH10" s="114">
        <v>2648150.8928519799</v>
      </c>
      <c r="BI10" s="114">
        <v>2672809.2068418101</v>
      </c>
      <c r="BJ10" s="114">
        <v>2701122.24976255</v>
      </c>
      <c r="BK10" s="114">
        <v>2760747.1814160999</v>
      </c>
      <c r="BL10" s="114">
        <v>2721475.8850229201</v>
      </c>
      <c r="BM10" s="114">
        <v>2315480.8367765602</v>
      </c>
      <c r="BN10" s="114">
        <v>2318152.2663094401</v>
      </c>
      <c r="BO10" s="114">
        <v>1881181.73707969</v>
      </c>
      <c r="BP10" s="114">
        <v>2536309.0358996899</v>
      </c>
      <c r="BQ10" s="114">
        <v>2339884.4376857998</v>
      </c>
      <c r="BR10" s="114">
        <v>2400933.6517362599</v>
      </c>
      <c r="BS10" s="114">
        <v>2668745.0841415101</v>
      </c>
      <c r="BT10" s="114">
        <v>2743414.53474967</v>
      </c>
      <c r="BU10" s="114">
        <v>3053911.5175194098</v>
      </c>
      <c r="BV10" s="114">
        <v>2688883.01402828</v>
      </c>
      <c r="BW10" s="114">
        <v>2609325.5996935</v>
      </c>
      <c r="BX10" s="114">
        <v>2250575.7159138899</v>
      </c>
      <c r="BY10" s="114">
        <v>2674162.8990388098</v>
      </c>
      <c r="BZ10" s="114">
        <v>2627380.26572154</v>
      </c>
      <c r="CA10" s="114">
        <v>2381750.07643686</v>
      </c>
      <c r="CB10" s="114">
        <v>2369460.9625898199</v>
      </c>
      <c r="CC10" s="114">
        <v>2925208.2823711098</v>
      </c>
      <c r="CD10" s="114">
        <v>2785183.9813379999</v>
      </c>
      <c r="CE10" s="114">
        <v>2627164.78959405</v>
      </c>
      <c r="CF10" s="114">
        <v>2670413.07539206</v>
      </c>
      <c r="CG10" s="114">
        <v>2776202.6775418199</v>
      </c>
      <c r="CH10" s="114">
        <v>2764941.2371425899</v>
      </c>
      <c r="CI10" s="114">
        <v>2381911.35437989</v>
      </c>
      <c r="CJ10" s="114">
        <v>2776064.16091388</v>
      </c>
      <c r="CK10" s="114">
        <v>2909404.7506971299</v>
      </c>
      <c r="CL10" s="114">
        <v>2803120.3589067599</v>
      </c>
      <c r="CM10" s="114">
        <v>2850534.8216257598</v>
      </c>
      <c r="CN10" s="114">
        <v>2811156.2140989499</v>
      </c>
      <c r="CO10" s="114">
        <v>2826052.8911763099</v>
      </c>
      <c r="CP10" s="114">
        <v>2741078.6081934399</v>
      </c>
      <c r="CQ10" s="114">
        <v>2859609.6771222199</v>
      </c>
      <c r="CR10" s="114">
        <v>2963253.4974654899</v>
      </c>
      <c r="CS10" s="114">
        <v>2445193.95637677</v>
      </c>
      <c r="CT10" s="114">
        <v>2388909.2221661401</v>
      </c>
      <c r="CU10" s="114">
        <v>2398332.3706930401</v>
      </c>
      <c r="CV10" s="114">
        <v>2326025.10605653</v>
      </c>
      <c r="CW10" s="114">
        <v>2345392.8163357601</v>
      </c>
      <c r="CX10" s="114">
        <v>2389482.7328189602</v>
      </c>
    </row>
    <row r="11" spans="1:102" s="79" customFormat="1" x14ac:dyDescent="0.2">
      <c r="A11" s="75" t="s">
        <v>2034</v>
      </c>
      <c r="B11" s="76">
        <f>STDEV(D11:L11)/AVERAGE(D11:L11)</f>
        <v>3.5168613806453794E-2</v>
      </c>
      <c r="C11" s="77"/>
      <c r="D11" s="78">
        <f t="shared" ref="D11:L11" si="4">(D9/D10)*186.4</f>
        <v>475.98737936742862</v>
      </c>
      <c r="E11" s="78">
        <f t="shared" si="4"/>
        <v>476.54859842949128</v>
      </c>
      <c r="F11" s="78">
        <f t="shared" si="4"/>
        <v>496.0570344455229</v>
      </c>
      <c r="G11" s="78">
        <f t="shared" si="4"/>
        <v>461.41198338236603</v>
      </c>
      <c r="H11" s="78">
        <f t="shared" si="4"/>
        <v>470.46311171207583</v>
      </c>
      <c r="I11" s="78">
        <f t="shared" si="4"/>
        <v>508.02116231995359</v>
      </c>
      <c r="J11" s="78">
        <f t="shared" si="4"/>
        <v>458.29151854963447</v>
      </c>
      <c r="K11" s="78">
        <f t="shared" si="4"/>
        <v>461.90429258267477</v>
      </c>
      <c r="L11" s="78">
        <f t="shared" si="4"/>
        <v>468.50092585619001</v>
      </c>
      <c r="N11" s="80">
        <f>STDEV(P11:X11)/AVERAGE(P11:X11)</f>
        <v>3.5557684521842645E-2</v>
      </c>
      <c r="O11" s="81"/>
      <c r="P11" s="82">
        <f>((P9/P10)*186.4)</f>
        <v>401.79952644673142</v>
      </c>
      <c r="Q11" s="82">
        <f t="shared" ref="Q11:X11" si="5">((Q9/Q10)*186.4)</f>
        <v>444.38155475851323</v>
      </c>
      <c r="R11" s="82">
        <f t="shared" si="5"/>
        <v>418.89798367659881</v>
      </c>
      <c r="S11" s="82">
        <f t="shared" si="5"/>
        <v>434.01820171926295</v>
      </c>
      <c r="T11" s="82">
        <f t="shared" si="5"/>
        <v>396.98427628559779</v>
      </c>
      <c r="U11" s="82">
        <f t="shared" si="5"/>
        <v>431.91935501627944</v>
      </c>
      <c r="V11" s="82">
        <f t="shared" si="5"/>
        <v>420.36071190613183</v>
      </c>
      <c r="W11" s="82">
        <f t="shared" si="5"/>
        <v>418.52776420944201</v>
      </c>
      <c r="X11" s="82">
        <f t="shared" si="5"/>
        <v>421.89564317557534</v>
      </c>
      <c r="Y11" s="105"/>
      <c r="Z11" s="106">
        <f>((Z9/Z10)*186.4)</f>
        <v>446.855385827455</v>
      </c>
      <c r="AA11" s="106">
        <f t="shared" ref="AA11:CL11" si="6">((AA9/AA10)*186.4)</f>
        <v>371.83797444145677</v>
      </c>
      <c r="AB11" s="106">
        <f t="shared" si="6"/>
        <v>654.89037500243978</v>
      </c>
      <c r="AC11" s="106">
        <f t="shared" si="6"/>
        <v>251.60950270396532</v>
      </c>
      <c r="AD11" s="106">
        <f t="shared" si="6"/>
        <v>398.62726687403529</v>
      </c>
      <c r="AE11" s="106">
        <f t="shared" si="6"/>
        <v>520.90427340302574</v>
      </c>
      <c r="AF11" s="106">
        <f t="shared" si="6"/>
        <v>473.88292481955233</v>
      </c>
      <c r="AG11" s="106">
        <f t="shared" si="6"/>
        <v>471.34344885619493</v>
      </c>
      <c r="AH11" s="106">
        <f t="shared" si="6"/>
        <v>432.45198199022047</v>
      </c>
      <c r="AI11" s="106">
        <f t="shared" si="6"/>
        <v>305.44507800305132</v>
      </c>
      <c r="AJ11" s="106">
        <f t="shared" si="6"/>
        <v>449.25710337369497</v>
      </c>
      <c r="AK11" s="106">
        <f t="shared" si="6"/>
        <v>582.12612134410654</v>
      </c>
      <c r="AL11" s="106">
        <f t="shared" si="6"/>
        <v>493.35790471089462</v>
      </c>
      <c r="AM11" s="106">
        <f t="shared" si="6"/>
        <v>399.91284087528322</v>
      </c>
      <c r="AN11" s="106">
        <f t="shared" si="6"/>
        <v>371.73924231069719</v>
      </c>
      <c r="AO11" s="106">
        <f t="shared" si="6"/>
        <v>369.09226612949828</v>
      </c>
      <c r="AP11" s="106">
        <f t="shared" si="6"/>
        <v>408.13811758512452</v>
      </c>
      <c r="AQ11" s="106">
        <f t="shared" si="6"/>
        <v>487.77926381456371</v>
      </c>
      <c r="AR11" s="106">
        <f t="shared" si="6"/>
        <v>397.70957713037637</v>
      </c>
      <c r="AS11" s="106">
        <f t="shared" si="6"/>
        <v>412.35806102818623</v>
      </c>
      <c r="AT11" s="106">
        <f t="shared" si="6"/>
        <v>330.04257479336474</v>
      </c>
      <c r="AU11" s="106">
        <f t="shared" si="6"/>
        <v>535.43965193763472</v>
      </c>
      <c r="AV11" s="106">
        <f t="shared" si="6"/>
        <v>369.06122009859445</v>
      </c>
      <c r="AW11" s="106">
        <f t="shared" si="6"/>
        <v>228.87552101086936</v>
      </c>
      <c r="AX11" s="106">
        <f t="shared" si="6"/>
        <v>340.05897194431139</v>
      </c>
      <c r="AY11" s="106">
        <f t="shared" si="6"/>
        <v>695.24836531265908</v>
      </c>
      <c r="AZ11" s="106">
        <f t="shared" si="6"/>
        <v>563.07674665134107</v>
      </c>
      <c r="BA11" s="106">
        <f t="shared" si="6"/>
        <v>493.51797840957806</v>
      </c>
      <c r="BB11" s="106">
        <f t="shared" si="6"/>
        <v>572.86703246245838</v>
      </c>
      <c r="BC11" s="106">
        <f t="shared" si="6"/>
        <v>413.80442053082481</v>
      </c>
      <c r="BD11" s="106">
        <f t="shared" si="6"/>
        <v>442.92425514531931</v>
      </c>
      <c r="BE11" s="106">
        <f t="shared" si="6"/>
        <v>212.91899475629634</v>
      </c>
      <c r="BF11" s="106">
        <f t="shared" si="6"/>
        <v>399.57363284309599</v>
      </c>
      <c r="BG11" s="106">
        <f t="shared" si="6"/>
        <v>502.80683228337136</v>
      </c>
      <c r="BH11" s="106">
        <f t="shared" si="6"/>
        <v>572.54183192887081</v>
      </c>
      <c r="BI11" s="106">
        <f t="shared" si="6"/>
        <v>464.92931543011269</v>
      </c>
      <c r="BJ11" s="106">
        <f t="shared" si="6"/>
        <v>318.94747322700556</v>
      </c>
      <c r="BK11" s="106">
        <f t="shared" si="6"/>
        <v>456.75461747139076</v>
      </c>
      <c r="BL11" s="106">
        <f t="shared" si="6"/>
        <v>403.16447944184489</v>
      </c>
      <c r="BM11" s="106">
        <f t="shared" si="6"/>
        <v>441.15254980161325</v>
      </c>
      <c r="BN11" s="106">
        <f t="shared" si="6"/>
        <v>436.44149242385424</v>
      </c>
      <c r="BO11" s="106">
        <f t="shared" si="6"/>
        <v>442.06990108657646</v>
      </c>
      <c r="BP11" s="106">
        <f t="shared" si="6"/>
        <v>365.37627035449913</v>
      </c>
      <c r="BQ11" s="106">
        <f t="shared" si="6"/>
        <v>414.38815665322733</v>
      </c>
      <c r="BR11" s="106">
        <f t="shared" si="6"/>
        <v>373.08690632180219</v>
      </c>
      <c r="BS11" s="106">
        <f t="shared" si="6"/>
        <v>454.02952189633652</v>
      </c>
      <c r="BT11" s="106">
        <f t="shared" si="6"/>
        <v>292.31749064398923</v>
      </c>
      <c r="BU11" s="106">
        <f t="shared" si="6"/>
        <v>261.98893032967987</v>
      </c>
      <c r="BV11" s="106">
        <f t="shared" si="6"/>
        <v>260.43405153242793</v>
      </c>
      <c r="BW11" s="106">
        <f t="shared" si="6"/>
        <v>600.83573834757578</v>
      </c>
      <c r="BX11" s="106">
        <f t="shared" si="6"/>
        <v>496.23102033826609</v>
      </c>
      <c r="BY11" s="106">
        <f t="shared" si="6"/>
        <v>397.0735914138869</v>
      </c>
      <c r="BZ11" s="106">
        <f t="shared" si="6"/>
        <v>311.25448803399274</v>
      </c>
      <c r="CA11" s="106">
        <f t="shared" si="6"/>
        <v>371.83801466447767</v>
      </c>
      <c r="CB11" s="106">
        <f t="shared" si="6"/>
        <v>399.11843451098667</v>
      </c>
      <c r="CC11" s="106">
        <f t="shared" si="6"/>
        <v>439.97660663757313</v>
      </c>
      <c r="CD11" s="106">
        <f t="shared" si="6"/>
        <v>337.013808917159</v>
      </c>
      <c r="CE11" s="106">
        <f t="shared" si="6"/>
        <v>242.6718567216422</v>
      </c>
      <c r="CF11" s="106">
        <f t="shared" si="6"/>
        <v>453.13434883831849</v>
      </c>
      <c r="CG11" s="106">
        <f t="shared" si="6"/>
        <v>274.62485870204767</v>
      </c>
      <c r="CH11" s="106">
        <f t="shared" si="6"/>
        <v>448.52231499477551</v>
      </c>
      <c r="CI11" s="106">
        <f t="shared" si="6"/>
        <v>630.0033643007738</v>
      </c>
      <c r="CJ11" s="106">
        <f t="shared" si="6"/>
        <v>445.73673585201135</v>
      </c>
      <c r="CK11" s="106">
        <f t="shared" si="6"/>
        <v>335.33870247478421</v>
      </c>
      <c r="CL11" s="106">
        <f t="shared" si="6"/>
        <v>522.89671163204946</v>
      </c>
      <c r="CM11" s="106">
        <f t="shared" ref="CM11:CX11" si="7">((CM9/CM10)*186.4)</f>
        <v>441.62853131082358</v>
      </c>
      <c r="CN11" s="106">
        <f t="shared" si="7"/>
        <v>397.93612177915207</v>
      </c>
      <c r="CO11" s="106">
        <f t="shared" si="7"/>
        <v>343.92246139767047</v>
      </c>
      <c r="CP11" s="106">
        <f t="shared" si="7"/>
        <v>383.3919867129444</v>
      </c>
      <c r="CQ11" s="106">
        <f t="shared" si="7"/>
        <v>358.54010087501587</v>
      </c>
      <c r="CR11" s="106">
        <f t="shared" si="7"/>
        <v>405.39889918293812</v>
      </c>
      <c r="CS11" s="106">
        <f t="shared" si="7"/>
        <v>370.02641877560262</v>
      </c>
      <c r="CT11" s="106">
        <f t="shared" si="7"/>
        <v>457.5891724697226</v>
      </c>
      <c r="CU11" s="106">
        <f t="shared" si="7"/>
        <v>415.97533340702682</v>
      </c>
      <c r="CV11" s="106">
        <f t="shared" si="7"/>
        <v>528.87160835698182</v>
      </c>
      <c r="CW11" s="106">
        <f t="shared" si="7"/>
        <v>416.62299265347917</v>
      </c>
      <c r="CX11" s="106">
        <f t="shared" si="7"/>
        <v>271.59008471380832</v>
      </c>
    </row>
    <row r="12" spans="1:102" x14ac:dyDescent="0.2">
      <c r="A12" s="83"/>
      <c r="B12" s="70"/>
      <c r="C12" s="71"/>
      <c r="D12" s="8"/>
      <c r="E12" s="8"/>
      <c r="F12" s="8"/>
      <c r="G12" s="8"/>
      <c r="H12" s="8"/>
      <c r="I12" s="8"/>
      <c r="J12" s="8"/>
      <c r="K12" s="8"/>
      <c r="L12" s="8"/>
      <c r="N12" s="72"/>
      <c r="O12" s="73"/>
      <c r="P12" s="74"/>
      <c r="Q12" s="74"/>
      <c r="R12" s="74"/>
      <c r="S12" s="74"/>
      <c r="T12" s="74"/>
      <c r="U12" s="74"/>
      <c r="V12" s="74"/>
      <c r="W12" s="74"/>
      <c r="X12" s="74"/>
    </row>
    <row r="13" spans="1:102" x14ac:dyDescent="0.2">
      <c r="A13" s="69" t="s">
        <v>2037</v>
      </c>
      <c r="B13" s="70">
        <f>STDEV(D13:L13)/AVERAGE(D13:L13)</f>
        <v>4.5918846989719604E-2</v>
      </c>
      <c r="C13" s="71"/>
      <c r="D13" s="8">
        <v>48000409.605416797</v>
      </c>
      <c r="E13" s="8">
        <v>47897351.677326001</v>
      </c>
      <c r="F13" s="8">
        <v>46908139.864468403</v>
      </c>
      <c r="G13" s="8">
        <v>45162530.4247161</v>
      </c>
      <c r="H13" s="8">
        <v>43611207.716568403</v>
      </c>
      <c r="I13" s="8">
        <v>43949744.589997098</v>
      </c>
      <c r="J13" s="8">
        <v>43425762.098728001</v>
      </c>
      <c r="K13" s="8">
        <v>43003535.407939397</v>
      </c>
      <c r="L13" s="8">
        <v>43100441.195174403</v>
      </c>
      <c r="N13" s="72">
        <f>STDEV(P13:X13)/AVERAGE(P13:X13)</f>
        <v>4.6027307345797019E-2</v>
      </c>
      <c r="O13" s="73"/>
      <c r="P13" s="10">
        <v>11121707.610547701</v>
      </c>
      <c r="Q13" s="10">
        <v>11124372.130925501</v>
      </c>
      <c r="R13" s="10">
        <v>10691084.255171901</v>
      </c>
      <c r="S13" s="10">
        <v>10663664.4687743</v>
      </c>
      <c r="T13" s="10">
        <v>10197826.8614191</v>
      </c>
      <c r="U13" s="10">
        <v>10139946.4783257</v>
      </c>
      <c r="V13" s="10">
        <v>9973718.3468023892</v>
      </c>
      <c r="W13" s="10">
        <v>10290642.6138721</v>
      </c>
      <c r="X13" s="10">
        <v>9796273.8901813794</v>
      </c>
      <c r="Z13" s="114">
        <v>28883774.825664502</v>
      </c>
      <c r="AA13" s="114">
        <v>28618583.293492299</v>
      </c>
      <c r="AB13" s="114">
        <v>162468463.34880799</v>
      </c>
      <c r="AC13" s="114">
        <v>22331911.2202047</v>
      </c>
      <c r="AD13" s="114">
        <v>40436525.552741401</v>
      </c>
      <c r="AE13" s="114">
        <v>40003537.435014203</v>
      </c>
      <c r="AF13" s="114">
        <v>32463961.131439</v>
      </c>
      <c r="AG13" s="114">
        <v>23429038.366663098</v>
      </c>
      <c r="AH13" s="114">
        <v>175142479.18300501</v>
      </c>
      <c r="AI13" s="114">
        <v>23735785.162670098</v>
      </c>
      <c r="AJ13" s="114">
        <v>57547608.113389902</v>
      </c>
      <c r="AK13" s="114">
        <v>29698072.300598301</v>
      </c>
      <c r="AL13" s="114">
        <v>157193053.06731999</v>
      </c>
      <c r="AM13" s="114">
        <v>109805423.61944</v>
      </c>
      <c r="AN13" s="114">
        <v>31122068.020874601</v>
      </c>
      <c r="AO13" s="114">
        <v>40332406.553078301</v>
      </c>
      <c r="AP13" s="114">
        <v>32822778.072971199</v>
      </c>
      <c r="AQ13" s="114">
        <v>73087040.584884495</v>
      </c>
      <c r="AR13" s="114">
        <v>23189581.2744327</v>
      </c>
      <c r="AS13" s="114">
        <v>64165395.076438501</v>
      </c>
      <c r="AT13" s="114">
        <v>41192878.806953996</v>
      </c>
      <c r="AU13" s="114">
        <v>22692980.526969399</v>
      </c>
      <c r="AV13" s="114">
        <v>62633725.0799198</v>
      </c>
      <c r="AW13" s="114">
        <v>17033181.251672499</v>
      </c>
      <c r="AX13" s="114">
        <v>19630998.005291499</v>
      </c>
      <c r="AY13" s="114">
        <v>23753762.368988901</v>
      </c>
      <c r="AZ13" s="114">
        <v>36003621.7081993</v>
      </c>
      <c r="BA13" s="114">
        <v>28634589.180109698</v>
      </c>
      <c r="BB13" s="114">
        <v>37971724.818525597</v>
      </c>
      <c r="BC13" s="114">
        <v>23072154.886947401</v>
      </c>
      <c r="BD13" s="114">
        <v>35828279.212914698</v>
      </c>
      <c r="BE13" s="114">
        <v>29953077.901943401</v>
      </c>
      <c r="BF13" s="114">
        <v>14904878.5872328</v>
      </c>
      <c r="BG13" s="114">
        <v>30755596.096532799</v>
      </c>
      <c r="BH13" s="114">
        <v>88264891.541883305</v>
      </c>
      <c r="BI13" s="114">
        <v>28427237.072369698</v>
      </c>
      <c r="BJ13" s="114">
        <v>22747553.471049</v>
      </c>
      <c r="BK13" s="114">
        <v>39974549.350001097</v>
      </c>
      <c r="BL13" s="114">
        <v>25312302.252095498</v>
      </c>
      <c r="BM13" s="114">
        <v>25085223.933555201</v>
      </c>
      <c r="BN13" s="114">
        <v>34569011.1283499</v>
      </c>
      <c r="BO13" s="114">
        <v>20755283.974929899</v>
      </c>
      <c r="BP13" s="114">
        <v>18144202.811899502</v>
      </c>
      <c r="BQ13" s="114">
        <v>29258811.4554631</v>
      </c>
      <c r="BR13" s="114">
        <v>35575050.860925198</v>
      </c>
      <c r="BS13" s="114">
        <v>23772065.941844601</v>
      </c>
      <c r="BT13" s="114">
        <v>22097721.528307199</v>
      </c>
      <c r="BU13" s="114">
        <v>19677542.501556601</v>
      </c>
      <c r="BV13" s="114">
        <v>22465928.537882101</v>
      </c>
      <c r="BW13" s="114">
        <v>12003117.1435079</v>
      </c>
      <c r="BX13" s="114">
        <v>73617612.502220497</v>
      </c>
      <c r="BY13" s="114">
        <v>23818485.294226501</v>
      </c>
      <c r="BZ13" s="114">
        <v>22903439.997131102</v>
      </c>
      <c r="CA13" s="114">
        <v>25669089.0401357</v>
      </c>
      <c r="CB13" s="114">
        <v>24402309.710969899</v>
      </c>
      <c r="CC13" s="114">
        <v>50314643.725923903</v>
      </c>
      <c r="CD13" s="114">
        <v>25933984.873054799</v>
      </c>
      <c r="CE13" s="114">
        <v>27646297.806660201</v>
      </c>
      <c r="CF13" s="114">
        <v>15282208.7277865</v>
      </c>
      <c r="CG13" s="114">
        <v>21744053.322930899</v>
      </c>
      <c r="CH13" s="114">
        <v>25139682.9025754</v>
      </c>
      <c r="CI13" s="114">
        <v>37959683.272804998</v>
      </c>
      <c r="CJ13" s="114">
        <v>44460883.188369699</v>
      </c>
      <c r="CK13" s="114">
        <v>23795531.577086199</v>
      </c>
      <c r="CL13" s="114">
        <v>17173276.495553501</v>
      </c>
      <c r="CM13" s="114">
        <v>17606514.094203401</v>
      </c>
      <c r="CN13" s="114">
        <v>44630997.798903801</v>
      </c>
      <c r="CO13" s="114">
        <v>17547523.904011201</v>
      </c>
      <c r="CP13" s="114">
        <v>18186476.0912476</v>
      </c>
      <c r="CQ13" s="114">
        <v>26236093.835456301</v>
      </c>
      <c r="CR13" s="114">
        <v>60545692.585251696</v>
      </c>
      <c r="CS13" s="114">
        <v>23157302.2630748</v>
      </c>
      <c r="CT13" s="114">
        <v>31872082.3190048</v>
      </c>
      <c r="CU13" s="114">
        <v>25509544.159646198</v>
      </c>
      <c r="CV13" s="114">
        <v>23672747.6117098</v>
      </c>
      <c r="CW13" s="114">
        <v>24354336.639694098</v>
      </c>
      <c r="CX13" s="114">
        <v>16737911.612885199</v>
      </c>
    </row>
    <row r="14" spans="1:102" x14ac:dyDescent="0.2">
      <c r="A14" s="69" t="s">
        <v>2038</v>
      </c>
      <c r="B14" s="70">
        <f>STDEV(D14:L14)/AVERAGE(D14:L14)</f>
        <v>4.1082406694824339E-2</v>
      </c>
      <c r="C14" s="71"/>
      <c r="D14" s="8">
        <v>33912398.045082197</v>
      </c>
      <c r="E14" s="8">
        <v>34855174.874967203</v>
      </c>
      <c r="F14" s="8">
        <v>34073507.733509898</v>
      </c>
      <c r="G14" s="8">
        <v>33068524.805969302</v>
      </c>
      <c r="H14" s="8">
        <v>32563079.715225801</v>
      </c>
      <c r="I14" s="8">
        <v>32148687.792475499</v>
      </c>
      <c r="J14" s="8">
        <v>31607685.870551098</v>
      </c>
      <c r="K14" s="8">
        <v>31391073.909734301</v>
      </c>
      <c r="L14" s="8">
        <v>30938103.201431099</v>
      </c>
      <c r="N14" s="72">
        <f>STDEV(P14:X14)/AVERAGE(P14:X14)</f>
        <v>4.2904490202083354E-2</v>
      </c>
      <c r="O14" s="73"/>
      <c r="P14" s="10">
        <v>44597826.291458301</v>
      </c>
      <c r="Q14" s="10">
        <v>45248733.970078297</v>
      </c>
      <c r="R14" s="10">
        <v>44524173.553839602</v>
      </c>
      <c r="S14" s="10">
        <v>44324535.396417402</v>
      </c>
      <c r="T14" s="10">
        <v>42395780.363107003</v>
      </c>
      <c r="U14" s="10">
        <v>42232183.855682798</v>
      </c>
      <c r="V14" s="10">
        <v>41304290.068220697</v>
      </c>
      <c r="W14" s="10">
        <v>41911859.154103503</v>
      </c>
      <c r="X14" s="10">
        <v>39762162.262367703</v>
      </c>
      <c r="Z14" s="114">
        <v>45920301.399904698</v>
      </c>
      <c r="AA14" s="114">
        <v>45518284.0106932</v>
      </c>
      <c r="AB14" s="114">
        <v>33791477.727412701</v>
      </c>
      <c r="AC14" s="114">
        <v>40966032.421558797</v>
      </c>
      <c r="AD14" s="114">
        <v>37723644.251146697</v>
      </c>
      <c r="AE14" s="114">
        <v>37622147.792867601</v>
      </c>
      <c r="AF14" s="114">
        <v>38454384.977798</v>
      </c>
      <c r="AG14" s="114">
        <v>41897657.689548202</v>
      </c>
      <c r="AH14" s="114">
        <v>25638998.456909701</v>
      </c>
      <c r="AI14" s="114">
        <v>43307844.470127203</v>
      </c>
      <c r="AJ14" s="114">
        <v>35148604.332101703</v>
      </c>
      <c r="AK14" s="114">
        <v>41834942.011741802</v>
      </c>
      <c r="AL14" s="114">
        <v>28411614.5621146</v>
      </c>
      <c r="AM14" s="114">
        <v>29258046.444780398</v>
      </c>
      <c r="AN14" s="114">
        <v>39925041.464903399</v>
      </c>
      <c r="AO14" s="114">
        <v>39119579.333687</v>
      </c>
      <c r="AP14" s="114">
        <v>39458500.190872803</v>
      </c>
      <c r="AQ14" s="114">
        <v>34259384.315898202</v>
      </c>
      <c r="AR14" s="114">
        <v>40000001.604331002</v>
      </c>
      <c r="AS14" s="114">
        <v>36188223.696304098</v>
      </c>
      <c r="AT14" s="114">
        <v>38761551.299063697</v>
      </c>
      <c r="AU14" s="114">
        <v>39741511.719935998</v>
      </c>
      <c r="AV14" s="114">
        <v>39136199.398659997</v>
      </c>
      <c r="AW14" s="114">
        <v>42313211.244516604</v>
      </c>
      <c r="AX14" s="114">
        <v>40448724.353664197</v>
      </c>
      <c r="AY14" s="114">
        <v>39773890.728856899</v>
      </c>
      <c r="AZ14" s="114">
        <v>37764760.1000989</v>
      </c>
      <c r="BA14" s="114">
        <v>38396429.103940099</v>
      </c>
      <c r="BB14" s="114">
        <v>41251985.870128497</v>
      </c>
      <c r="BC14" s="114">
        <v>41853664.718686298</v>
      </c>
      <c r="BD14" s="114">
        <v>38439385.9656123</v>
      </c>
      <c r="BE14" s="114">
        <v>37914275.166424602</v>
      </c>
      <c r="BF14" s="114">
        <v>40483404.2917099</v>
      </c>
      <c r="BG14" s="114">
        <v>39267805.5263521</v>
      </c>
      <c r="BH14" s="114">
        <v>29166105.3629038</v>
      </c>
      <c r="BI14" s="114">
        <v>38197251.746056303</v>
      </c>
      <c r="BJ14" s="114">
        <v>39448798.511508502</v>
      </c>
      <c r="BK14" s="114">
        <v>32472092.4776645</v>
      </c>
      <c r="BL14" s="114">
        <v>37905468.204573601</v>
      </c>
      <c r="BM14" s="114">
        <v>34308191.152739704</v>
      </c>
      <c r="BN14" s="114">
        <v>33312769.797044698</v>
      </c>
      <c r="BO14" s="114">
        <v>24441082.756255198</v>
      </c>
      <c r="BP14" s="114">
        <v>38458743.287822299</v>
      </c>
      <c r="BQ14" s="114">
        <v>31574050.987426899</v>
      </c>
      <c r="BR14" s="114">
        <v>32329747.986389302</v>
      </c>
      <c r="BS14" s="114">
        <v>38473012.419539496</v>
      </c>
      <c r="BT14" s="114">
        <v>38591808.567986697</v>
      </c>
      <c r="BU14" s="114">
        <v>42099949.790937103</v>
      </c>
      <c r="BV14" s="114">
        <v>37702186.527353801</v>
      </c>
      <c r="BW14" s="114">
        <v>38996574.7292151</v>
      </c>
      <c r="BX14" s="114">
        <v>27630794.576089501</v>
      </c>
      <c r="BY14" s="114">
        <v>38128126.070045598</v>
      </c>
      <c r="BZ14" s="114">
        <v>34038827.405491203</v>
      </c>
      <c r="CA14" s="114">
        <v>37145432.5301231</v>
      </c>
      <c r="CB14" s="114">
        <v>35507609.894755498</v>
      </c>
      <c r="CC14" s="114">
        <v>39763987.039653398</v>
      </c>
      <c r="CD14" s="114">
        <v>40078336.6077241</v>
      </c>
      <c r="CE14" s="114">
        <v>40419857.2696402</v>
      </c>
      <c r="CF14" s="114">
        <v>46497184.207709998</v>
      </c>
      <c r="CG14" s="114">
        <v>42194460.530146703</v>
      </c>
      <c r="CH14" s="114">
        <v>43064954.565998398</v>
      </c>
      <c r="CI14" s="114">
        <v>36966034.5764158</v>
      </c>
      <c r="CJ14" s="114">
        <v>38026838.696773402</v>
      </c>
      <c r="CK14" s="114">
        <v>43050999.898846202</v>
      </c>
      <c r="CL14" s="114">
        <v>42171370.020683199</v>
      </c>
      <c r="CM14" s="114">
        <v>43378740.508382902</v>
      </c>
      <c r="CN14" s="114">
        <v>36274818.909952</v>
      </c>
      <c r="CO14" s="114">
        <v>43187836.030963503</v>
      </c>
      <c r="CP14" s="114">
        <v>41123357.1547883</v>
      </c>
      <c r="CQ14" s="114">
        <v>40600443.974496901</v>
      </c>
      <c r="CR14" s="114">
        <v>33975172.8710896</v>
      </c>
      <c r="CS14" s="114">
        <v>39577848.001354903</v>
      </c>
      <c r="CT14" s="114">
        <v>34800768.6097195</v>
      </c>
      <c r="CU14" s="114">
        <v>39163610.971849702</v>
      </c>
      <c r="CV14" s="114">
        <v>36747993.514507398</v>
      </c>
      <c r="CW14" s="114">
        <v>37163566.259833097</v>
      </c>
      <c r="CX14" s="114">
        <v>35756916.974484101</v>
      </c>
    </row>
    <row r="15" spans="1:102" s="79" customFormat="1" x14ac:dyDescent="0.2">
      <c r="A15" s="75" t="s">
        <v>2034</v>
      </c>
      <c r="B15" s="76">
        <f>STDEV(D15:L15)/AVERAGE(D15:L15)</f>
        <v>1.5030527023614692E-2</v>
      </c>
      <c r="C15" s="77"/>
      <c r="D15" s="78">
        <f t="shared" ref="D15:L15" si="8">(D13/D14)*20.01</f>
        <v>28.32262687314368</v>
      </c>
      <c r="E15" s="78">
        <f t="shared" si="8"/>
        <v>27.497380532485288</v>
      </c>
      <c r="F15" s="78">
        <f t="shared" si="8"/>
        <v>27.54726299473144</v>
      </c>
      <c r="G15" s="78">
        <f t="shared" si="8"/>
        <v>27.32816897944716</v>
      </c>
      <c r="H15" s="78">
        <f t="shared" si="8"/>
        <v>26.799070420863675</v>
      </c>
      <c r="I15" s="78">
        <f t="shared" si="8"/>
        <v>27.355218817101342</v>
      </c>
      <c r="J15" s="78">
        <f t="shared" si="8"/>
        <v>27.491715247814085</v>
      </c>
      <c r="K15" s="78">
        <f t="shared" si="8"/>
        <v>27.412274775538279</v>
      </c>
      <c r="L15" s="78">
        <f t="shared" si="8"/>
        <v>27.87629941953087</v>
      </c>
      <c r="N15" s="80">
        <f>STDEV(P15:X15)/AVERAGE(P15:X15)</f>
        <v>1.4278715517957181E-2</v>
      </c>
      <c r="O15" s="81"/>
      <c r="P15" s="82">
        <f>((P13/P14)*20.01)</f>
        <v>4.9900496905985525</v>
      </c>
      <c r="Q15" s="82">
        <f t="shared" ref="Q15:X15" si="9">((Q13/Q14)*20.01)</f>
        <v>4.9194456244238234</v>
      </c>
      <c r="R15" s="82">
        <f t="shared" si="9"/>
        <v>4.8047741006871831</v>
      </c>
      <c r="S15" s="82">
        <f t="shared" si="9"/>
        <v>4.8140363821483065</v>
      </c>
      <c r="T15" s="82">
        <f t="shared" si="9"/>
        <v>4.8131798435904924</v>
      </c>
      <c r="U15" s="82">
        <f t="shared" si="9"/>
        <v>4.8044005899542146</v>
      </c>
      <c r="V15" s="82">
        <f t="shared" si="9"/>
        <v>4.8318008562763577</v>
      </c>
      <c r="W15" s="82">
        <f t="shared" si="9"/>
        <v>4.9130666799213065</v>
      </c>
      <c r="X15" s="82">
        <f t="shared" si="9"/>
        <v>4.9298989136728322</v>
      </c>
      <c r="Y15" s="105"/>
      <c r="Z15" s="106">
        <f>((Z13/Z14)*20.01)</f>
        <v>12.586248710091137</v>
      </c>
      <c r="AA15" s="106">
        <f t="shared" ref="AA15:CL15" si="10">((AA13/AA14)*20.01)</f>
        <v>12.580831288988215</v>
      </c>
      <c r="AB15" s="106">
        <f t="shared" si="10"/>
        <v>96.20751059881411</v>
      </c>
      <c r="AC15" s="106">
        <f t="shared" si="10"/>
        <v>10.908099151948397</v>
      </c>
      <c r="AD15" s="106">
        <f t="shared" si="10"/>
        <v>21.449011419032242</v>
      </c>
      <c r="AE15" s="106">
        <f t="shared" si="10"/>
        <v>21.276583901634329</v>
      </c>
      <c r="AF15" s="106">
        <f t="shared" si="10"/>
        <v>16.892842327738418</v>
      </c>
      <c r="AG15" s="106">
        <f t="shared" si="10"/>
        <v>11.18952904696339</v>
      </c>
      <c r="AH15" s="106">
        <f t="shared" si="10"/>
        <v>136.69024608515633</v>
      </c>
      <c r="AI15" s="106">
        <f t="shared" si="10"/>
        <v>10.966906040143392</v>
      </c>
      <c r="AJ15" s="106">
        <f t="shared" si="10"/>
        <v>32.761688841716712</v>
      </c>
      <c r="AK15" s="106">
        <f t="shared" si="10"/>
        <v>14.204834479468902</v>
      </c>
      <c r="AL15" s="106">
        <f t="shared" si="10"/>
        <v>110.70940671113226</v>
      </c>
      <c r="AM15" s="106">
        <f t="shared" si="10"/>
        <v>75.097513115643224</v>
      </c>
      <c r="AN15" s="106">
        <f t="shared" si="10"/>
        <v>15.598044691954525</v>
      </c>
      <c r="AO15" s="106">
        <f t="shared" si="10"/>
        <v>20.630371514044416</v>
      </c>
      <c r="AP15" s="106">
        <f t="shared" si="10"/>
        <v>16.644925328207869</v>
      </c>
      <c r="AQ15" s="106">
        <f t="shared" si="10"/>
        <v>42.688206787909884</v>
      </c>
      <c r="AR15" s="106">
        <f t="shared" si="10"/>
        <v>11.600587567255401</v>
      </c>
      <c r="AS15" s="106">
        <f t="shared" si="10"/>
        <v>35.479761765998596</v>
      </c>
      <c r="AT15" s="106">
        <f t="shared" si="10"/>
        <v>21.265132000716907</v>
      </c>
      <c r="AU15" s="106">
        <f t="shared" si="10"/>
        <v>11.426000690277439</v>
      </c>
      <c r="AV15" s="106">
        <f t="shared" si="10"/>
        <v>32.024081492494332</v>
      </c>
      <c r="AW15" s="106">
        <f t="shared" si="10"/>
        <v>8.0550245850256896</v>
      </c>
      <c r="AX15" s="106">
        <f t="shared" si="10"/>
        <v>9.7114625087131632</v>
      </c>
      <c r="AY15" s="106">
        <f t="shared" si="10"/>
        <v>11.950371871932994</v>
      </c>
      <c r="AZ15" s="106">
        <f t="shared" si="10"/>
        <v>19.076844880557875</v>
      </c>
      <c r="BA15" s="106">
        <f t="shared" si="10"/>
        <v>14.922693147920835</v>
      </c>
      <c r="BB15" s="106">
        <f t="shared" si="10"/>
        <v>18.418851785966893</v>
      </c>
      <c r="BC15" s="106">
        <f t="shared" si="10"/>
        <v>11.030666547144561</v>
      </c>
      <c r="BD15" s="106">
        <f t="shared" si="10"/>
        <v>18.650762727890086</v>
      </c>
      <c r="BE15" s="106">
        <f t="shared" si="10"/>
        <v>15.808322490328344</v>
      </c>
      <c r="BF15" s="106">
        <f t="shared" si="10"/>
        <v>7.3671329214673431</v>
      </c>
      <c r="BG15" s="106">
        <f t="shared" si="10"/>
        <v>15.672367468526389</v>
      </c>
      <c r="BH15" s="106">
        <f t="shared" si="10"/>
        <v>60.555924686450581</v>
      </c>
      <c r="BI15" s="106">
        <f t="shared" si="10"/>
        <v>14.891883259031765</v>
      </c>
      <c r="BJ15" s="106">
        <f t="shared" si="10"/>
        <v>11.538464088403101</v>
      </c>
      <c r="BK15" s="106">
        <f t="shared" si="10"/>
        <v>24.633174872968731</v>
      </c>
      <c r="BL15" s="106">
        <f t="shared" si="10"/>
        <v>13.362166253451468</v>
      </c>
      <c r="BM15" s="106">
        <f t="shared" si="10"/>
        <v>14.630772245489124</v>
      </c>
      <c r="BN15" s="106">
        <f t="shared" si="10"/>
        <v>20.764587180608657</v>
      </c>
      <c r="BO15" s="106">
        <f t="shared" si="10"/>
        <v>16.992423636880666</v>
      </c>
      <c r="BP15" s="106">
        <f t="shared" si="10"/>
        <v>9.4403890306283422</v>
      </c>
      <c r="BQ15" s="106">
        <f t="shared" si="10"/>
        <v>18.542720965927248</v>
      </c>
      <c r="BR15" s="106">
        <f t="shared" si="10"/>
        <v>22.01863027286208</v>
      </c>
      <c r="BS15" s="106">
        <f t="shared" si="10"/>
        <v>12.363966572441434</v>
      </c>
      <c r="BT15" s="106">
        <f t="shared" si="10"/>
        <v>11.457752932269351</v>
      </c>
      <c r="BU15" s="106">
        <f t="shared" si="10"/>
        <v>9.3526863431297986</v>
      </c>
      <c r="BV15" s="106">
        <f t="shared" si="10"/>
        <v>11.923532066684434</v>
      </c>
      <c r="BW15" s="106">
        <f t="shared" si="10"/>
        <v>6.1590633461880806</v>
      </c>
      <c r="BX15" s="106">
        <f t="shared" si="10"/>
        <v>53.313285005715315</v>
      </c>
      <c r="BY15" s="106">
        <f t="shared" si="10"/>
        <v>12.500165622141795</v>
      </c>
      <c r="BZ15" s="106">
        <f t="shared" si="10"/>
        <v>13.463972447789432</v>
      </c>
      <c r="CA15" s="106">
        <f t="shared" si="10"/>
        <v>13.827769303172877</v>
      </c>
      <c r="CB15" s="106">
        <f t="shared" si="10"/>
        <v>13.7517061487326</v>
      </c>
      <c r="CC15" s="106">
        <f t="shared" si="10"/>
        <v>25.319292553630032</v>
      </c>
      <c r="CD15" s="106">
        <f t="shared" si="10"/>
        <v>12.948118141455351</v>
      </c>
      <c r="CE15" s="106">
        <f t="shared" si="10"/>
        <v>13.686402092438538</v>
      </c>
      <c r="CF15" s="106">
        <f t="shared" si="10"/>
        <v>6.5766777462688104</v>
      </c>
      <c r="CG15" s="106">
        <f t="shared" si="10"/>
        <v>10.311744753342259</v>
      </c>
      <c r="CH15" s="106">
        <f t="shared" si="10"/>
        <v>11.681077106666892</v>
      </c>
      <c r="CI15" s="106">
        <f t="shared" si="10"/>
        <v>20.547869713172677</v>
      </c>
      <c r="CJ15" s="106">
        <f t="shared" si="10"/>
        <v>23.395641160009603</v>
      </c>
      <c r="CK15" s="106">
        <f t="shared" si="10"/>
        <v>11.060105177028792</v>
      </c>
      <c r="CL15" s="106">
        <f t="shared" si="10"/>
        <v>8.1485913904975504</v>
      </c>
      <c r="CM15" s="106">
        <f t="shared" ref="CM15:CX15" si="11">((CM13/CM14)*20.01)</f>
        <v>8.1216361493235887</v>
      </c>
      <c r="CN15" s="106">
        <f t="shared" si="11"/>
        <v>24.619454839264609</v>
      </c>
      <c r="CO15" s="106">
        <f t="shared" si="11"/>
        <v>8.1302048351652658</v>
      </c>
      <c r="CP15" s="106">
        <f t="shared" si="11"/>
        <v>8.8492626031503736</v>
      </c>
      <c r="CQ15" s="106">
        <f t="shared" si="11"/>
        <v>12.930504848105812</v>
      </c>
      <c r="CR15" s="106">
        <f t="shared" si="11"/>
        <v>35.658959359167866</v>
      </c>
      <c r="CS15" s="106">
        <f t="shared" si="11"/>
        <v>11.70800439347444</v>
      </c>
      <c r="CT15" s="106">
        <f t="shared" si="11"/>
        <v>18.326042575541454</v>
      </c>
      <c r="CU15" s="106">
        <f t="shared" si="11"/>
        <v>13.033680142554333</v>
      </c>
      <c r="CV15" s="106">
        <f t="shared" si="11"/>
        <v>12.890273302222848</v>
      </c>
      <c r="CW15" s="106">
        <f t="shared" si="11"/>
        <v>13.113119251071238</v>
      </c>
      <c r="CX15" s="106">
        <f t="shared" si="11"/>
        <v>9.3667362768673144</v>
      </c>
    </row>
    <row r="16" spans="1:102" s="79" customFormat="1" ht="16" customHeight="1" x14ac:dyDescent="0.2">
      <c r="A16" s="75"/>
      <c r="B16" s="70"/>
      <c r="C16" s="77"/>
      <c r="D16" s="84"/>
      <c r="E16" s="84"/>
      <c r="F16" s="84"/>
      <c r="G16" s="84"/>
      <c r="H16" s="84"/>
      <c r="I16" s="84"/>
      <c r="J16" s="84"/>
      <c r="K16" s="84"/>
      <c r="L16" s="84"/>
      <c r="N16" s="72"/>
      <c r="O16" s="81"/>
      <c r="P16" s="85"/>
      <c r="Q16" s="85"/>
      <c r="R16" s="85"/>
      <c r="S16" s="85"/>
      <c r="T16" s="85"/>
      <c r="U16" s="85"/>
      <c r="V16" s="85"/>
      <c r="W16" s="85"/>
      <c r="X16" s="85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</row>
    <row r="17" spans="1:102" x14ac:dyDescent="0.2">
      <c r="A17" s="69" t="s">
        <v>2039</v>
      </c>
      <c r="B17" s="70">
        <f>STDEV(D17:L17)/AVERAGE(D17:L17)</f>
        <v>3.7541534956373052E-2</v>
      </c>
      <c r="C17" s="71"/>
      <c r="D17" s="8">
        <v>8615491.9358352702</v>
      </c>
      <c r="E17" s="8">
        <v>8565666.2845376804</v>
      </c>
      <c r="F17" s="8">
        <v>8265765.2120851204</v>
      </c>
      <c r="G17" s="8">
        <v>8176783.4599509398</v>
      </c>
      <c r="H17" s="8">
        <v>8085166.2574006896</v>
      </c>
      <c r="I17" s="8">
        <v>8139018.3033269197</v>
      </c>
      <c r="J17" s="8">
        <v>8206622.8979662703</v>
      </c>
      <c r="K17" s="8">
        <v>7713970.0254180804</v>
      </c>
      <c r="L17" s="8">
        <v>7756719.4590100497</v>
      </c>
      <c r="N17" s="72">
        <f>STDEV(P17:X17)/AVERAGE(P17:X17)</f>
        <v>4.5266230930287456E-2</v>
      </c>
      <c r="O17" s="73"/>
      <c r="P17" s="10">
        <v>4345559.2760622399</v>
      </c>
      <c r="Q17" s="10">
        <v>4121013.98201964</v>
      </c>
      <c r="R17" s="10">
        <v>4301760.0488260398</v>
      </c>
      <c r="S17" s="10">
        <v>4248694.6429501297</v>
      </c>
      <c r="T17" s="10">
        <v>4172266.3737961701</v>
      </c>
      <c r="U17" s="10">
        <v>4093780.8416418</v>
      </c>
      <c r="V17" s="10">
        <v>3825881.64465525</v>
      </c>
      <c r="W17" s="10">
        <v>3957042.6018366502</v>
      </c>
      <c r="X17" s="10">
        <v>3872206.4217227902</v>
      </c>
      <c r="Z17" s="114">
        <v>4867671.5590997199</v>
      </c>
      <c r="AA17" s="114">
        <v>5175840.8759071296</v>
      </c>
      <c r="AB17" s="114">
        <v>7996507.3240719801</v>
      </c>
      <c r="AC17" s="114">
        <v>3313030.2027481901</v>
      </c>
      <c r="AD17" s="114">
        <v>5034182.4308959702</v>
      </c>
      <c r="AE17" s="114">
        <v>4670954.9564145301</v>
      </c>
      <c r="AF17" s="114">
        <v>5657611.1782205403</v>
      </c>
      <c r="AG17" s="114">
        <v>3503934.0702060401</v>
      </c>
      <c r="AH17" s="114">
        <v>6505336.3730413802</v>
      </c>
      <c r="AI17" s="114">
        <v>4196020.2041200902</v>
      </c>
      <c r="AJ17" s="114">
        <v>6302161.58173854</v>
      </c>
      <c r="AK17" s="114">
        <v>4917691.1306998096</v>
      </c>
      <c r="AL17" s="114">
        <v>6778981.9020016603</v>
      </c>
      <c r="AM17" s="114">
        <v>6371971.00505176</v>
      </c>
      <c r="AN17" s="114">
        <v>4726526.1691014599</v>
      </c>
      <c r="AO17" s="114">
        <v>4884592.7947078003</v>
      </c>
      <c r="AP17" s="114">
        <v>4632249.1199108204</v>
      </c>
      <c r="AQ17" s="114">
        <v>7014498.0487580998</v>
      </c>
      <c r="AR17" s="114">
        <v>5098651.8960200297</v>
      </c>
      <c r="AS17" s="114">
        <v>7076661.8990601599</v>
      </c>
      <c r="AT17" s="114">
        <v>5203688.0186606403</v>
      </c>
      <c r="AU17" s="114">
        <v>3960646.8175383401</v>
      </c>
      <c r="AV17" s="114">
        <v>4700603.3997622998</v>
      </c>
      <c r="AW17" s="114">
        <v>4084420.42232225</v>
      </c>
      <c r="AX17" s="114">
        <v>5112166.4535713503</v>
      </c>
      <c r="AY17" s="114">
        <v>5730440.1116750203</v>
      </c>
      <c r="AZ17" s="114">
        <v>5472015.3650512397</v>
      </c>
      <c r="BA17" s="114">
        <v>5477965.8964988198</v>
      </c>
      <c r="BB17" s="114">
        <v>7077198.6930663101</v>
      </c>
      <c r="BC17" s="114">
        <v>3921852.1212709802</v>
      </c>
      <c r="BD17" s="114">
        <v>4856897.5231863298</v>
      </c>
      <c r="BE17" s="114">
        <v>3150496.1660776101</v>
      </c>
      <c r="BF17" s="114">
        <v>3048220.9564994602</v>
      </c>
      <c r="BG17" s="114">
        <v>4888643.01997317</v>
      </c>
      <c r="BH17" s="114">
        <v>5500095.0610488197</v>
      </c>
      <c r="BI17" s="114">
        <v>5175930.4187834496</v>
      </c>
      <c r="BJ17" s="114">
        <v>4415718.5158000104</v>
      </c>
      <c r="BK17" s="114">
        <v>7407608.2736737104</v>
      </c>
      <c r="BL17" s="114">
        <v>4139526.2318132198</v>
      </c>
      <c r="BM17" s="114">
        <v>3172678.39207213</v>
      </c>
      <c r="BN17" s="114">
        <v>4873400.3882848099</v>
      </c>
      <c r="BO17" s="114">
        <v>2997101.0547124301</v>
      </c>
      <c r="BP17" s="114">
        <v>4723371.8595430404</v>
      </c>
      <c r="BQ17" s="114">
        <v>3224194.4392641298</v>
      </c>
      <c r="BR17" s="114">
        <v>4783925.3816468604</v>
      </c>
      <c r="BS17" s="114">
        <v>3839721.0104752202</v>
      </c>
      <c r="BT17" s="114">
        <v>3235610.45555904</v>
      </c>
      <c r="BU17" s="114">
        <v>2724772.2121951599</v>
      </c>
      <c r="BV17" s="114">
        <v>3293055.8805441</v>
      </c>
      <c r="BW17" s="114">
        <v>3538477.9413466002</v>
      </c>
      <c r="BX17" s="114">
        <v>3482882.2353882799</v>
      </c>
      <c r="BY17" s="114">
        <v>2668148.9173613298</v>
      </c>
      <c r="BZ17" s="114">
        <v>3946707.72787952</v>
      </c>
      <c r="CA17" s="114">
        <v>3340015.0443836399</v>
      </c>
      <c r="CB17" s="114">
        <v>3990764.0950144599</v>
      </c>
      <c r="CC17" s="114">
        <v>3395607.39534372</v>
      </c>
      <c r="CD17" s="114">
        <v>4944460.1672490602</v>
      </c>
      <c r="CE17" s="114">
        <v>2553156.8530476498</v>
      </c>
      <c r="CF17" s="114">
        <v>4739076.3737766501</v>
      </c>
      <c r="CG17" s="114">
        <v>3285090.0441033002</v>
      </c>
      <c r="CH17" s="114">
        <v>5147185.6434772303</v>
      </c>
      <c r="CI17" s="114">
        <v>4072102.1986280698</v>
      </c>
      <c r="CJ17" s="114">
        <v>4154522.45453045</v>
      </c>
      <c r="CK17" s="114">
        <v>3948987.1615202101</v>
      </c>
      <c r="CL17" s="114">
        <v>4342413.4939121697</v>
      </c>
      <c r="CM17" s="114">
        <v>3072481.8546271501</v>
      </c>
      <c r="CN17" s="114">
        <v>5930167.4521870697</v>
      </c>
      <c r="CO17" s="114">
        <v>3556069.4791655201</v>
      </c>
      <c r="CP17" s="114">
        <v>4426763.7735533305</v>
      </c>
      <c r="CQ17" s="114">
        <v>5907375.6872190097</v>
      </c>
      <c r="CR17" s="114">
        <v>4404856.4647202902</v>
      </c>
      <c r="CS17" s="114">
        <v>4316500.8073406303</v>
      </c>
      <c r="CT17" s="114">
        <v>4252451.7070229901</v>
      </c>
      <c r="CU17" s="114">
        <v>3702227.0669578202</v>
      </c>
      <c r="CV17" s="114">
        <v>4211259.56922282</v>
      </c>
      <c r="CW17" s="114">
        <v>4250017.7769755004</v>
      </c>
      <c r="CX17" s="114">
        <v>3863509.7745097298</v>
      </c>
    </row>
    <row r="18" spans="1:102" x14ac:dyDescent="0.2">
      <c r="A18" s="69" t="s">
        <v>2040</v>
      </c>
      <c r="B18" s="70">
        <f>STDEV(D18:L18)/AVERAGE(D18:L18)</f>
        <v>5.7713144105586749E-2</v>
      </c>
      <c r="C18" s="71"/>
      <c r="D18" s="8">
        <v>3125498.80817826</v>
      </c>
      <c r="E18" s="8">
        <v>2991788.8542012</v>
      </c>
      <c r="F18" s="8">
        <v>3166593.2756849402</v>
      </c>
      <c r="G18" s="8">
        <v>3010566.1398710101</v>
      </c>
      <c r="H18" s="8">
        <v>2631308.2259913101</v>
      </c>
      <c r="I18" s="8">
        <v>2933733.0500194798</v>
      </c>
      <c r="J18" s="8">
        <v>2780658.4676969401</v>
      </c>
      <c r="K18" s="8">
        <v>2909380.4269987699</v>
      </c>
      <c r="L18" s="8">
        <v>2819221.2877194202</v>
      </c>
      <c r="N18" s="72">
        <f>STDEV(P18:X18)/AVERAGE(P18:X18)</f>
        <v>4.8176193166484464E-2</v>
      </c>
      <c r="O18" s="73"/>
      <c r="P18" s="10">
        <v>3027052.0117231202</v>
      </c>
      <c r="Q18" s="10">
        <v>2938038.0704851602</v>
      </c>
      <c r="R18" s="10">
        <v>3018460.4658020898</v>
      </c>
      <c r="S18" s="10">
        <v>2945146.1742191999</v>
      </c>
      <c r="T18" s="10">
        <v>2717884.0989579102</v>
      </c>
      <c r="U18" s="10">
        <v>2718173.9410740999</v>
      </c>
      <c r="V18" s="10">
        <v>2792657.2272956399</v>
      </c>
      <c r="W18" s="10">
        <v>2830011.8683439801</v>
      </c>
      <c r="X18" s="10">
        <v>2660934.5091553</v>
      </c>
      <c r="Z18" s="114">
        <v>3096916.3903049198</v>
      </c>
      <c r="AA18" s="114">
        <v>3069950.0986133399</v>
      </c>
      <c r="AB18" s="114">
        <v>3213940.5725835301</v>
      </c>
      <c r="AC18" s="114">
        <v>3641375.97574984</v>
      </c>
      <c r="AD18" s="114">
        <v>2881537.3779905001</v>
      </c>
      <c r="AE18" s="114">
        <v>2762886.9754875498</v>
      </c>
      <c r="AF18" s="114">
        <v>2906047.0305490098</v>
      </c>
      <c r="AG18" s="114">
        <v>2912207.5159293502</v>
      </c>
      <c r="AH18" s="114">
        <v>2882853.0732033602</v>
      </c>
      <c r="AI18" s="114">
        <v>3079244.4276592098</v>
      </c>
      <c r="AJ18" s="114">
        <v>2947142.6909088399</v>
      </c>
      <c r="AK18" s="114">
        <v>2911291.6997778299</v>
      </c>
      <c r="AL18" s="114">
        <v>2870236.6744838399</v>
      </c>
      <c r="AM18" s="114">
        <v>2806500.18184515</v>
      </c>
      <c r="AN18" s="114">
        <v>2928847.7513161101</v>
      </c>
      <c r="AO18" s="114">
        <v>2909773.04999538</v>
      </c>
      <c r="AP18" s="114">
        <v>3040005.5431299498</v>
      </c>
      <c r="AQ18" s="114">
        <v>2948459.2458188101</v>
      </c>
      <c r="AR18" s="114">
        <v>3086445.5641008001</v>
      </c>
      <c r="AS18" s="114">
        <v>2851252.64374199</v>
      </c>
      <c r="AT18" s="114">
        <v>2942652.7238129498</v>
      </c>
      <c r="AU18" s="114">
        <v>2842332.6287690699</v>
      </c>
      <c r="AV18" s="114">
        <v>2978431.4146861299</v>
      </c>
      <c r="AW18" s="114">
        <v>3476379.8839719798</v>
      </c>
      <c r="AX18" s="114">
        <v>2772288.9224267201</v>
      </c>
      <c r="AY18" s="114">
        <v>2874566.6246051001</v>
      </c>
      <c r="AZ18" s="114">
        <v>2787693.6155983298</v>
      </c>
      <c r="BA18" s="114">
        <v>2713031.4433160499</v>
      </c>
      <c r="BB18" s="114">
        <v>2736511.5858074399</v>
      </c>
      <c r="BC18" s="114">
        <v>2839181.3505499498</v>
      </c>
      <c r="BD18" s="114">
        <v>2630282.5965980501</v>
      </c>
      <c r="BE18" s="114">
        <v>2720391.72836272</v>
      </c>
      <c r="BF18" s="114">
        <v>2805830.4091773899</v>
      </c>
      <c r="BG18" s="114">
        <v>2610609.45733664</v>
      </c>
      <c r="BH18" s="114">
        <v>2586244.6919716899</v>
      </c>
      <c r="BI18" s="114">
        <v>2738456.7367656198</v>
      </c>
      <c r="BJ18" s="114">
        <v>2751236.3636045898</v>
      </c>
      <c r="BK18" s="114">
        <v>2774350.8013565601</v>
      </c>
      <c r="BL18" s="114">
        <v>2758701.1871107598</v>
      </c>
      <c r="BM18" s="114">
        <v>2163091.9290595399</v>
      </c>
      <c r="BN18" s="114">
        <v>2248655.5048245201</v>
      </c>
      <c r="BO18" s="114">
        <v>1895938.25742325</v>
      </c>
      <c r="BP18" s="114">
        <v>2632056.3454577802</v>
      </c>
      <c r="BQ18" s="114">
        <v>2336064.8053261</v>
      </c>
      <c r="BR18" s="114">
        <v>2170354.8769382201</v>
      </c>
      <c r="BS18" s="114">
        <v>2772130.9171921499</v>
      </c>
      <c r="BT18" s="114">
        <v>2746715.79279808</v>
      </c>
      <c r="BU18" s="114">
        <v>3064437.94034799</v>
      </c>
      <c r="BV18" s="114">
        <v>2573913.0376704</v>
      </c>
      <c r="BW18" s="114">
        <v>2624172.7390781101</v>
      </c>
      <c r="BX18" s="114">
        <v>2220427.5045531001</v>
      </c>
      <c r="BY18" s="114">
        <v>2676137.0573018799</v>
      </c>
      <c r="BZ18" s="114">
        <v>2543355.4588592099</v>
      </c>
      <c r="CA18" s="114">
        <v>2208783.9936112198</v>
      </c>
      <c r="CB18" s="114">
        <v>2313928.7458630502</v>
      </c>
      <c r="CC18" s="114">
        <v>2990332.9563401402</v>
      </c>
      <c r="CD18" s="114">
        <v>2820377.15396635</v>
      </c>
      <c r="CE18" s="114">
        <v>2537593.2208827599</v>
      </c>
      <c r="CF18" s="114">
        <v>2611226.7768030898</v>
      </c>
      <c r="CG18" s="114">
        <v>2852554.5964398701</v>
      </c>
      <c r="CH18" s="114">
        <v>2795744.7214824501</v>
      </c>
      <c r="CI18" s="114">
        <v>2296790.7163855201</v>
      </c>
      <c r="CJ18" s="114">
        <v>2790009.1980844699</v>
      </c>
      <c r="CK18" s="114">
        <v>2815275.6366197802</v>
      </c>
      <c r="CL18" s="114">
        <v>2762437.52559879</v>
      </c>
      <c r="CM18" s="114">
        <v>2936851.7381521198</v>
      </c>
      <c r="CN18" s="114">
        <v>2775839.42966825</v>
      </c>
      <c r="CO18" s="114">
        <v>2815992.8900245102</v>
      </c>
      <c r="CP18" s="114">
        <v>2667100.5964174499</v>
      </c>
      <c r="CQ18" s="114">
        <v>2779784.3016617699</v>
      </c>
      <c r="CR18" s="114">
        <v>2716028.2847902998</v>
      </c>
      <c r="CS18" s="114">
        <v>2171073.4577399199</v>
      </c>
      <c r="CT18" s="114">
        <v>2278675.0830669501</v>
      </c>
      <c r="CU18" s="114">
        <v>2260918.39318327</v>
      </c>
      <c r="CV18" s="114">
        <v>2357587.1361586</v>
      </c>
      <c r="CW18" s="114">
        <v>2272595.4140291801</v>
      </c>
      <c r="CX18" s="114">
        <v>2301112.30723783</v>
      </c>
    </row>
    <row r="19" spans="1:102" s="79" customFormat="1" x14ac:dyDescent="0.2">
      <c r="A19" s="75" t="s">
        <v>2034</v>
      </c>
      <c r="B19" s="76">
        <f>STDEV(D19:L19)/AVERAGE(D19:L19)</f>
        <v>5.2317122675277487E-2</v>
      </c>
      <c r="C19" s="77"/>
      <c r="D19" s="78">
        <f t="shared" ref="D19:L19" si="12">(D17/D18)*78.4</f>
        <v>216.11096635265818</v>
      </c>
      <c r="E19" s="78">
        <f t="shared" si="12"/>
        <v>224.46378051202944</v>
      </c>
      <c r="F19" s="78">
        <f t="shared" si="12"/>
        <v>204.64768797543223</v>
      </c>
      <c r="G19" s="78">
        <f t="shared" si="12"/>
        <v>212.9366349970376</v>
      </c>
      <c r="H19" s="78">
        <f t="shared" si="12"/>
        <v>240.89805531672727</v>
      </c>
      <c r="I19" s="78">
        <f t="shared" si="12"/>
        <v>217.50412327958526</v>
      </c>
      <c r="J19" s="78">
        <f t="shared" si="12"/>
        <v>231.3837685120123</v>
      </c>
      <c r="K19" s="78">
        <f t="shared" si="12"/>
        <v>207.87080451237023</v>
      </c>
      <c r="L19" s="78">
        <f t="shared" si="12"/>
        <v>215.70736863948903</v>
      </c>
      <c r="N19" s="80">
        <f>STDEV(P19:X19)/AVERAGE(P19:X19)</f>
        <v>3.6321974517946866E-2</v>
      </c>
      <c r="O19" s="81"/>
      <c r="P19" s="82">
        <f>((P17/P18)*78.4)</f>
        <v>112.54905628441583</v>
      </c>
      <c r="Q19" s="82">
        <f t="shared" ref="Q19:X19" si="13">((Q17/Q18)*78.4)</f>
        <v>109.96708975149124</v>
      </c>
      <c r="R19" s="82">
        <f t="shared" si="13"/>
        <v>111.73178898612562</v>
      </c>
      <c r="S19" s="82">
        <f t="shared" si="13"/>
        <v>113.10055267311107</v>
      </c>
      <c r="T19" s="82">
        <f t="shared" si="13"/>
        <v>120.35306576576922</v>
      </c>
      <c r="U19" s="82">
        <f t="shared" si="13"/>
        <v>118.07648257340412</v>
      </c>
      <c r="V19" s="82">
        <f t="shared" si="13"/>
        <v>107.40635048556857</v>
      </c>
      <c r="W19" s="82">
        <f t="shared" si="13"/>
        <v>109.62220457595818</v>
      </c>
      <c r="X19" s="82">
        <f t="shared" si="13"/>
        <v>114.08810792545097</v>
      </c>
      <c r="Y19" s="105"/>
      <c r="Z19" s="106">
        <f>((Z17/Z18)*78.4)</f>
        <v>123.22755997808632</v>
      </c>
      <c r="AA19" s="106">
        <f t="shared" ref="AA19:CL19" si="14">((AA17/AA18)*78.4)</f>
        <v>132.1799741482468</v>
      </c>
      <c r="AB19" s="106">
        <f t="shared" si="14"/>
        <v>195.06464418017782</v>
      </c>
      <c r="AC19" s="106">
        <f t="shared" si="14"/>
        <v>71.330609534757414</v>
      </c>
      <c r="AD19" s="106">
        <f t="shared" si="14"/>
        <v>136.96851742991524</v>
      </c>
      <c r="AE19" s="106">
        <f t="shared" si="14"/>
        <v>132.54355745706087</v>
      </c>
      <c r="AF19" s="106">
        <f t="shared" si="14"/>
        <v>152.63232553008399</v>
      </c>
      <c r="AG19" s="106">
        <f t="shared" si="14"/>
        <v>94.329964331710059</v>
      </c>
      <c r="AH19" s="106">
        <f t="shared" si="14"/>
        <v>176.91445200144159</v>
      </c>
      <c r="AI19" s="106">
        <f t="shared" si="14"/>
        <v>106.83399506972269</v>
      </c>
      <c r="AJ19" s="106">
        <f t="shared" si="14"/>
        <v>167.65033791286643</v>
      </c>
      <c r="AK19" s="106">
        <f t="shared" si="14"/>
        <v>132.43158858876541</v>
      </c>
      <c r="AL19" s="106">
        <f t="shared" si="14"/>
        <v>185.16667487447037</v>
      </c>
      <c r="AM19" s="106">
        <f t="shared" si="14"/>
        <v>178.00195775067354</v>
      </c>
      <c r="AN19" s="106">
        <f t="shared" si="14"/>
        <v>126.52062623980348</v>
      </c>
      <c r="AO19" s="106">
        <f t="shared" si="14"/>
        <v>131.60891537767856</v>
      </c>
      <c r="AP19" s="106">
        <f t="shared" si="14"/>
        <v>119.46304894796178</v>
      </c>
      <c r="AQ19" s="106">
        <f t="shared" si="14"/>
        <v>186.51661806161863</v>
      </c>
      <c r="AR19" s="106">
        <f t="shared" si="14"/>
        <v>129.51283291608232</v>
      </c>
      <c r="AS19" s="106">
        <f t="shared" si="14"/>
        <v>194.5847535131725</v>
      </c>
      <c r="AT19" s="106">
        <f t="shared" si="14"/>
        <v>138.63992083114965</v>
      </c>
      <c r="AU19" s="106">
        <f t="shared" si="14"/>
        <v>109.24643630801248</v>
      </c>
      <c r="AV19" s="106">
        <f t="shared" si="14"/>
        <v>123.73201032067415</v>
      </c>
      <c r="AW19" s="106">
        <f t="shared" si="14"/>
        <v>92.112649306955149</v>
      </c>
      <c r="AX19" s="106">
        <f t="shared" si="14"/>
        <v>144.57145743999851</v>
      </c>
      <c r="AY19" s="106">
        <f t="shared" si="14"/>
        <v>156.29016941537773</v>
      </c>
      <c r="AZ19" s="106">
        <f t="shared" si="14"/>
        <v>153.89281024985902</v>
      </c>
      <c r="BA19" s="106">
        <f t="shared" si="14"/>
        <v>158.29987055386914</v>
      </c>
      <c r="BB19" s="106">
        <f t="shared" si="14"/>
        <v>202.7590091027088</v>
      </c>
      <c r="BC19" s="106">
        <f t="shared" si="14"/>
        <v>108.29643067642976</v>
      </c>
      <c r="BD19" s="106">
        <f t="shared" si="14"/>
        <v>144.76800565471626</v>
      </c>
      <c r="BE19" s="106">
        <f t="shared" si="14"/>
        <v>90.795342760853799</v>
      </c>
      <c r="BF19" s="106">
        <f t="shared" si="14"/>
        <v>85.172832330811374</v>
      </c>
      <c r="BG19" s="106">
        <f t="shared" si="14"/>
        <v>146.81231299794285</v>
      </c>
      <c r="BH19" s="106">
        <f t="shared" si="14"/>
        <v>166.73111176401699</v>
      </c>
      <c r="BI19" s="106">
        <f t="shared" si="14"/>
        <v>148.18307676165915</v>
      </c>
      <c r="BJ19" s="106">
        <f t="shared" si="14"/>
        <v>125.83154839708128</v>
      </c>
      <c r="BK19" s="106">
        <f t="shared" si="14"/>
        <v>209.33058947413909</v>
      </c>
      <c r="BL19" s="106">
        <f t="shared" si="14"/>
        <v>117.64190267886613</v>
      </c>
      <c r="BM19" s="106">
        <f t="shared" si="14"/>
        <v>114.99187001571416</v>
      </c>
      <c r="BN19" s="106">
        <f t="shared" si="14"/>
        <v>169.91246085573491</v>
      </c>
      <c r="BO19" s="106">
        <f t="shared" si="14"/>
        <v>123.93479680546324</v>
      </c>
      <c r="BP19" s="106">
        <f t="shared" si="14"/>
        <v>140.69317111209784</v>
      </c>
      <c r="BQ19" s="106">
        <f t="shared" si="14"/>
        <v>108.20626356854073</v>
      </c>
      <c r="BR19" s="106">
        <f t="shared" si="14"/>
        <v>172.81033341893888</v>
      </c>
      <c r="BS19" s="106">
        <f t="shared" si="14"/>
        <v>108.59304131500768</v>
      </c>
      <c r="BT19" s="106">
        <f t="shared" si="14"/>
        <v>92.354607775933445</v>
      </c>
      <c r="BU19" s="106">
        <f t="shared" si="14"/>
        <v>69.710056328255135</v>
      </c>
      <c r="BV19" s="106">
        <f t="shared" si="14"/>
        <v>100.30470231749838</v>
      </c>
      <c r="BW19" s="106">
        <f t="shared" si="14"/>
        <v>105.71585721869508</v>
      </c>
      <c r="BX19" s="106">
        <f t="shared" si="14"/>
        <v>122.9754030224008</v>
      </c>
      <c r="BY19" s="106">
        <f t="shared" si="14"/>
        <v>78.165979784319973</v>
      </c>
      <c r="BZ19" s="106">
        <f t="shared" si="14"/>
        <v>121.65892297435362</v>
      </c>
      <c r="CA19" s="106">
        <f t="shared" si="14"/>
        <v>118.55264264730467</v>
      </c>
      <c r="CB19" s="106">
        <f t="shared" si="14"/>
        <v>135.21414849463616</v>
      </c>
      <c r="CC19" s="106">
        <f t="shared" si="14"/>
        <v>89.025410775918473</v>
      </c>
      <c r="CD19" s="106">
        <f t="shared" si="14"/>
        <v>137.44462387492143</v>
      </c>
      <c r="CE19" s="106">
        <f t="shared" si="14"/>
        <v>78.880844901257618</v>
      </c>
      <c r="CF19" s="106">
        <f t="shared" si="14"/>
        <v>142.28698595032336</v>
      </c>
      <c r="CG19" s="106">
        <f t="shared" si="14"/>
        <v>90.287863299491377</v>
      </c>
      <c r="CH19" s="106">
        <f t="shared" si="14"/>
        <v>144.34055847367824</v>
      </c>
      <c r="CI19" s="106">
        <f t="shared" si="14"/>
        <v>138.99952228771269</v>
      </c>
      <c r="CJ19" s="106">
        <f t="shared" si="14"/>
        <v>116.74318516899959</v>
      </c>
      <c r="CK19" s="106">
        <f t="shared" si="14"/>
        <v>109.97168072498683</v>
      </c>
      <c r="CL19" s="106">
        <f t="shared" si="14"/>
        <v>123.24087504890042</v>
      </c>
      <c r="CM19" s="106">
        <f t="shared" ref="CM19:CX19" si="15">((CM17/CM18)*78.4)</f>
        <v>82.020680265709629</v>
      </c>
      <c r="CN19" s="106">
        <f t="shared" si="15"/>
        <v>167.48992152872151</v>
      </c>
      <c r="CO19" s="106">
        <f t="shared" si="15"/>
        <v>99.004457061732907</v>
      </c>
      <c r="CP19" s="106">
        <f t="shared" si="15"/>
        <v>130.12568041594039</v>
      </c>
      <c r="CQ19" s="106">
        <f t="shared" si="15"/>
        <v>166.60942131412997</v>
      </c>
      <c r="CR19" s="106">
        <f t="shared" si="15"/>
        <v>127.14917174021035</v>
      </c>
      <c r="CS19" s="106">
        <f t="shared" si="15"/>
        <v>155.87388906121717</v>
      </c>
      <c r="CT19" s="106">
        <f t="shared" si="15"/>
        <v>146.30967631500931</v>
      </c>
      <c r="CU19" s="106">
        <f t="shared" si="15"/>
        <v>128.37907061334835</v>
      </c>
      <c r="CV19" s="106">
        <f t="shared" si="15"/>
        <v>140.04265003117931</v>
      </c>
      <c r="CW19" s="106">
        <f t="shared" si="15"/>
        <v>146.61711964125303</v>
      </c>
      <c r="CX19" s="106">
        <f t="shared" si="15"/>
        <v>131.63163108938033</v>
      </c>
    </row>
    <row r="20" spans="1:102" x14ac:dyDescent="0.2">
      <c r="A20" s="83"/>
      <c r="B20" s="70"/>
      <c r="C20" s="71"/>
      <c r="D20" s="8"/>
      <c r="E20" s="8"/>
      <c r="F20" s="8"/>
      <c r="G20" s="8"/>
      <c r="H20" s="8"/>
      <c r="I20" s="8"/>
      <c r="J20" s="8"/>
      <c r="K20" s="8"/>
      <c r="L20" s="8"/>
      <c r="N20" s="72"/>
      <c r="O20" s="73"/>
      <c r="P20" s="74"/>
      <c r="Q20" s="74"/>
      <c r="R20" s="74"/>
      <c r="S20" s="74"/>
      <c r="T20" s="74"/>
      <c r="U20" s="74"/>
      <c r="V20" s="74"/>
      <c r="W20" s="74"/>
      <c r="X20" s="74"/>
    </row>
    <row r="21" spans="1:102" x14ac:dyDescent="0.2">
      <c r="A21" s="69" t="s">
        <v>2041</v>
      </c>
      <c r="B21" s="70">
        <f>STDEV(D21:L21)/AVERAGE(D21:L21)</f>
        <v>4.6150032676412218E-2</v>
      </c>
      <c r="C21" s="71"/>
      <c r="D21" s="8">
        <v>11951349.4734492</v>
      </c>
      <c r="E21" s="8">
        <v>11883780.8531454</v>
      </c>
      <c r="F21" s="8">
        <v>11611645.417609001</v>
      </c>
      <c r="G21" s="8">
        <v>11501399.744630501</v>
      </c>
      <c r="H21" s="8">
        <v>11111509.770540399</v>
      </c>
      <c r="I21" s="8">
        <v>10894386.4846549</v>
      </c>
      <c r="J21" s="8">
        <v>10832616.646136099</v>
      </c>
      <c r="K21" s="8">
        <v>10673101.6703688</v>
      </c>
      <c r="L21" s="8">
        <v>10608000.625724601</v>
      </c>
      <c r="N21" s="72">
        <f>STDEV(P21:X21)/AVERAGE(P21:X21)</f>
        <v>2.9870937392409785E-2</v>
      </c>
      <c r="O21" s="73"/>
      <c r="P21" s="10">
        <v>16854994.894598398</v>
      </c>
      <c r="Q21" s="10">
        <v>16751051.089498</v>
      </c>
      <c r="R21" s="10">
        <v>16656872.2858015</v>
      </c>
      <c r="S21" s="10">
        <v>16661770.369286399</v>
      </c>
      <c r="T21" s="10">
        <v>15927509.513385201</v>
      </c>
      <c r="U21" s="10">
        <v>15924123.366460999</v>
      </c>
      <c r="V21" s="10">
        <v>15918902.754814399</v>
      </c>
      <c r="W21" s="10">
        <v>15689179.674724299</v>
      </c>
      <c r="X21" s="10">
        <v>15704890.4081218</v>
      </c>
      <c r="Z21" s="114">
        <v>19489168.9539585</v>
      </c>
      <c r="AA21" s="114">
        <v>24581437.492231101</v>
      </c>
      <c r="AB21" s="114">
        <v>22816201.879097499</v>
      </c>
      <c r="AC21" s="114">
        <v>14020482.1630837</v>
      </c>
      <c r="AD21" s="114">
        <v>21672814.156555898</v>
      </c>
      <c r="AE21" s="114">
        <v>14777058.1602192</v>
      </c>
      <c r="AF21" s="114">
        <v>12386169.3008893</v>
      </c>
      <c r="AG21" s="114">
        <v>18389798.931308001</v>
      </c>
      <c r="AH21" s="114">
        <v>23168707.6492646</v>
      </c>
      <c r="AI21" s="114">
        <v>20538102.377182901</v>
      </c>
      <c r="AJ21" s="114">
        <v>16714308.316558801</v>
      </c>
      <c r="AK21" s="114">
        <v>25458797.932610199</v>
      </c>
      <c r="AL21" s="114">
        <v>19639100.607301898</v>
      </c>
      <c r="AM21" s="114">
        <v>18145757.566028599</v>
      </c>
      <c r="AN21" s="114">
        <v>25481703.0020307</v>
      </c>
      <c r="AO21" s="114">
        <v>17492660.7580132</v>
      </c>
      <c r="AP21" s="114">
        <v>17646084.624793399</v>
      </c>
      <c r="AQ21" s="114">
        <v>16368210.6852866</v>
      </c>
      <c r="AR21" s="114">
        <v>12610115.127262499</v>
      </c>
      <c r="AS21" s="114">
        <v>19969660.037019901</v>
      </c>
      <c r="AT21" s="114">
        <v>27489708.3908225</v>
      </c>
      <c r="AU21" s="114">
        <v>16851524.1904657</v>
      </c>
      <c r="AV21" s="114">
        <v>13520369.826426201</v>
      </c>
      <c r="AW21" s="114">
        <v>15829431.508853</v>
      </c>
      <c r="AX21" s="114">
        <v>12876760.8358058</v>
      </c>
      <c r="AY21" s="114">
        <v>16342918.0007689</v>
      </c>
      <c r="AZ21" s="114">
        <v>12694141.470660301</v>
      </c>
      <c r="BA21" s="114">
        <v>18146448.3144481</v>
      </c>
      <c r="BB21" s="114">
        <v>22542146.717812099</v>
      </c>
      <c r="BC21" s="114">
        <v>21348091.375579301</v>
      </c>
      <c r="BD21" s="114">
        <v>20645088.2357664</v>
      </c>
      <c r="BE21" s="114">
        <v>14301028.063784201</v>
      </c>
      <c r="BF21" s="114">
        <v>12085371.728373799</v>
      </c>
      <c r="BG21" s="114">
        <v>15468204.098514</v>
      </c>
      <c r="BH21" s="114">
        <v>21463752.879935302</v>
      </c>
      <c r="BI21" s="114">
        <v>22210713.348061401</v>
      </c>
      <c r="BJ21" s="114">
        <v>20023753.547833301</v>
      </c>
      <c r="BK21" s="114">
        <v>15020218.104517899</v>
      </c>
      <c r="BL21" s="114">
        <v>13612105.366169199</v>
      </c>
      <c r="BM21" s="114">
        <v>13365143.913790399</v>
      </c>
      <c r="BN21" s="114">
        <v>15508357.896696599</v>
      </c>
      <c r="BO21" s="114">
        <v>10083870.459409</v>
      </c>
      <c r="BP21" s="114">
        <v>17197105.874817599</v>
      </c>
      <c r="BQ21" s="114">
        <v>12182714.0368638</v>
      </c>
      <c r="BR21" s="114">
        <v>15420920.5941767</v>
      </c>
      <c r="BS21" s="114">
        <v>13546216.3960016</v>
      </c>
      <c r="BT21" s="114">
        <v>18193429.2009179</v>
      </c>
      <c r="BU21" s="114">
        <v>14996178.099253001</v>
      </c>
      <c r="BV21" s="114">
        <v>25264464.958896998</v>
      </c>
      <c r="BW21" s="114">
        <v>15767361.080030199</v>
      </c>
      <c r="BX21" s="114">
        <v>19850798.584284499</v>
      </c>
      <c r="BY21" s="114">
        <v>16858018.721648201</v>
      </c>
      <c r="BZ21" s="114">
        <v>16886916.343460299</v>
      </c>
      <c r="CA21" s="114">
        <v>21551386.4868626</v>
      </c>
      <c r="CB21" s="114">
        <v>16172940.567073399</v>
      </c>
      <c r="CC21" s="114">
        <v>21534744.292574398</v>
      </c>
      <c r="CD21" s="114">
        <v>12233068.246231999</v>
      </c>
      <c r="CE21" s="114">
        <v>13640897.4109561</v>
      </c>
      <c r="CF21" s="114">
        <v>19452555.043524899</v>
      </c>
      <c r="CG21" s="114">
        <v>16117799.3751946</v>
      </c>
      <c r="CH21" s="114">
        <v>15054148.541877801</v>
      </c>
      <c r="CI21" s="114">
        <v>15293208.0984613</v>
      </c>
      <c r="CJ21" s="114">
        <v>13124861.9542046</v>
      </c>
      <c r="CK21" s="114">
        <v>17589045.793119401</v>
      </c>
      <c r="CL21" s="114">
        <v>14414459.026882701</v>
      </c>
      <c r="CM21" s="114">
        <v>15061128.1822527</v>
      </c>
      <c r="CN21" s="114">
        <v>19259059.5096444</v>
      </c>
      <c r="CO21" s="114">
        <v>16558309.922578899</v>
      </c>
      <c r="CP21" s="114">
        <v>15179788.904231399</v>
      </c>
      <c r="CQ21" s="114">
        <v>13858854.9147695</v>
      </c>
      <c r="CR21" s="114">
        <v>14928206.913251599</v>
      </c>
      <c r="CS21" s="114">
        <v>17242724.129707798</v>
      </c>
      <c r="CT21" s="114">
        <v>17062231.248061899</v>
      </c>
      <c r="CU21" s="114">
        <v>22127095.470750902</v>
      </c>
      <c r="CV21" s="114">
        <v>18399629.890775502</v>
      </c>
      <c r="CW21" s="114">
        <v>16284973.0939063</v>
      </c>
      <c r="CX21" s="114">
        <v>9563593.5638896208</v>
      </c>
    </row>
    <row r="22" spans="1:102" x14ac:dyDescent="0.2">
      <c r="A22" s="69" t="s">
        <v>2042</v>
      </c>
      <c r="B22" s="70">
        <f>STDEV(D22:L22)/AVERAGE(D22:L22)</f>
        <v>4.6532252659351313E-2</v>
      </c>
      <c r="C22" s="71"/>
      <c r="D22" s="8">
        <v>25132206.352717198</v>
      </c>
      <c r="E22" s="8">
        <v>24638635.133651499</v>
      </c>
      <c r="F22" s="8">
        <v>24259377.149505399</v>
      </c>
      <c r="G22" s="8">
        <v>23848757.928201798</v>
      </c>
      <c r="H22" s="8">
        <v>22873872.535594299</v>
      </c>
      <c r="I22" s="8">
        <v>22751467.154162299</v>
      </c>
      <c r="J22" s="8">
        <v>22725050.5823907</v>
      </c>
      <c r="K22" s="8">
        <v>22256212.201016702</v>
      </c>
      <c r="L22" s="8">
        <v>22153930.792925902</v>
      </c>
      <c r="N22" s="72">
        <f>STDEV(P22:X22)/AVERAGE(P22:X22)</f>
        <v>4.0641947047140033E-2</v>
      </c>
      <c r="O22" s="73"/>
      <c r="P22" s="10">
        <v>23519686.016651999</v>
      </c>
      <c r="Q22" s="10">
        <v>23820121.364380199</v>
      </c>
      <c r="R22" s="10">
        <v>23253009.6017555</v>
      </c>
      <c r="S22" s="10">
        <v>22989565.406253599</v>
      </c>
      <c r="T22" s="10">
        <v>21985741.219442401</v>
      </c>
      <c r="U22" s="10">
        <v>21838072.309149299</v>
      </c>
      <c r="V22" s="10">
        <v>21924434.653386101</v>
      </c>
      <c r="W22" s="10">
        <v>21617478.555208601</v>
      </c>
      <c r="X22" s="10">
        <v>21368899.6898917</v>
      </c>
      <c r="Z22" s="114">
        <v>24651897.174881201</v>
      </c>
      <c r="AA22" s="114">
        <v>24674638.786384601</v>
      </c>
      <c r="AB22" s="114">
        <v>25469004.861864101</v>
      </c>
      <c r="AC22" s="114">
        <v>27554290.342105899</v>
      </c>
      <c r="AD22" s="114">
        <v>22733185.060396802</v>
      </c>
      <c r="AE22" s="114">
        <v>22708240.354666401</v>
      </c>
      <c r="AF22" s="114">
        <v>23488026.0013212</v>
      </c>
      <c r="AG22" s="114">
        <v>22830639.471370399</v>
      </c>
      <c r="AH22" s="114">
        <v>22811959.601328</v>
      </c>
      <c r="AI22" s="114">
        <v>23322593.4295756</v>
      </c>
      <c r="AJ22" s="114">
        <v>23076669.355994001</v>
      </c>
      <c r="AK22" s="114">
        <v>22625383.971795902</v>
      </c>
      <c r="AL22" s="114">
        <v>23222929.058672301</v>
      </c>
      <c r="AM22" s="114">
        <v>23079445.857721101</v>
      </c>
      <c r="AN22" s="114">
        <v>22495362.619301401</v>
      </c>
      <c r="AO22" s="114">
        <v>23719727.124858499</v>
      </c>
      <c r="AP22" s="114">
        <v>23311245.737804499</v>
      </c>
      <c r="AQ22" s="114">
        <v>22985251.148926601</v>
      </c>
      <c r="AR22" s="114">
        <v>23007620.5847193</v>
      </c>
      <c r="AS22" s="114">
        <v>22663091.982750598</v>
      </c>
      <c r="AT22" s="114">
        <v>22631868.288176399</v>
      </c>
      <c r="AU22" s="114">
        <v>21986762.817715</v>
      </c>
      <c r="AV22" s="114">
        <v>23356175.1784181</v>
      </c>
      <c r="AW22" s="114">
        <v>26583684.330298401</v>
      </c>
      <c r="AX22" s="114">
        <v>22131657.843151901</v>
      </c>
      <c r="AY22" s="114">
        <v>22216699.8548516</v>
      </c>
      <c r="AZ22" s="114">
        <v>21855524.038797401</v>
      </c>
      <c r="BA22" s="114">
        <v>21111980.954414099</v>
      </c>
      <c r="BB22" s="114">
        <v>21843006.072086401</v>
      </c>
      <c r="BC22" s="114">
        <v>22008120.962056499</v>
      </c>
      <c r="BD22" s="114">
        <v>21502038.753874902</v>
      </c>
      <c r="BE22" s="114">
        <v>21249982.655441299</v>
      </c>
      <c r="BF22" s="114">
        <v>21950967.400456399</v>
      </c>
      <c r="BG22" s="114">
        <v>21644009.079216301</v>
      </c>
      <c r="BH22" s="114">
        <v>21368084.616454002</v>
      </c>
      <c r="BI22" s="114">
        <v>21243525.250048999</v>
      </c>
      <c r="BJ22" s="114">
        <v>21403406.284087401</v>
      </c>
      <c r="BK22" s="114">
        <v>22087556.933912098</v>
      </c>
      <c r="BL22" s="114">
        <v>21374601.540421199</v>
      </c>
      <c r="BM22" s="114">
        <v>19592859.554844901</v>
      </c>
      <c r="BN22" s="114">
        <v>19386919.082997099</v>
      </c>
      <c r="BO22" s="114">
        <v>14967730.2902794</v>
      </c>
      <c r="BP22" s="114">
        <v>20509694.6164607</v>
      </c>
      <c r="BQ22" s="114">
        <v>20328231.434624098</v>
      </c>
      <c r="BR22" s="114">
        <v>20482528.8961378</v>
      </c>
      <c r="BS22" s="114">
        <v>21214495.027646299</v>
      </c>
      <c r="BT22" s="114">
        <v>21261858.598873802</v>
      </c>
      <c r="BU22" s="114">
        <v>23480539.3962074</v>
      </c>
      <c r="BV22" s="114">
        <v>20471878.5307355</v>
      </c>
      <c r="BW22" s="114">
        <v>20487812.683752101</v>
      </c>
      <c r="BX22" s="114">
        <v>19659731.3772926</v>
      </c>
      <c r="BY22" s="114">
        <v>21120225.8698566</v>
      </c>
      <c r="BZ22" s="114">
        <v>19866022.7276241</v>
      </c>
      <c r="CA22" s="114">
        <v>20817439.182344999</v>
      </c>
      <c r="CB22" s="114">
        <v>20545790.8026761</v>
      </c>
      <c r="CC22" s="114">
        <v>22771799.9264354</v>
      </c>
      <c r="CD22" s="114">
        <v>22191850.875269402</v>
      </c>
      <c r="CE22" s="114">
        <v>21780208.473923199</v>
      </c>
      <c r="CF22" s="114">
        <v>22581293.981378902</v>
      </c>
      <c r="CG22" s="114">
        <v>22371696.951181799</v>
      </c>
      <c r="CH22" s="114">
        <v>22659718.342293601</v>
      </c>
      <c r="CI22" s="114">
        <v>21346579.991682898</v>
      </c>
      <c r="CJ22" s="114">
        <v>22103921.1904261</v>
      </c>
      <c r="CK22" s="114">
        <v>22822312.774127301</v>
      </c>
      <c r="CL22" s="114">
        <v>22261360.8497352</v>
      </c>
      <c r="CM22" s="114">
        <v>22673313.551820401</v>
      </c>
      <c r="CN22" s="114">
        <v>22007256.3032532</v>
      </c>
      <c r="CO22" s="114">
        <v>23419575.784541801</v>
      </c>
      <c r="CP22" s="114">
        <v>22140346.8318909</v>
      </c>
      <c r="CQ22" s="114">
        <v>22488627.126223002</v>
      </c>
      <c r="CR22" s="114">
        <v>22111664.212538701</v>
      </c>
      <c r="CS22" s="114">
        <v>21253826.219072498</v>
      </c>
      <c r="CT22" s="114">
        <v>20926206.405315202</v>
      </c>
      <c r="CU22" s="114">
        <v>21636347.0398206</v>
      </c>
      <c r="CV22" s="114">
        <v>20599196.475138199</v>
      </c>
      <c r="CW22" s="114">
        <v>21348619.9415344</v>
      </c>
      <c r="CX22" s="114">
        <v>19517214.077762801</v>
      </c>
    </row>
    <row r="23" spans="1:102" s="79" customFormat="1" x14ac:dyDescent="0.2">
      <c r="A23" s="75" t="s">
        <v>2034</v>
      </c>
      <c r="B23" s="76">
        <f>STDEV(D23:L23)/AVERAGE(D23:L23)</f>
        <v>6.5586395592781366E-3</v>
      </c>
      <c r="C23" s="77"/>
      <c r="D23" s="78">
        <f t="shared" ref="D23:L23" si="16">(D21/D22)*89.56</f>
        <v>42.58929135867082</v>
      </c>
      <c r="E23" s="78">
        <f t="shared" si="16"/>
        <v>43.196849477837489</v>
      </c>
      <c r="F23" s="78">
        <f t="shared" si="16"/>
        <v>42.867504684565425</v>
      </c>
      <c r="G23" s="78">
        <f t="shared" si="16"/>
        <v>43.191572669326632</v>
      </c>
      <c r="H23" s="78">
        <f t="shared" si="16"/>
        <v>43.505830221841038</v>
      </c>
      <c r="I23" s="78">
        <f t="shared" si="16"/>
        <v>42.885201510496515</v>
      </c>
      <c r="J23" s="78">
        <f t="shared" si="16"/>
        <v>42.691616606553062</v>
      </c>
      <c r="K23" s="78">
        <f t="shared" si="16"/>
        <v>42.949041686193276</v>
      </c>
      <c r="L23" s="78">
        <f t="shared" si="16"/>
        <v>42.884152023408049</v>
      </c>
      <c r="N23" s="80">
        <f>STDEV(P23:X23)/AVERAGE(P23:X23)</f>
        <v>1.2720607036674377E-2</v>
      </c>
      <c r="O23" s="81"/>
      <c r="P23" s="82">
        <f>((P21/P22)*89.56)</f>
        <v>64.181696205105766</v>
      </c>
      <c r="Q23" s="82">
        <f t="shared" ref="Q23:X23" si="17">((Q21/Q22)*89.56)</f>
        <v>62.981380851351375</v>
      </c>
      <c r="R23" s="82">
        <f t="shared" si="17"/>
        <v>64.154683951266193</v>
      </c>
      <c r="S23" s="82">
        <f t="shared" si="17"/>
        <v>64.908932722467895</v>
      </c>
      <c r="T23" s="82">
        <f t="shared" si="17"/>
        <v>64.881494682441115</v>
      </c>
      <c r="U23" s="82">
        <f t="shared" si="17"/>
        <v>65.306336040600982</v>
      </c>
      <c r="V23" s="82">
        <f t="shared" si="17"/>
        <v>65.027762551723868</v>
      </c>
      <c r="W23" s="82">
        <f t="shared" si="17"/>
        <v>64.999390566285655</v>
      </c>
      <c r="X23" s="82">
        <f t="shared" si="17"/>
        <v>65.821357457011729</v>
      </c>
      <c r="Y23" s="105"/>
      <c r="Z23" s="106">
        <f>((Z21/Z22)*89.56)</f>
        <v>70.803880088183703</v>
      </c>
      <c r="AA23" s="106">
        <f t="shared" ref="AA23:CL23" si="18">((AA21/AA22)*89.56)</f>
        <v>89.221713065927702</v>
      </c>
      <c r="AB23" s="106">
        <f t="shared" si="18"/>
        <v>80.23160117071069</v>
      </c>
      <c r="AC23" s="106">
        <f t="shared" si="18"/>
        <v>45.570920787133161</v>
      </c>
      <c r="AD23" s="106">
        <f t="shared" si="18"/>
        <v>85.382546735282091</v>
      </c>
      <c r="AE23" s="106">
        <f t="shared" si="18"/>
        <v>58.279871454560954</v>
      </c>
      <c r="AF23" s="106">
        <f t="shared" si="18"/>
        <v>47.228546261199106</v>
      </c>
      <c r="AG23" s="106">
        <f t="shared" si="18"/>
        <v>72.139477054651451</v>
      </c>
      <c r="AH23" s="106">
        <f t="shared" si="18"/>
        <v>90.960596692769087</v>
      </c>
      <c r="AI23" s="106">
        <f t="shared" si="18"/>
        <v>78.867406167958578</v>
      </c>
      <c r="AJ23" s="106">
        <f t="shared" si="18"/>
        <v>64.867829483468697</v>
      </c>
      <c r="AK23" s="106">
        <f t="shared" si="18"/>
        <v>100.77574575913755</v>
      </c>
      <c r="AL23" s="106">
        <f t="shared" si="18"/>
        <v>75.738846118256035</v>
      </c>
      <c r="AM23" s="106">
        <f t="shared" si="18"/>
        <v>70.414777617801491</v>
      </c>
      <c r="AN23" s="106">
        <f t="shared" si="18"/>
        <v>101.44941246262702</v>
      </c>
      <c r="AO23" s="106">
        <f t="shared" si="18"/>
        <v>66.048091077987394</v>
      </c>
      <c r="AP23" s="106">
        <f t="shared" si="18"/>
        <v>67.794889933039698</v>
      </c>
      <c r="AQ23" s="106">
        <f t="shared" si="18"/>
        <v>63.777286551107636</v>
      </c>
      <c r="AR23" s="106">
        <f t="shared" si="18"/>
        <v>49.08642797889776</v>
      </c>
      <c r="AS23" s="106">
        <f t="shared" si="18"/>
        <v>78.91609645659814</v>
      </c>
      <c r="AT23" s="106">
        <f t="shared" si="18"/>
        <v>108.78369616388578</v>
      </c>
      <c r="AU23" s="106">
        <f t="shared" si="18"/>
        <v>68.642324429956986</v>
      </c>
      <c r="AV23" s="106">
        <f t="shared" si="18"/>
        <v>51.844290103356855</v>
      </c>
      <c r="AW23" s="106">
        <f t="shared" si="18"/>
        <v>53.329097213101058</v>
      </c>
      <c r="AX23" s="106">
        <f t="shared" si="18"/>
        <v>52.10828346560627</v>
      </c>
      <c r="AY23" s="106">
        <f t="shared" si="18"/>
        <v>65.881600134649688</v>
      </c>
      <c r="AZ23" s="106">
        <f t="shared" si="18"/>
        <v>52.018304758749395</v>
      </c>
      <c r="BA23" s="106">
        <f t="shared" si="18"/>
        <v>76.979792400872512</v>
      </c>
      <c r="BB23" s="106">
        <f t="shared" si="18"/>
        <v>92.426594278486718</v>
      </c>
      <c r="BC23" s="106">
        <f t="shared" si="18"/>
        <v>86.874071025563183</v>
      </c>
      <c r="BD23" s="106">
        <f t="shared" si="18"/>
        <v>85.990641332186854</v>
      </c>
      <c r="BE23" s="106">
        <f t="shared" si="18"/>
        <v>60.272993825929063</v>
      </c>
      <c r="BF23" s="106">
        <f t="shared" si="18"/>
        <v>49.308345834938159</v>
      </c>
      <c r="BG23" s="106">
        <f t="shared" si="18"/>
        <v>64.005349193518015</v>
      </c>
      <c r="BH23" s="106">
        <f t="shared" si="18"/>
        <v>89.960974155202834</v>
      </c>
      <c r="BI23" s="106">
        <f t="shared" si="18"/>
        <v>93.637541982246617</v>
      </c>
      <c r="BJ23" s="106">
        <f t="shared" si="18"/>
        <v>83.787007728635203</v>
      </c>
      <c r="BK23" s="106">
        <f t="shared" si="18"/>
        <v>60.90355476912233</v>
      </c>
      <c r="BL23" s="106">
        <f t="shared" si="18"/>
        <v>57.034988665809323</v>
      </c>
      <c r="BM23" s="106">
        <f t="shared" si="18"/>
        <v>61.092781559957622</v>
      </c>
      <c r="BN23" s="106">
        <f t="shared" si="18"/>
        <v>71.642561011474939</v>
      </c>
      <c r="BO23" s="106">
        <f t="shared" si="18"/>
        <v>60.337233557126844</v>
      </c>
      <c r="BP23" s="106">
        <f t="shared" si="18"/>
        <v>75.094867619947408</v>
      </c>
      <c r="BQ23" s="106">
        <f t="shared" si="18"/>
        <v>53.673329755737207</v>
      </c>
      <c r="BR23" s="106">
        <f t="shared" si="18"/>
        <v>67.428082509620481</v>
      </c>
      <c r="BS23" s="106">
        <f t="shared" si="18"/>
        <v>57.187274023957997</v>
      </c>
      <c r="BT23" s="106">
        <f t="shared" si="18"/>
        <v>76.635046351051997</v>
      </c>
      <c r="BU23" s="106">
        <f t="shared" si="18"/>
        <v>57.198758849042058</v>
      </c>
      <c r="BV23" s="106">
        <f t="shared" si="18"/>
        <v>110.52651950438879</v>
      </c>
      <c r="BW23" s="106">
        <f t="shared" si="18"/>
        <v>68.925115634593482</v>
      </c>
      <c r="BX23" s="106">
        <f t="shared" si="18"/>
        <v>90.430407572199044</v>
      </c>
      <c r="BY23" s="106">
        <f t="shared" si="18"/>
        <v>71.486174722480087</v>
      </c>
      <c r="BZ23" s="106">
        <f t="shared" si="18"/>
        <v>76.129593147867141</v>
      </c>
      <c r="CA23" s="106">
        <f t="shared" si="18"/>
        <v>92.717560352012143</v>
      </c>
      <c r="CB23" s="106">
        <f t="shared" si="18"/>
        <v>70.498554720922812</v>
      </c>
      <c r="CC23" s="106">
        <f t="shared" si="18"/>
        <v>84.694741086497245</v>
      </c>
      <c r="CD23" s="106">
        <f t="shared" si="18"/>
        <v>49.369185035100763</v>
      </c>
      <c r="CE23" s="106">
        <f t="shared" si="18"/>
        <v>56.09123409392101</v>
      </c>
      <c r="CF23" s="106">
        <f t="shared" si="18"/>
        <v>77.151062783856744</v>
      </c>
      <c r="CG23" s="106">
        <f t="shared" si="18"/>
        <v>64.523943587845451</v>
      </c>
      <c r="CH23" s="106">
        <f t="shared" si="18"/>
        <v>59.499836804860614</v>
      </c>
      <c r="CI23" s="106">
        <f t="shared" si="18"/>
        <v>64.162958086580801</v>
      </c>
      <c r="CJ23" s="106">
        <f t="shared" si="18"/>
        <v>53.17891909276684</v>
      </c>
      <c r="CK23" s="106">
        <f t="shared" si="18"/>
        <v>69.023457737271784</v>
      </c>
      <c r="CL23" s="106">
        <f t="shared" si="18"/>
        <v>57.99101677393503</v>
      </c>
      <c r="CM23" s="106">
        <f t="shared" ref="CM23:CX23" si="19">((CM21/CM22)*89.56)</f>
        <v>59.491729645941099</v>
      </c>
      <c r="CN23" s="106">
        <f t="shared" si="19"/>
        <v>78.376029520262364</v>
      </c>
      <c r="CO23" s="106">
        <f t="shared" si="19"/>
        <v>63.321481580593037</v>
      </c>
      <c r="CP23" s="106">
        <f t="shared" si="19"/>
        <v>61.403821023469291</v>
      </c>
      <c r="CQ23" s="106">
        <f t="shared" si="19"/>
        <v>55.19229960994145</v>
      </c>
      <c r="CR23" s="106">
        <f t="shared" si="19"/>
        <v>60.464476952063485</v>
      </c>
      <c r="CS23" s="106">
        <f t="shared" si="19"/>
        <v>72.657899671300726</v>
      </c>
      <c r="CT23" s="106">
        <f t="shared" si="19"/>
        <v>73.022955091769134</v>
      </c>
      <c r="CU23" s="106">
        <f t="shared" si="19"/>
        <v>91.591370147337145</v>
      </c>
      <c r="CV23" s="106">
        <f t="shared" si="19"/>
        <v>79.996851091095706</v>
      </c>
      <c r="CW23" s="106">
        <f t="shared" si="19"/>
        <v>68.317399170741069</v>
      </c>
      <c r="CX23" s="106">
        <f t="shared" si="19"/>
        <v>43.885128080745744</v>
      </c>
    </row>
    <row r="24" spans="1:102" x14ac:dyDescent="0.2">
      <c r="A24" s="83"/>
      <c r="B24" s="70"/>
      <c r="C24" s="71"/>
      <c r="D24" s="8"/>
      <c r="E24" s="8"/>
      <c r="F24" s="8"/>
      <c r="G24" s="8"/>
      <c r="H24" s="8"/>
      <c r="I24" s="8"/>
      <c r="J24" s="8"/>
      <c r="K24" s="8"/>
      <c r="L24" s="8"/>
      <c r="N24" s="72"/>
      <c r="O24" s="73"/>
      <c r="P24" s="74"/>
      <c r="Q24" s="74"/>
      <c r="R24" s="74"/>
      <c r="S24" s="74"/>
      <c r="T24" s="74"/>
      <c r="U24" s="74"/>
      <c r="V24" s="74"/>
      <c r="W24" s="74"/>
      <c r="X24" s="74"/>
    </row>
    <row r="25" spans="1:102" x14ac:dyDescent="0.2">
      <c r="A25" s="69" t="s">
        <v>2043</v>
      </c>
      <c r="B25" s="70">
        <f>STDEV(D25:L25)/AVERAGE(D25:L25)</f>
        <v>5.0564203826679331E-2</v>
      </c>
      <c r="C25" s="71"/>
      <c r="D25" s="8">
        <v>9041850.2430727202</v>
      </c>
      <c r="E25" s="8">
        <v>8746428.51631267</v>
      </c>
      <c r="F25" s="8">
        <v>8679439.2982190996</v>
      </c>
      <c r="G25" s="8">
        <v>8639835.7714316305</v>
      </c>
      <c r="H25" s="8">
        <v>7788161.2001278503</v>
      </c>
      <c r="I25" s="8">
        <v>8121054.9022458503</v>
      </c>
      <c r="J25" s="8">
        <v>8026809.6652779598</v>
      </c>
      <c r="K25" s="8">
        <v>8323229.1815269301</v>
      </c>
      <c r="L25" s="8">
        <v>7980747.65807907</v>
      </c>
      <c r="N25" s="72">
        <f>STDEV(P25:X25)/AVERAGE(P25:X25)</f>
        <v>5.5102943254912461E-2</v>
      </c>
      <c r="O25" s="73"/>
      <c r="P25" s="10">
        <v>5351394.8054192299</v>
      </c>
      <c r="Q25" s="10">
        <v>5245734.7855098797</v>
      </c>
      <c r="R25" s="10">
        <v>5092472.55585609</v>
      </c>
      <c r="S25" s="10">
        <v>5034967.2231611796</v>
      </c>
      <c r="T25" s="10">
        <v>4895017.5740102101</v>
      </c>
      <c r="U25" s="10">
        <v>4977068.8093106505</v>
      </c>
      <c r="V25" s="10">
        <v>4676016.11897365</v>
      </c>
      <c r="W25" s="10">
        <v>4656261.2997162296</v>
      </c>
      <c r="X25" s="10">
        <v>4559161.1227753898</v>
      </c>
      <c r="Z25" s="114">
        <v>5009202.7968322402</v>
      </c>
      <c r="AA25" s="114">
        <v>3833703.5347524099</v>
      </c>
      <c r="AB25" s="114">
        <v>11385708.9718879</v>
      </c>
      <c r="AC25" s="114">
        <v>5803748.1051899996</v>
      </c>
      <c r="AD25" s="114">
        <v>4359050.8740361696</v>
      </c>
      <c r="AE25" s="114">
        <v>6079350.6003889004</v>
      </c>
      <c r="AF25" s="114">
        <v>4421134.7394102504</v>
      </c>
      <c r="AG25" s="114">
        <v>4143719.3376068398</v>
      </c>
      <c r="AH25" s="114">
        <v>7080937.05827922</v>
      </c>
      <c r="AI25" s="114">
        <v>6565172.93818969</v>
      </c>
      <c r="AJ25" s="114">
        <v>5955838.1927022003</v>
      </c>
      <c r="AK25" s="114">
        <v>5927538.6958019901</v>
      </c>
      <c r="AL25" s="114">
        <v>8329411.2537097698</v>
      </c>
      <c r="AM25" s="114">
        <v>6127536.8155340301</v>
      </c>
      <c r="AN25" s="114">
        <v>5480112.7117328504</v>
      </c>
      <c r="AO25" s="114">
        <v>7593098.2898667101</v>
      </c>
      <c r="AP25" s="114">
        <v>5594911.69921852</v>
      </c>
      <c r="AQ25" s="114">
        <v>5758724.3811128298</v>
      </c>
      <c r="AR25" s="114">
        <v>4752691.6326749902</v>
      </c>
      <c r="AS25" s="114">
        <v>8343141.0806668503</v>
      </c>
      <c r="AT25" s="114">
        <v>7621100.7207465796</v>
      </c>
      <c r="AU25" s="114">
        <v>5028730.3191377399</v>
      </c>
      <c r="AV25" s="114">
        <v>4611998.6459736601</v>
      </c>
      <c r="AW25" s="114">
        <v>5872886.1427491503</v>
      </c>
      <c r="AX25" s="114">
        <v>4349202.4677974395</v>
      </c>
      <c r="AY25" s="114">
        <v>5131268.5603593802</v>
      </c>
      <c r="AZ25" s="114">
        <v>5974694.43411614</v>
      </c>
      <c r="BA25" s="114">
        <v>6225576.1964234803</v>
      </c>
      <c r="BB25" s="114">
        <v>8140668.93110523</v>
      </c>
      <c r="BC25" s="114">
        <v>5853180.7928088801</v>
      </c>
      <c r="BD25" s="114">
        <v>6105967.9339581998</v>
      </c>
      <c r="BE25" s="114">
        <v>2885939.6361814402</v>
      </c>
      <c r="BF25" s="114">
        <v>3485725.2103692498</v>
      </c>
      <c r="BG25" s="114">
        <v>7060308.3024436496</v>
      </c>
      <c r="BH25" s="114">
        <v>5535553.5719185099</v>
      </c>
      <c r="BI25" s="114">
        <v>6067825.2363256495</v>
      </c>
      <c r="BJ25" s="114">
        <v>5565117.9644551203</v>
      </c>
      <c r="BK25" s="114">
        <v>5635469.6463384395</v>
      </c>
      <c r="BL25" s="114">
        <v>3331960.7935285601</v>
      </c>
      <c r="BM25" s="114">
        <v>5793842.1583226202</v>
      </c>
      <c r="BN25" s="114">
        <v>6732544.1890357696</v>
      </c>
      <c r="BO25" s="114">
        <v>3964562.72219923</v>
      </c>
      <c r="BP25" s="114">
        <v>8693994.3501428496</v>
      </c>
      <c r="BQ25" s="114">
        <v>7415132.37652204</v>
      </c>
      <c r="BR25" s="114">
        <v>6343182.2196850097</v>
      </c>
      <c r="BS25" s="114">
        <v>3886581.8722285102</v>
      </c>
      <c r="BT25" s="114">
        <v>3299530.7114488999</v>
      </c>
      <c r="BU25" s="114">
        <v>3754049.7759564701</v>
      </c>
      <c r="BV25" s="114">
        <v>3950717.5370091498</v>
      </c>
      <c r="BW25" s="114">
        <v>4766736.8398688603</v>
      </c>
      <c r="BX25" s="114">
        <v>3450388.3714427198</v>
      </c>
      <c r="BY25" s="114">
        <v>5286348.0585238999</v>
      </c>
      <c r="BZ25" s="114">
        <v>4447589.2337546702</v>
      </c>
      <c r="CA25" s="114">
        <v>4904529.0314334799</v>
      </c>
      <c r="CB25" s="114">
        <v>4506404.9893145896</v>
      </c>
      <c r="CC25" s="114">
        <v>4738592.9202785101</v>
      </c>
      <c r="CD25" s="114">
        <v>5537793.2310575498</v>
      </c>
      <c r="CE25" s="114">
        <v>2944634.6252163202</v>
      </c>
      <c r="CF25" s="114">
        <v>4906349.7332574604</v>
      </c>
      <c r="CG25" s="114">
        <v>4769725.90922591</v>
      </c>
      <c r="CH25" s="114">
        <v>6578793.5630942201</v>
      </c>
      <c r="CI25" s="114">
        <v>5670674.6000375496</v>
      </c>
      <c r="CJ25" s="114">
        <v>5785800.8395823697</v>
      </c>
      <c r="CK25" s="114">
        <v>4091976.3478548802</v>
      </c>
      <c r="CL25" s="114">
        <v>6183012.4371848498</v>
      </c>
      <c r="CM25" s="114">
        <v>3663607.8012035401</v>
      </c>
      <c r="CN25" s="114">
        <v>4593112.6371871699</v>
      </c>
      <c r="CO25" s="114">
        <v>5871011.3791296603</v>
      </c>
      <c r="CP25" s="114">
        <v>4278893.0040945904</v>
      </c>
      <c r="CQ25" s="114">
        <v>4126605.4455626602</v>
      </c>
      <c r="CR25" s="114">
        <v>3780100.4931427101</v>
      </c>
      <c r="CS25" s="114">
        <v>4007302.11086164</v>
      </c>
      <c r="CT25" s="114">
        <v>5195344.3055343702</v>
      </c>
      <c r="CU25" s="114">
        <v>4849336.5918011898</v>
      </c>
      <c r="CV25" s="114">
        <v>5542276.5035018902</v>
      </c>
      <c r="CW25" s="114">
        <v>3985558.9678888302</v>
      </c>
      <c r="CX25" s="114">
        <v>3661330.2647595601</v>
      </c>
    </row>
    <row r="26" spans="1:102" x14ac:dyDescent="0.2">
      <c r="A26" s="69" t="s">
        <v>2044</v>
      </c>
      <c r="B26" s="70">
        <f>STDEV(D26:L26)/AVERAGE(D26:L26)</f>
        <v>5.5218632910739911E-2</v>
      </c>
      <c r="C26" s="71"/>
      <c r="D26" s="8">
        <v>7077854.2516290704</v>
      </c>
      <c r="E26" s="8">
        <v>6857276.8316315999</v>
      </c>
      <c r="F26" s="8">
        <v>6564551.5173728503</v>
      </c>
      <c r="G26" s="8">
        <v>6676085.0570927104</v>
      </c>
      <c r="H26" s="8">
        <v>6319107.7898945101</v>
      </c>
      <c r="I26" s="8">
        <v>6187978.0060563404</v>
      </c>
      <c r="J26" s="8">
        <v>6310649.8665027199</v>
      </c>
      <c r="K26" s="8">
        <v>6311125.7681929804</v>
      </c>
      <c r="L26" s="8">
        <v>5924781.2105767597</v>
      </c>
      <c r="N26" s="72">
        <f>STDEV(P26:X26)/AVERAGE(P26:X26)</f>
        <v>3.930272246280829E-2</v>
      </c>
      <c r="O26" s="73"/>
      <c r="P26" s="10">
        <v>6248655.2056162497</v>
      </c>
      <c r="Q26" s="10">
        <v>6043262.2336473996</v>
      </c>
      <c r="R26" s="10">
        <v>6122998.0864842199</v>
      </c>
      <c r="S26" s="10">
        <v>5759991.7916629696</v>
      </c>
      <c r="T26" s="10">
        <v>5871995.6636483297</v>
      </c>
      <c r="U26" s="10">
        <v>5787590.8399579804</v>
      </c>
      <c r="V26" s="10">
        <v>5708620.7443175102</v>
      </c>
      <c r="W26" s="10">
        <v>5512805.3449854497</v>
      </c>
      <c r="X26" s="10">
        <v>5745501.2675395804</v>
      </c>
      <c r="Z26" s="114">
        <v>6148412.9112047898</v>
      </c>
      <c r="AA26" s="114">
        <v>6179057.1901544798</v>
      </c>
      <c r="AB26" s="114">
        <v>5840169.2868014602</v>
      </c>
      <c r="AC26" s="114">
        <v>8385894.32310759</v>
      </c>
      <c r="AD26" s="114">
        <v>6151580.8130339198</v>
      </c>
      <c r="AE26" s="114">
        <v>5633376.55295798</v>
      </c>
      <c r="AF26" s="114">
        <v>6053193.1554822996</v>
      </c>
      <c r="AG26" s="114">
        <v>5864335.8839116804</v>
      </c>
      <c r="AH26" s="114">
        <v>5974418.4926721398</v>
      </c>
      <c r="AI26" s="114">
        <v>5989297.2631520797</v>
      </c>
      <c r="AJ26" s="114">
        <v>6162363.9799589403</v>
      </c>
      <c r="AK26" s="114">
        <v>5752675.1566575803</v>
      </c>
      <c r="AL26" s="114">
        <v>5699191.5887583904</v>
      </c>
      <c r="AM26" s="114">
        <v>5883265.56565955</v>
      </c>
      <c r="AN26" s="114">
        <v>5635167.8045551404</v>
      </c>
      <c r="AO26" s="114">
        <v>6002556.8020804198</v>
      </c>
      <c r="AP26" s="114">
        <v>6017990.5926515097</v>
      </c>
      <c r="AQ26" s="114">
        <v>6110384.9826454204</v>
      </c>
      <c r="AR26" s="114">
        <v>6003067.0928525804</v>
      </c>
      <c r="AS26" s="114">
        <v>5983382.7372983797</v>
      </c>
      <c r="AT26" s="114">
        <v>6058819.2503266903</v>
      </c>
      <c r="AU26" s="114">
        <v>5935779.7442985699</v>
      </c>
      <c r="AV26" s="114">
        <v>5922086.18193019</v>
      </c>
      <c r="AW26" s="114">
        <v>7925186.8750787796</v>
      </c>
      <c r="AX26" s="114">
        <v>5763066.6747149099</v>
      </c>
      <c r="AY26" s="114">
        <v>5753969.6178645696</v>
      </c>
      <c r="AZ26" s="114">
        <v>5699688.2493868703</v>
      </c>
      <c r="BA26" s="114">
        <v>5489597.5384310903</v>
      </c>
      <c r="BB26" s="114">
        <v>5356690.7009496</v>
      </c>
      <c r="BC26" s="114">
        <v>5542498.92986733</v>
      </c>
      <c r="BD26" s="114">
        <v>5343681.6985119898</v>
      </c>
      <c r="BE26" s="114">
        <v>5512384.8156554401</v>
      </c>
      <c r="BF26" s="114">
        <v>5719531.3486654097</v>
      </c>
      <c r="BG26" s="114">
        <v>5483607.5491931001</v>
      </c>
      <c r="BH26" s="114">
        <v>5478146.79803997</v>
      </c>
      <c r="BI26" s="114">
        <v>5582214.4422872299</v>
      </c>
      <c r="BJ26" s="114">
        <v>5484164.2659893297</v>
      </c>
      <c r="BK26" s="114">
        <v>6281134.4597637998</v>
      </c>
      <c r="BL26" s="114">
        <v>5623803.3217810104</v>
      </c>
      <c r="BM26" s="114">
        <v>5118553.3225062899</v>
      </c>
      <c r="BN26" s="114">
        <v>5045514.1737072999</v>
      </c>
      <c r="BO26" s="114">
        <v>4559902.9965573698</v>
      </c>
      <c r="BP26" s="114">
        <v>5438245.3121057302</v>
      </c>
      <c r="BQ26" s="114">
        <v>5596586.9495252203</v>
      </c>
      <c r="BR26" s="114">
        <v>5522382.7558864197</v>
      </c>
      <c r="BS26" s="114">
        <v>5681610.3117746497</v>
      </c>
      <c r="BT26" s="114">
        <v>5747805.1281992598</v>
      </c>
      <c r="BU26" s="114">
        <v>6409977.1791864</v>
      </c>
      <c r="BV26" s="114">
        <v>5438308.5433596596</v>
      </c>
      <c r="BW26" s="114">
        <v>5278707.2516293498</v>
      </c>
      <c r="BX26" s="114">
        <v>4890317.8686033702</v>
      </c>
      <c r="BY26" s="114">
        <v>5598504.3587836297</v>
      </c>
      <c r="BZ26" s="114">
        <v>5575237.8109889999</v>
      </c>
      <c r="CA26" s="114">
        <v>5230767.8890804602</v>
      </c>
      <c r="CB26" s="114">
        <v>5247634.18527174</v>
      </c>
      <c r="CC26" s="114">
        <v>5833179.5181115204</v>
      </c>
      <c r="CD26" s="114">
        <v>5524309.8657953199</v>
      </c>
      <c r="CE26" s="114">
        <v>5573660.1783635598</v>
      </c>
      <c r="CF26" s="114">
        <v>5488883.7733245101</v>
      </c>
      <c r="CG26" s="114">
        <v>5762036.7221347401</v>
      </c>
      <c r="CH26" s="114">
        <v>5849246.7617573701</v>
      </c>
      <c r="CI26" s="114">
        <v>5110137.4064921299</v>
      </c>
      <c r="CJ26" s="114">
        <v>5338914.5558792101</v>
      </c>
      <c r="CK26" s="114">
        <v>5672152.4419943802</v>
      </c>
      <c r="CL26" s="114">
        <v>5812591.1184352897</v>
      </c>
      <c r="CM26" s="114">
        <v>5826850.3195282398</v>
      </c>
      <c r="CN26" s="114">
        <v>5937234.9316250999</v>
      </c>
      <c r="CO26" s="114">
        <v>5793113.7418278297</v>
      </c>
      <c r="CP26" s="114">
        <v>5904094.4470132599</v>
      </c>
      <c r="CQ26" s="114">
        <v>5891907.9868655298</v>
      </c>
      <c r="CR26" s="114">
        <v>5797907.5950880898</v>
      </c>
      <c r="CS26" s="114">
        <v>5233590.0913717197</v>
      </c>
      <c r="CT26" s="114">
        <v>5546535.8672212698</v>
      </c>
      <c r="CU26" s="114">
        <v>5419140.5471148696</v>
      </c>
      <c r="CV26" s="114">
        <v>5397153.1924206503</v>
      </c>
      <c r="CW26" s="114">
        <v>5254140.3573635304</v>
      </c>
      <c r="CX26" s="114">
        <v>5004171.0252475198</v>
      </c>
    </row>
    <row r="27" spans="1:102" s="79" customFormat="1" x14ac:dyDescent="0.2">
      <c r="A27" s="75" t="s">
        <v>2034</v>
      </c>
      <c r="B27" s="76">
        <f>STDEV(D27:L27)/AVERAGE(D27:L27)</f>
        <v>2.6533543558932882E-2</v>
      </c>
      <c r="C27" s="77"/>
      <c r="D27" s="78">
        <f t="shared" ref="D27:L27" si="20">(D25/D26)*117.1</f>
        <v>149.59345386634899</v>
      </c>
      <c r="E27" s="78">
        <f t="shared" si="20"/>
        <v>149.36057044331358</v>
      </c>
      <c r="F27" s="78">
        <f t="shared" si="20"/>
        <v>154.82586116228808</v>
      </c>
      <c r="G27" s="78">
        <f t="shared" si="20"/>
        <v>151.54461936637279</v>
      </c>
      <c r="H27" s="78">
        <f t="shared" si="20"/>
        <v>144.32317138084392</v>
      </c>
      <c r="I27" s="78">
        <f t="shared" si="20"/>
        <v>153.6811423896859</v>
      </c>
      <c r="J27" s="78">
        <f t="shared" si="20"/>
        <v>148.94494730143401</v>
      </c>
      <c r="K27" s="78">
        <f t="shared" si="20"/>
        <v>154.43364194528928</v>
      </c>
      <c r="L27" s="78">
        <f t="shared" si="20"/>
        <v>157.73503147976729</v>
      </c>
      <c r="N27" s="80">
        <f>STDEV(P27:X27)/AVERAGE(P27:X27)</f>
        <v>3.0545318863599017E-2</v>
      </c>
      <c r="O27" s="81"/>
      <c r="P27" s="82">
        <f>((P25/P26)*117.1)</f>
        <v>100.28531117405301</v>
      </c>
      <c r="Q27" s="82">
        <f t="shared" ref="Q27:X27" si="21">((Q25/Q26)*117.1)</f>
        <v>101.64634921236275</v>
      </c>
      <c r="R27" s="82">
        <f t="shared" si="21"/>
        <v>97.391592789661573</v>
      </c>
      <c r="S27" s="82">
        <f t="shared" si="21"/>
        <v>102.36033021532344</v>
      </c>
      <c r="T27" s="82">
        <f t="shared" si="21"/>
        <v>97.616992714271973</v>
      </c>
      <c r="U27" s="82">
        <f t="shared" si="21"/>
        <v>100.7007533335768</v>
      </c>
      <c r="V27" s="82">
        <f t="shared" si="21"/>
        <v>95.918350869055274</v>
      </c>
      <c r="W27" s="82">
        <f t="shared" si="21"/>
        <v>98.905759241569868</v>
      </c>
      <c r="X27" s="82">
        <f t="shared" si="21"/>
        <v>92.921007692271004</v>
      </c>
      <c r="Y27" s="105"/>
      <c r="Z27" s="106">
        <f>((Z25/Z26)*117.1)</f>
        <v>95.403099300647753</v>
      </c>
      <c r="AA27" s="106">
        <f t="shared" ref="AA27:CL27" si="22">((AA25/AA26)*117.1)</f>
        <v>72.652942043458225</v>
      </c>
      <c r="AB27" s="106">
        <f t="shared" si="22"/>
        <v>228.29244412849468</v>
      </c>
      <c r="AC27" s="106">
        <f t="shared" si="22"/>
        <v>81.043103684843501</v>
      </c>
      <c r="AD27" s="106">
        <f t="shared" si="22"/>
        <v>82.977834944167356</v>
      </c>
      <c r="AE27" s="106">
        <f t="shared" si="22"/>
        <v>126.37038348372772</v>
      </c>
      <c r="AF27" s="106">
        <f t="shared" si="22"/>
        <v>85.52756614350767</v>
      </c>
      <c r="AG27" s="106">
        <f t="shared" si="22"/>
        <v>82.742452690158473</v>
      </c>
      <c r="AH27" s="106">
        <f t="shared" si="22"/>
        <v>138.7880227241389</v>
      </c>
      <c r="AI27" s="106">
        <f t="shared" si="22"/>
        <v>128.35925773659363</v>
      </c>
      <c r="AJ27" s="106">
        <f t="shared" si="22"/>
        <v>113.17550450339913</v>
      </c>
      <c r="AK27" s="106">
        <f t="shared" si="22"/>
        <v>120.65947796046034</v>
      </c>
      <c r="AL27" s="106">
        <f t="shared" si="22"/>
        <v>171.14252830758164</v>
      </c>
      <c r="AM27" s="106">
        <f t="shared" si="22"/>
        <v>121.96195345783185</v>
      </c>
      <c r="AN27" s="106">
        <f t="shared" si="22"/>
        <v>113.87792179412773</v>
      </c>
      <c r="AO27" s="106">
        <f t="shared" si="22"/>
        <v>148.12884560046504</v>
      </c>
      <c r="AP27" s="106">
        <f t="shared" si="22"/>
        <v>108.86759457193254</v>
      </c>
      <c r="AQ27" s="106">
        <f t="shared" si="22"/>
        <v>110.3607427262892</v>
      </c>
      <c r="AR27" s="106">
        <f t="shared" si="22"/>
        <v>92.709307022217629</v>
      </c>
      <c r="AS27" s="106">
        <f t="shared" si="22"/>
        <v>163.28252151678592</v>
      </c>
      <c r="AT27" s="106">
        <f t="shared" si="22"/>
        <v>147.29452349173559</v>
      </c>
      <c r="AU27" s="106">
        <f t="shared" si="22"/>
        <v>99.205891346734148</v>
      </c>
      <c r="AV27" s="106">
        <f t="shared" si="22"/>
        <v>91.195066206802778</v>
      </c>
      <c r="AW27" s="106">
        <f t="shared" si="22"/>
        <v>86.775867642753752</v>
      </c>
      <c r="AX27" s="106">
        <f t="shared" si="22"/>
        <v>88.371632279314909</v>
      </c>
      <c r="AY27" s="106">
        <f t="shared" si="22"/>
        <v>104.42730642034232</v>
      </c>
      <c r="AZ27" s="106">
        <f t="shared" si="22"/>
        <v>122.74999747753951</v>
      </c>
      <c r="BA27" s="106">
        <f t="shared" si="22"/>
        <v>132.79934776594564</v>
      </c>
      <c r="BB27" s="106">
        <f t="shared" si="22"/>
        <v>177.9591888072672</v>
      </c>
      <c r="BC27" s="106">
        <f t="shared" si="22"/>
        <v>123.66397892192761</v>
      </c>
      <c r="BD27" s="106">
        <f t="shared" si="22"/>
        <v>133.80453503913</v>
      </c>
      <c r="BE27" s="106">
        <f t="shared" si="22"/>
        <v>61.306230007214047</v>
      </c>
      <c r="BF27" s="106">
        <f t="shared" si="22"/>
        <v>71.365711148603651</v>
      </c>
      <c r="BG27" s="106">
        <f t="shared" si="22"/>
        <v>150.76974323915783</v>
      </c>
      <c r="BH27" s="106">
        <f t="shared" si="22"/>
        <v>118.32711812388492</v>
      </c>
      <c r="BI27" s="106">
        <f t="shared" si="22"/>
        <v>127.28682183742825</v>
      </c>
      <c r="BJ27" s="106">
        <f t="shared" si="22"/>
        <v>118.82855473150821</v>
      </c>
      <c r="BK27" s="106">
        <f t="shared" si="22"/>
        <v>105.06278759252149</v>
      </c>
      <c r="BL27" s="106">
        <f t="shared" si="22"/>
        <v>69.378779199310628</v>
      </c>
      <c r="BM27" s="106">
        <f t="shared" si="22"/>
        <v>132.54895944062818</v>
      </c>
      <c r="BN27" s="106">
        <f t="shared" si="22"/>
        <v>156.25383209592866</v>
      </c>
      <c r="BO27" s="106">
        <f t="shared" si="22"/>
        <v>101.81144097144806</v>
      </c>
      <c r="BP27" s="106">
        <f t="shared" si="22"/>
        <v>187.20500455091175</v>
      </c>
      <c r="BQ27" s="106">
        <f t="shared" si="22"/>
        <v>155.1502744658319</v>
      </c>
      <c r="BR27" s="106">
        <f t="shared" si="22"/>
        <v>134.5047365891767</v>
      </c>
      <c r="BS27" s="106">
        <f t="shared" si="22"/>
        <v>80.103828362667528</v>
      </c>
      <c r="BT27" s="106">
        <f t="shared" si="22"/>
        <v>67.221319737350655</v>
      </c>
      <c r="BU27" s="106">
        <f t="shared" si="22"/>
        <v>68.580467055625263</v>
      </c>
      <c r="BV27" s="106">
        <f t="shared" si="22"/>
        <v>85.068550247789005</v>
      </c>
      <c r="BW27" s="106">
        <f t="shared" si="22"/>
        <v>105.74272399295333</v>
      </c>
      <c r="BX27" s="106">
        <f t="shared" si="22"/>
        <v>82.620494035765546</v>
      </c>
      <c r="BY27" s="106">
        <f t="shared" si="22"/>
        <v>110.57084499397331</v>
      </c>
      <c r="BZ27" s="106">
        <f t="shared" si="22"/>
        <v>93.41533346723449</v>
      </c>
      <c r="CA27" s="106">
        <f t="shared" si="22"/>
        <v>109.7965655826152</v>
      </c>
      <c r="CB27" s="106">
        <f t="shared" si="22"/>
        <v>100.55960564663719</v>
      </c>
      <c r="CC27" s="106">
        <f t="shared" si="22"/>
        <v>95.126376488453715</v>
      </c>
      <c r="CD27" s="106">
        <f t="shared" si="22"/>
        <v>117.38580983155617</v>
      </c>
      <c r="CE27" s="106">
        <f t="shared" si="22"/>
        <v>61.865399679617738</v>
      </c>
      <c r="CF27" s="106">
        <f t="shared" si="22"/>
        <v>104.67220248980874</v>
      </c>
      <c r="CG27" s="106">
        <f t="shared" si="22"/>
        <v>96.933589788616615</v>
      </c>
      <c r="CH27" s="106">
        <f t="shared" si="22"/>
        <v>131.70528746967724</v>
      </c>
      <c r="CI27" s="106">
        <f t="shared" si="22"/>
        <v>129.94484156546909</v>
      </c>
      <c r="CJ27" s="106">
        <f t="shared" si="22"/>
        <v>126.90168970189151</v>
      </c>
      <c r="CK27" s="106">
        <f t="shared" si="22"/>
        <v>84.477706696706079</v>
      </c>
      <c r="CL27" s="106">
        <f t="shared" si="22"/>
        <v>124.56247853010001</v>
      </c>
      <c r="CM27" s="106">
        <f t="shared" ref="CM27:CX27" si="23">((CM25/CM26)*117.1)</f>
        <v>73.626135904529022</v>
      </c>
      <c r="CN27" s="106">
        <f t="shared" si="23"/>
        <v>90.589895129415055</v>
      </c>
      <c r="CO27" s="106">
        <f t="shared" si="23"/>
        <v>118.67459593140427</v>
      </c>
      <c r="CP27" s="106">
        <f t="shared" si="23"/>
        <v>84.866252611007937</v>
      </c>
      <c r="CQ27" s="106">
        <f t="shared" si="23"/>
        <v>82.015112719447174</v>
      </c>
      <c r="CR27" s="106">
        <f t="shared" si="23"/>
        <v>76.346468184835913</v>
      </c>
      <c r="CS27" s="106">
        <f t="shared" si="23"/>
        <v>89.6621762479122</v>
      </c>
      <c r="CT27" s="106">
        <f t="shared" si="23"/>
        <v>109.68554657212759</v>
      </c>
      <c r="CU27" s="106">
        <f t="shared" si="23"/>
        <v>104.78733850190405</v>
      </c>
      <c r="CV27" s="106">
        <f t="shared" si="23"/>
        <v>120.24868582042069</v>
      </c>
      <c r="CW27" s="106">
        <f t="shared" si="23"/>
        <v>88.826891441090353</v>
      </c>
      <c r="CX27" s="106">
        <f t="shared" si="23"/>
        <v>85.676882712484385</v>
      </c>
    </row>
    <row r="28" spans="1:102" x14ac:dyDescent="0.2">
      <c r="A28" s="83"/>
      <c r="B28" s="70"/>
      <c r="C28" s="71"/>
      <c r="D28" s="8"/>
      <c r="E28" s="8"/>
      <c r="F28" s="8"/>
      <c r="G28" s="8"/>
      <c r="H28" s="8"/>
      <c r="I28" s="8"/>
      <c r="J28" s="8"/>
      <c r="K28" s="8"/>
      <c r="L28" s="8"/>
      <c r="N28" s="72"/>
      <c r="O28" s="73"/>
      <c r="P28" s="74"/>
      <c r="Q28" s="74"/>
      <c r="R28" s="74"/>
      <c r="S28" s="74"/>
      <c r="T28" s="74"/>
      <c r="U28" s="74"/>
      <c r="V28" s="74"/>
      <c r="W28" s="74"/>
      <c r="X28" s="74"/>
    </row>
    <row r="29" spans="1:102" x14ac:dyDescent="0.2">
      <c r="A29" s="69" t="s">
        <v>2045</v>
      </c>
      <c r="B29" s="70">
        <f>STDEV(D29:L29)/AVERAGE(D29:L29)</f>
        <v>5.9036887162745598E-2</v>
      </c>
      <c r="C29" s="71"/>
      <c r="D29" s="8">
        <v>5634244.3814148298</v>
      </c>
      <c r="E29" s="8">
        <v>5353483.0158250201</v>
      </c>
      <c r="F29" s="8">
        <v>5351675.6340536401</v>
      </c>
      <c r="G29" s="8">
        <v>5224789.1292612301</v>
      </c>
      <c r="H29" s="8">
        <v>5130870.1545965699</v>
      </c>
      <c r="I29" s="8">
        <v>5191360.6825996498</v>
      </c>
      <c r="J29" s="8">
        <v>4591593.2346625803</v>
      </c>
      <c r="K29" s="8">
        <v>4944610.5882808398</v>
      </c>
      <c r="L29" s="8">
        <v>4903850.7288661301</v>
      </c>
      <c r="N29" s="72">
        <f>STDEV(P29:X29)/AVERAGE(P29:X29)</f>
        <v>5.7156902469660251E-2</v>
      </c>
      <c r="O29" s="73"/>
      <c r="P29" s="10">
        <v>2704252.6211401098</v>
      </c>
      <c r="Q29" s="10">
        <v>2633109.5569383302</v>
      </c>
      <c r="R29" s="10">
        <v>2621151.0002436498</v>
      </c>
      <c r="S29" s="10">
        <v>2435729.7910509901</v>
      </c>
      <c r="T29" s="10">
        <v>2504404.3906485601</v>
      </c>
      <c r="U29" s="10">
        <v>2362577.52248536</v>
      </c>
      <c r="V29" s="10">
        <v>2349376.2429822101</v>
      </c>
      <c r="W29" s="10">
        <v>2347221.5253924001</v>
      </c>
      <c r="X29" s="10">
        <v>2353755.9012381802</v>
      </c>
      <c r="Z29" s="114">
        <v>3153732.6470112298</v>
      </c>
      <c r="AA29" s="114">
        <v>3929059.0710190702</v>
      </c>
      <c r="AB29" s="114">
        <v>4876852.5775560699</v>
      </c>
      <c r="AC29" s="114">
        <v>1624204.76718657</v>
      </c>
      <c r="AD29" s="114">
        <v>5553488.5061427299</v>
      </c>
      <c r="AE29" s="114">
        <v>3487090.5841977699</v>
      </c>
      <c r="AF29" s="114">
        <v>2532634.1370711499</v>
      </c>
      <c r="AG29" s="114">
        <v>3451427.9360687402</v>
      </c>
      <c r="AH29" s="114">
        <v>3812092.7540207799</v>
      </c>
      <c r="AI29" s="114">
        <v>3014807.9781606598</v>
      </c>
      <c r="AJ29" s="114">
        <v>4588663.2475142702</v>
      </c>
      <c r="AK29" s="114">
        <v>3618003.4518651902</v>
      </c>
      <c r="AL29" s="114">
        <v>4257164.6777115501</v>
      </c>
      <c r="AM29" s="114">
        <v>3946515.0030487902</v>
      </c>
      <c r="AN29" s="114">
        <v>3016834.3897361201</v>
      </c>
      <c r="AO29" s="114">
        <v>5976428.8026825497</v>
      </c>
      <c r="AP29" s="114">
        <v>2610282.1559041701</v>
      </c>
      <c r="AQ29" s="114">
        <v>3099371.6206465201</v>
      </c>
      <c r="AR29" s="114">
        <v>2701544.4781350801</v>
      </c>
      <c r="AS29" s="114">
        <v>4159723.0543333599</v>
      </c>
      <c r="AT29" s="114">
        <v>3134975.3383569098</v>
      </c>
      <c r="AU29" s="114">
        <v>4415932.7637531897</v>
      </c>
      <c r="AV29" s="114">
        <v>3592906.7355331201</v>
      </c>
      <c r="AW29" s="114">
        <v>2546657.8847606899</v>
      </c>
      <c r="AX29" s="114">
        <v>4868931.6864933502</v>
      </c>
      <c r="AY29" s="114">
        <v>3879023.7444954598</v>
      </c>
      <c r="AZ29" s="114">
        <v>4085737.6202260102</v>
      </c>
      <c r="BA29" s="114">
        <v>3143373.7078504302</v>
      </c>
      <c r="BB29" s="114">
        <v>4025376.1237063301</v>
      </c>
      <c r="BC29" s="114">
        <v>3208542.3387875399</v>
      </c>
      <c r="BD29" s="114">
        <v>3966254.9727630201</v>
      </c>
      <c r="BE29" s="114">
        <v>2995593.7133608302</v>
      </c>
      <c r="BF29" s="114">
        <v>2877377.3402710198</v>
      </c>
      <c r="BG29" s="114">
        <v>2933661.3810815001</v>
      </c>
      <c r="BH29" s="114">
        <v>3523425.17192428</v>
      </c>
      <c r="BI29" s="114">
        <v>2771725.5430760998</v>
      </c>
      <c r="BJ29" s="114">
        <v>2476300.6333417199</v>
      </c>
      <c r="BK29" s="114">
        <v>4878168.7821806502</v>
      </c>
      <c r="BL29" s="114">
        <v>2813282.7052844898</v>
      </c>
      <c r="BM29" s="114">
        <v>1971149.9320899399</v>
      </c>
      <c r="BN29" s="114">
        <v>2926450.6113163899</v>
      </c>
      <c r="BO29" s="114">
        <v>2340352.41903004</v>
      </c>
      <c r="BP29" s="114">
        <v>3933690.2485489701</v>
      </c>
      <c r="BQ29" s="114">
        <v>2169005.381476</v>
      </c>
      <c r="BR29" s="114">
        <v>3170482.2670420599</v>
      </c>
      <c r="BS29" s="114">
        <v>4391897.6971324198</v>
      </c>
      <c r="BT29" s="114">
        <v>2847006.3719508802</v>
      </c>
      <c r="BU29" s="114">
        <v>2687492.6903843302</v>
      </c>
      <c r="BV29" s="114">
        <v>2332409.82716071</v>
      </c>
      <c r="BW29" s="114">
        <v>3066001.7880582502</v>
      </c>
      <c r="BX29" s="114">
        <v>2355671.54450412</v>
      </c>
      <c r="BY29" s="114">
        <v>2884133.8458459801</v>
      </c>
      <c r="BZ29" s="114">
        <v>1955906.1039475901</v>
      </c>
      <c r="CA29" s="114">
        <v>2669459.6845256598</v>
      </c>
      <c r="CB29" s="114">
        <v>4034757.1548790699</v>
      </c>
      <c r="CC29" s="114">
        <v>3873579.6392894401</v>
      </c>
      <c r="CD29" s="114">
        <v>4463627.32837517</v>
      </c>
      <c r="CE29" s="114">
        <v>1057571.9278464101</v>
      </c>
      <c r="CF29" s="114">
        <v>3589823.9117022399</v>
      </c>
      <c r="CG29" s="114">
        <v>3561837.7631537002</v>
      </c>
      <c r="CH29" s="114">
        <v>4188731.6699205399</v>
      </c>
      <c r="CI29" s="114">
        <v>2856610.1485181502</v>
      </c>
      <c r="CJ29" s="114">
        <v>3296472.7095230701</v>
      </c>
      <c r="CK29" s="114">
        <v>3667914.38494894</v>
      </c>
      <c r="CL29" s="114">
        <v>3168491.07853413</v>
      </c>
      <c r="CM29" s="114">
        <v>2659223.4426046298</v>
      </c>
      <c r="CN29" s="114">
        <v>4057664.08822854</v>
      </c>
      <c r="CO29" s="114">
        <v>4216312.8440779801</v>
      </c>
      <c r="CP29" s="114">
        <v>4013597.2637056201</v>
      </c>
      <c r="CQ29" s="114">
        <v>3011367.2690947</v>
      </c>
      <c r="CR29" s="114">
        <v>2619626.8111309302</v>
      </c>
      <c r="CS29" s="114">
        <v>3196781.5854533599</v>
      </c>
      <c r="CT29" s="114">
        <v>3792731.19994679</v>
      </c>
      <c r="CU29" s="114">
        <v>2346892.50021576</v>
      </c>
      <c r="CV29" s="114">
        <v>2305027.5725827599</v>
      </c>
      <c r="CW29" s="114">
        <v>2137970.40557545</v>
      </c>
      <c r="CX29" s="114">
        <v>5066802.9236280397</v>
      </c>
    </row>
    <row r="30" spans="1:102" x14ac:dyDescent="0.2">
      <c r="A30" s="69" t="s">
        <v>2046</v>
      </c>
      <c r="B30" s="70">
        <f>STDEV(D30:L30)/AVERAGE(D30:L30)</f>
        <v>6.0923616164722028E-2</v>
      </c>
      <c r="C30" s="71"/>
      <c r="D30" s="8">
        <v>1646873.9146886</v>
      </c>
      <c r="E30" s="8">
        <v>1652018.0146421201</v>
      </c>
      <c r="F30" s="8">
        <v>1633189.64209915</v>
      </c>
      <c r="G30" s="8">
        <v>1463302.1535561599</v>
      </c>
      <c r="H30" s="8">
        <v>1532404.33697411</v>
      </c>
      <c r="I30" s="8">
        <v>1481775.67954642</v>
      </c>
      <c r="J30" s="8">
        <v>1480700.0734675101</v>
      </c>
      <c r="K30" s="8">
        <v>1429057.1159411401</v>
      </c>
      <c r="L30" s="8">
        <v>1426394.2688155801</v>
      </c>
      <c r="N30" s="72">
        <f>STDEV(P30:X30)/AVERAGE(P30:X30)</f>
        <v>6.3116054373679842E-2</v>
      </c>
      <c r="O30" s="73"/>
      <c r="P30" s="10">
        <v>1419566.3330476901</v>
      </c>
      <c r="Q30" s="10">
        <v>1402698.05407328</v>
      </c>
      <c r="R30" s="10">
        <v>1348801.20796516</v>
      </c>
      <c r="S30" s="10">
        <v>1310517.84741162</v>
      </c>
      <c r="T30" s="10">
        <v>1260317.5113196999</v>
      </c>
      <c r="U30" s="10">
        <v>1211777.0986327</v>
      </c>
      <c r="V30" s="10">
        <v>1231643.21104799</v>
      </c>
      <c r="W30" s="10">
        <v>1256343.2211501601</v>
      </c>
      <c r="X30" s="10">
        <v>1197832.5745359701</v>
      </c>
      <c r="Z30" s="114">
        <v>1368853.2976951399</v>
      </c>
      <c r="AA30" s="114">
        <v>1380642.7842786899</v>
      </c>
      <c r="AB30" s="114">
        <v>1518434.32933846</v>
      </c>
      <c r="AC30" s="114">
        <v>1821081.0427274399</v>
      </c>
      <c r="AD30" s="114">
        <v>1436028.3069035599</v>
      </c>
      <c r="AE30" s="114">
        <v>1285789.7822471</v>
      </c>
      <c r="AF30" s="114">
        <v>1350768.9691758801</v>
      </c>
      <c r="AG30" s="114">
        <v>1345256.08655744</v>
      </c>
      <c r="AH30" s="114">
        <v>1299865.79889598</v>
      </c>
      <c r="AI30" s="114">
        <v>1370538.9196788101</v>
      </c>
      <c r="AJ30" s="114">
        <v>1505495.54345434</v>
      </c>
      <c r="AK30" s="114">
        <v>1315486.14244568</v>
      </c>
      <c r="AL30" s="114">
        <v>1330312.61951822</v>
      </c>
      <c r="AM30" s="114">
        <v>1390614.07291506</v>
      </c>
      <c r="AN30" s="114">
        <v>1298621.66628634</v>
      </c>
      <c r="AO30" s="114">
        <v>1412986.34717623</v>
      </c>
      <c r="AP30" s="114">
        <v>1366226.3707232899</v>
      </c>
      <c r="AQ30" s="114">
        <v>1384430.9262713599</v>
      </c>
      <c r="AR30" s="114">
        <v>1265497.8897681199</v>
      </c>
      <c r="AS30" s="114">
        <v>1374917.2983275</v>
      </c>
      <c r="AT30" s="114">
        <v>1342909.4875620501</v>
      </c>
      <c r="AU30" s="114">
        <v>1287680.3770911701</v>
      </c>
      <c r="AV30" s="114">
        <v>1256289.6853696399</v>
      </c>
      <c r="AW30" s="114">
        <v>1646874.0773938601</v>
      </c>
      <c r="AX30" s="114">
        <v>1270480.17360768</v>
      </c>
      <c r="AY30" s="114">
        <v>1329459.88580033</v>
      </c>
      <c r="AZ30" s="114">
        <v>1366773.0205371401</v>
      </c>
      <c r="BA30" s="114">
        <v>1227569.90364541</v>
      </c>
      <c r="BB30" s="114">
        <v>1279465.4386120399</v>
      </c>
      <c r="BC30" s="114">
        <v>1219770.6715182399</v>
      </c>
      <c r="BD30" s="114">
        <v>1149214.4285220699</v>
      </c>
      <c r="BE30" s="114">
        <v>1190984.84116033</v>
      </c>
      <c r="BF30" s="114">
        <v>1226411.4951418799</v>
      </c>
      <c r="BG30" s="114">
        <v>1122530.0672040901</v>
      </c>
      <c r="BH30" s="114">
        <v>1248496.1619947699</v>
      </c>
      <c r="BI30" s="114">
        <v>1153264.9638552901</v>
      </c>
      <c r="BJ30" s="114">
        <v>1210191.21066393</v>
      </c>
      <c r="BK30" s="114">
        <v>1393639.51657257</v>
      </c>
      <c r="BL30" s="114">
        <v>1194242.47461104</v>
      </c>
      <c r="BM30" s="114">
        <v>1040264.99705691</v>
      </c>
      <c r="BN30" s="114">
        <v>1090846.6531444101</v>
      </c>
      <c r="BO30" s="114">
        <v>878270.85898410506</v>
      </c>
      <c r="BP30" s="114">
        <v>1256025.28693779</v>
      </c>
      <c r="BQ30" s="114">
        <v>1172251.9209423901</v>
      </c>
      <c r="BR30" s="114">
        <v>1248496.2952157999</v>
      </c>
      <c r="BS30" s="114">
        <v>1426059.0091281601</v>
      </c>
      <c r="BT30" s="114">
        <v>1186130.7294914799</v>
      </c>
      <c r="BU30" s="114">
        <v>1343061.9896778699</v>
      </c>
      <c r="BV30" s="114">
        <v>1196904.02662543</v>
      </c>
      <c r="BW30" s="114">
        <v>1169986.9256870199</v>
      </c>
      <c r="BX30" s="114">
        <v>1000870.6107395</v>
      </c>
      <c r="BY30" s="114">
        <v>1180946.7561691999</v>
      </c>
      <c r="BZ30" s="114">
        <v>1169087.14314886</v>
      </c>
      <c r="CA30" s="114">
        <v>1109423.48782841</v>
      </c>
      <c r="CB30" s="114">
        <v>1146620.98892345</v>
      </c>
      <c r="CC30" s="114">
        <v>1336677.36519554</v>
      </c>
      <c r="CD30" s="114">
        <v>1308064.8344904501</v>
      </c>
      <c r="CE30" s="114">
        <v>1039922.86659677</v>
      </c>
      <c r="CF30" s="114">
        <v>1190632.77984754</v>
      </c>
      <c r="CG30" s="114">
        <v>1282201.00526116</v>
      </c>
      <c r="CH30" s="114">
        <v>1349708.55664507</v>
      </c>
      <c r="CI30" s="114">
        <v>1142736.5735849601</v>
      </c>
      <c r="CJ30" s="114">
        <v>1255815.2678149601</v>
      </c>
      <c r="CK30" s="114">
        <v>1260965.79421025</v>
      </c>
      <c r="CL30" s="114">
        <v>1283461.06947752</v>
      </c>
      <c r="CM30" s="114">
        <v>1260416.39699355</v>
      </c>
      <c r="CN30" s="114">
        <v>1403218.5026607399</v>
      </c>
      <c r="CO30" s="114">
        <v>1367214.30640766</v>
      </c>
      <c r="CP30" s="114">
        <v>1233500.1411451499</v>
      </c>
      <c r="CQ30" s="114">
        <v>1328813.7890474999</v>
      </c>
      <c r="CR30" s="114">
        <v>1191150.5092965099</v>
      </c>
      <c r="CS30" s="114">
        <v>1174524.42854659</v>
      </c>
      <c r="CT30" s="114">
        <v>1263716.7153328501</v>
      </c>
      <c r="CU30" s="114">
        <v>1089213.6882083099</v>
      </c>
      <c r="CV30" s="114">
        <v>1090242.52046693</v>
      </c>
      <c r="CW30" s="114">
        <v>1096115.50937765</v>
      </c>
      <c r="CX30" s="114">
        <v>1083317.4197392601</v>
      </c>
    </row>
    <row r="31" spans="1:102" s="79" customFormat="1" x14ac:dyDescent="0.2">
      <c r="A31" s="75" t="s">
        <v>2034</v>
      </c>
      <c r="B31" s="76">
        <f>STDEV(D31:L31)/AVERAGE(D31:L31)</f>
        <v>4.341261485801496E-2</v>
      </c>
      <c r="C31" s="77"/>
      <c r="D31" s="78">
        <f t="shared" ref="D31:L31" si="24">(D29/D30)*57.6</f>
        <v>197.05969805882717</v>
      </c>
      <c r="E31" s="78">
        <f t="shared" si="24"/>
        <v>186.65693653366239</v>
      </c>
      <c r="F31" s="78">
        <f t="shared" si="24"/>
        <v>188.74508420546033</v>
      </c>
      <c r="G31" s="78">
        <f t="shared" si="24"/>
        <v>205.66350778209036</v>
      </c>
      <c r="H31" s="78">
        <f t="shared" si="24"/>
        <v>192.8590997649699</v>
      </c>
      <c r="I31" s="78">
        <f t="shared" si="24"/>
        <v>201.80002914427121</v>
      </c>
      <c r="J31" s="78">
        <f t="shared" si="24"/>
        <v>178.61535570617895</v>
      </c>
      <c r="K31" s="78">
        <f t="shared" si="24"/>
        <v>199.29894103456331</v>
      </c>
      <c r="L31" s="78">
        <f t="shared" si="24"/>
        <v>198.02505391250199</v>
      </c>
      <c r="N31" s="80">
        <f>STDEV(P31:X31)/AVERAGE(P31:X31)</f>
        <v>2.3734048504966576E-2</v>
      </c>
      <c r="O31" s="81"/>
      <c r="P31" s="82">
        <f>((P29/P30)*57.6)</f>
        <v>109.72713803606206</v>
      </c>
      <c r="Q31" s="82">
        <f t="shared" ref="Q31:X31" si="25">((Q29/Q30)*57.6)</f>
        <v>108.12527331824786</v>
      </c>
      <c r="R31" s="82">
        <f t="shared" si="25"/>
        <v>111.93517378428538</v>
      </c>
      <c r="S31" s="82">
        <f t="shared" si="25"/>
        <v>107.05541801024469</v>
      </c>
      <c r="T31" s="82">
        <f t="shared" si="25"/>
        <v>114.4582151765126</v>
      </c>
      <c r="U31" s="82">
        <f t="shared" si="25"/>
        <v>112.30156556738584</v>
      </c>
      <c r="V31" s="82">
        <f t="shared" si="25"/>
        <v>109.87278651958771</v>
      </c>
      <c r="W31" s="82">
        <f t="shared" si="25"/>
        <v>107.61387301380037</v>
      </c>
      <c r="X31" s="82">
        <f t="shared" si="25"/>
        <v>113.18471612265202</v>
      </c>
      <c r="Y31" s="105"/>
      <c r="Z31" s="106">
        <f>((Z29/Z30)*57.6)</f>
        <v>132.70596693868913</v>
      </c>
      <c r="AA31" s="106">
        <f t="shared" ref="AA31:CL31" si="26">((AA29/AA30)*57.6)</f>
        <v>163.91915785004085</v>
      </c>
      <c r="AB31" s="106">
        <f t="shared" si="26"/>
        <v>184.99760117358051</v>
      </c>
      <c r="AC31" s="106">
        <f t="shared" si="26"/>
        <v>51.372889176766101</v>
      </c>
      <c r="AD31" s="106">
        <f t="shared" si="26"/>
        <v>222.75392233984957</v>
      </c>
      <c r="AE31" s="106">
        <f t="shared" si="26"/>
        <v>156.21248544903389</v>
      </c>
      <c r="AF31" s="106">
        <f t="shared" si="26"/>
        <v>107.99754038198046</v>
      </c>
      <c r="AG31" s="106">
        <f t="shared" si="26"/>
        <v>147.78022645955963</v>
      </c>
      <c r="AH31" s="106">
        <f t="shared" si="26"/>
        <v>168.92247093360771</v>
      </c>
      <c r="AI31" s="106">
        <f t="shared" si="26"/>
        <v>126.7041286085842</v>
      </c>
      <c r="AJ31" s="106">
        <f t="shared" si="26"/>
        <v>175.56146493158857</v>
      </c>
      <c r="AK31" s="106">
        <f t="shared" si="26"/>
        <v>158.41823954146309</v>
      </c>
      <c r="AL31" s="106">
        <f t="shared" si="26"/>
        <v>184.32711367121394</v>
      </c>
      <c r="AM31" s="106">
        <f t="shared" si="26"/>
        <v>163.46682275341476</v>
      </c>
      <c r="AN31" s="106">
        <f t="shared" si="26"/>
        <v>133.81084372766435</v>
      </c>
      <c r="AO31" s="106">
        <f t="shared" si="26"/>
        <v>243.62747716739287</v>
      </c>
      <c r="AP31" s="106">
        <f t="shared" si="26"/>
        <v>110.04929739460574</v>
      </c>
      <c r="AQ31" s="106">
        <f t="shared" si="26"/>
        <v>128.95103826526872</v>
      </c>
      <c r="AR31" s="106">
        <f t="shared" si="26"/>
        <v>122.96264039530972</v>
      </c>
      <c r="AS31" s="106">
        <f t="shared" si="26"/>
        <v>174.26506177575905</v>
      </c>
      <c r="AT31" s="106">
        <f t="shared" si="26"/>
        <v>134.46519006815373</v>
      </c>
      <c r="AU31" s="106">
        <f t="shared" si="26"/>
        <v>197.53172582063408</v>
      </c>
      <c r="AV31" s="106">
        <f t="shared" si="26"/>
        <v>164.7322511493964</v>
      </c>
      <c r="AW31" s="106">
        <f t="shared" si="26"/>
        <v>89.070255082492579</v>
      </c>
      <c r="AX31" s="106">
        <f t="shared" si="26"/>
        <v>220.74367705057878</v>
      </c>
      <c r="AY31" s="106">
        <f t="shared" si="26"/>
        <v>168.06206044226252</v>
      </c>
      <c r="AZ31" s="106">
        <f t="shared" si="26"/>
        <v>172.18549341318609</v>
      </c>
      <c r="BA31" s="106">
        <f t="shared" si="26"/>
        <v>147.49329144883015</v>
      </c>
      <c r="BB31" s="106">
        <f t="shared" si="26"/>
        <v>181.21760676631283</v>
      </c>
      <c r="BC31" s="106">
        <f t="shared" si="26"/>
        <v>151.51375830682014</v>
      </c>
      <c r="BD31" s="106">
        <f t="shared" si="26"/>
        <v>198.79343729172697</v>
      </c>
      <c r="BE31" s="106">
        <f t="shared" si="26"/>
        <v>144.87690516822934</v>
      </c>
      <c r="BF31" s="106">
        <f t="shared" si="26"/>
        <v>135.13974343532806</v>
      </c>
      <c r="BG31" s="106">
        <f t="shared" si="26"/>
        <v>150.53395938976831</v>
      </c>
      <c r="BH31" s="106">
        <f t="shared" si="26"/>
        <v>162.55499702824773</v>
      </c>
      <c r="BI31" s="106">
        <f t="shared" si="26"/>
        <v>138.43426817327313</v>
      </c>
      <c r="BJ31" s="106">
        <f t="shared" si="26"/>
        <v>117.86147116556175</v>
      </c>
      <c r="BK31" s="106">
        <f t="shared" si="26"/>
        <v>201.61779176916306</v>
      </c>
      <c r="BL31" s="106">
        <f t="shared" si="26"/>
        <v>135.68859529733612</v>
      </c>
      <c r="BM31" s="106">
        <f t="shared" si="26"/>
        <v>109.14357054173686</v>
      </c>
      <c r="BN31" s="106">
        <f t="shared" si="26"/>
        <v>154.52543648177561</v>
      </c>
      <c r="BO31" s="106">
        <f t="shared" si="26"/>
        <v>153.48829800872397</v>
      </c>
      <c r="BP31" s="106">
        <f t="shared" si="26"/>
        <v>180.39490181668856</v>
      </c>
      <c r="BQ31" s="106">
        <f t="shared" si="26"/>
        <v>106.57667327393312</v>
      </c>
      <c r="BR31" s="106">
        <f t="shared" si="26"/>
        <v>146.27178252864357</v>
      </c>
      <c r="BS31" s="106">
        <f t="shared" si="26"/>
        <v>177.3932956038656</v>
      </c>
      <c r="BT31" s="106">
        <f t="shared" si="26"/>
        <v>138.25421005210424</v>
      </c>
      <c r="BU31" s="106">
        <f t="shared" si="26"/>
        <v>115.25870001225015</v>
      </c>
      <c r="BV31" s="106">
        <f t="shared" si="26"/>
        <v>112.24526198916415</v>
      </c>
      <c r="BW31" s="106">
        <f t="shared" si="26"/>
        <v>150.9433132241663</v>
      </c>
      <c r="BX31" s="106">
        <f t="shared" si="26"/>
        <v>135.56865343781479</v>
      </c>
      <c r="BY31" s="106">
        <f t="shared" si="26"/>
        <v>140.67197242627151</v>
      </c>
      <c r="BZ31" s="106">
        <f t="shared" si="26"/>
        <v>96.365948635734981</v>
      </c>
      <c r="CA31" s="106">
        <f t="shared" si="26"/>
        <v>138.59529703093827</v>
      </c>
      <c r="CB31" s="106">
        <f t="shared" si="26"/>
        <v>202.68424733724277</v>
      </c>
      <c r="CC31" s="106">
        <f t="shared" si="26"/>
        <v>166.9200010658011</v>
      </c>
      <c r="CD31" s="106">
        <f t="shared" si="26"/>
        <v>196.55366258245425</v>
      </c>
      <c r="CE31" s="106">
        <f t="shared" si="26"/>
        <v>58.57755897156693</v>
      </c>
      <c r="CF31" s="106">
        <f t="shared" si="26"/>
        <v>173.6671968165754</v>
      </c>
      <c r="CG31" s="106">
        <f t="shared" si="26"/>
        <v>160.00756068340903</v>
      </c>
      <c r="CH31" s="106">
        <f t="shared" si="26"/>
        <v>178.75780886145012</v>
      </c>
      <c r="CI31" s="106">
        <f t="shared" si="26"/>
        <v>143.98834198371108</v>
      </c>
      <c r="CJ31" s="106">
        <f t="shared" si="26"/>
        <v>151.19805670057082</v>
      </c>
      <c r="CK31" s="106">
        <f t="shared" si="26"/>
        <v>167.54766032759812</v>
      </c>
      <c r="CL31" s="106">
        <f t="shared" si="26"/>
        <v>142.19760183132107</v>
      </c>
      <c r="CM31" s="106">
        <f t="shared" ref="CM31:CX31" si="27">((CM29/CM30)*57.6)</f>
        <v>121.52433962251168</v>
      </c>
      <c r="CN31" s="106">
        <f t="shared" si="27"/>
        <v>166.56098179919124</v>
      </c>
      <c r="CO31" s="106">
        <f t="shared" si="27"/>
        <v>177.63098197604626</v>
      </c>
      <c r="CP31" s="106">
        <f t="shared" si="27"/>
        <v>187.42049123303639</v>
      </c>
      <c r="CQ31" s="106">
        <f t="shared" si="27"/>
        <v>130.53353007736919</v>
      </c>
      <c r="CR31" s="106">
        <f t="shared" si="27"/>
        <v>126.67627066730391</v>
      </c>
      <c r="CS31" s="106">
        <f t="shared" si="27"/>
        <v>156.77376719185833</v>
      </c>
      <c r="CT31" s="106">
        <f t="shared" si="27"/>
        <v>172.87206417887305</v>
      </c>
      <c r="CU31" s="106">
        <f t="shared" si="27"/>
        <v>124.10880387923906</v>
      </c>
      <c r="CV31" s="106">
        <f t="shared" si="27"/>
        <v>121.77986611997513</v>
      </c>
      <c r="CW31" s="106">
        <f t="shared" si="27"/>
        <v>112.34864784557799</v>
      </c>
      <c r="CX31" s="106">
        <f t="shared" si="27"/>
        <v>269.40197128115869</v>
      </c>
    </row>
    <row r="32" spans="1:102" x14ac:dyDescent="0.2">
      <c r="A32" s="83"/>
      <c r="B32" s="70"/>
      <c r="C32" s="71"/>
      <c r="D32" s="8"/>
      <c r="E32" s="8"/>
      <c r="F32" s="8"/>
      <c r="G32" s="8"/>
      <c r="H32" s="8"/>
      <c r="I32" s="8"/>
      <c r="J32" s="8"/>
      <c r="K32" s="8"/>
      <c r="L32" s="8"/>
      <c r="N32" s="72"/>
      <c r="O32" s="73"/>
      <c r="P32" s="74"/>
      <c r="Q32" s="74"/>
      <c r="R32" s="74"/>
      <c r="S32" s="74"/>
      <c r="T32" s="74"/>
      <c r="U32" s="74"/>
      <c r="V32" s="74"/>
      <c r="W32" s="74"/>
      <c r="X32" s="74"/>
    </row>
    <row r="33" spans="1:102" x14ac:dyDescent="0.2">
      <c r="A33" s="69" t="s">
        <v>2047</v>
      </c>
      <c r="B33" s="70">
        <f>STDEV(D33:L33)/AVERAGE(D33:L33)</f>
        <v>4.425411671893198E-2</v>
      </c>
      <c r="C33" s="71"/>
      <c r="D33" s="8">
        <v>8214929.8843562603</v>
      </c>
      <c r="E33" s="8">
        <v>8009726.1608550604</v>
      </c>
      <c r="F33" s="8">
        <v>8089130.8837809097</v>
      </c>
      <c r="G33" s="8">
        <v>7836564.7718329104</v>
      </c>
      <c r="H33" s="8">
        <v>7692999.7508658301</v>
      </c>
      <c r="I33" s="8">
        <v>7660787.3280387204</v>
      </c>
      <c r="J33" s="8">
        <v>7615848.73146646</v>
      </c>
      <c r="K33" s="8">
        <v>7301662.83533091</v>
      </c>
      <c r="L33" s="8">
        <v>7199487.5961159999</v>
      </c>
      <c r="N33" s="72">
        <f>STDEV(P33:X33)/AVERAGE(P33:X33)</f>
        <v>5.4339092287297004E-2</v>
      </c>
      <c r="O33" s="73"/>
      <c r="P33" s="10">
        <v>12124905.7709806</v>
      </c>
      <c r="Q33" s="10">
        <v>12230307.115805101</v>
      </c>
      <c r="R33" s="10">
        <v>12178519.5232102</v>
      </c>
      <c r="S33" s="10">
        <v>12004484.9704665</v>
      </c>
      <c r="T33" s="10">
        <v>11231904.4060212</v>
      </c>
      <c r="U33" s="10">
        <v>11327912.9306143</v>
      </c>
      <c r="V33" s="10">
        <v>10957351.5696663</v>
      </c>
      <c r="W33" s="10">
        <v>10540613.671205699</v>
      </c>
      <c r="X33" s="10">
        <v>11073081.6126737</v>
      </c>
      <c r="Z33" s="114">
        <v>10447296.5842668</v>
      </c>
      <c r="AA33" s="114">
        <v>6707796.4070405401</v>
      </c>
      <c r="AB33" s="114">
        <v>12266102.0910592</v>
      </c>
      <c r="AC33" s="114">
        <v>5692393.3246262204</v>
      </c>
      <c r="AD33" s="114">
        <v>20378694.108422499</v>
      </c>
      <c r="AE33" s="114">
        <v>12361326.702189101</v>
      </c>
      <c r="AF33" s="114">
        <v>12206635.461632401</v>
      </c>
      <c r="AG33" s="114">
        <v>6427571.8179656304</v>
      </c>
      <c r="AH33" s="114">
        <v>10857184.5305919</v>
      </c>
      <c r="AI33" s="114">
        <v>5906074.7096799603</v>
      </c>
      <c r="AJ33" s="114">
        <v>11690354.5222441</v>
      </c>
      <c r="AK33" s="114">
        <v>8039080.85688431</v>
      </c>
      <c r="AL33" s="114">
        <v>14039141.7292998</v>
      </c>
      <c r="AM33" s="114">
        <v>10935405.836743999</v>
      </c>
      <c r="AN33" s="114">
        <v>8752972.8878176808</v>
      </c>
      <c r="AO33" s="114">
        <v>11276027.809875799</v>
      </c>
      <c r="AP33" s="114">
        <v>10134666.2445994</v>
      </c>
      <c r="AQ33" s="114">
        <v>13996524.8996656</v>
      </c>
      <c r="AR33" s="114">
        <v>11506146.788659301</v>
      </c>
      <c r="AS33" s="114">
        <v>18010059.743018501</v>
      </c>
      <c r="AT33" s="114">
        <v>7834631.6585380603</v>
      </c>
      <c r="AU33" s="114">
        <v>12790730.1300146</v>
      </c>
      <c r="AV33" s="114">
        <v>12114777.6289242</v>
      </c>
      <c r="AW33" s="114">
        <v>8901539.8119283505</v>
      </c>
      <c r="AX33" s="114">
        <v>9005551.3516621999</v>
      </c>
      <c r="AY33" s="114">
        <v>8219866.2221991001</v>
      </c>
      <c r="AZ33" s="114">
        <v>11559931.423327999</v>
      </c>
      <c r="BA33" s="114">
        <v>10597326.4780221</v>
      </c>
      <c r="BB33" s="114">
        <v>12657429.810191499</v>
      </c>
      <c r="BC33" s="114">
        <v>7959350.0812304504</v>
      </c>
      <c r="BD33" s="114">
        <v>7084087.31351439</v>
      </c>
      <c r="BE33" s="114">
        <v>10613377.470049299</v>
      </c>
      <c r="BF33" s="114">
        <v>9409807.2062685397</v>
      </c>
      <c r="BG33" s="114">
        <v>14961392.1451676</v>
      </c>
      <c r="BH33" s="114">
        <v>16691891.0093091</v>
      </c>
      <c r="BI33" s="114">
        <v>11637064.2424061</v>
      </c>
      <c r="BJ33" s="114">
        <v>7195930.8654005397</v>
      </c>
      <c r="BK33" s="114">
        <v>10617123.5126983</v>
      </c>
      <c r="BL33" s="114">
        <v>6348962.8525151499</v>
      </c>
      <c r="BM33" s="114">
        <v>6682125.3526983196</v>
      </c>
      <c r="BN33" s="114">
        <v>10647915.9072353</v>
      </c>
      <c r="BO33" s="114">
        <v>7529352.4534602202</v>
      </c>
      <c r="BP33" s="114">
        <v>11054826.095538599</v>
      </c>
      <c r="BQ33" s="114">
        <v>7262901.4635807397</v>
      </c>
      <c r="BR33" s="114">
        <v>7233274.9446491301</v>
      </c>
      <c r="BS33" s="114">
        <v>10105334.930692401</v>
      </c>
      <c r="BT33" s="114">
        <v>5658495.9802652802</v>
      </c>
      <c r="BU33" s="114">
        <v>6932318.57427999</v>
      </c>
      <c r="BV33" s="114">
        <v>8069803.4891502503</v>
      </c>
      <c r="BW33" s="114">
        <v>10227499.623567401</v>
      </c>
      <c r="BX33" s="114">
        <v>8459564.7804443408</v>
      </c>
      <c r="BY33" s="114">
        <v>7145832.9668365503</v>
      </c>
      <c r="BZ33" s="114">
        <v>6997628.6818418903</v>
      </c>
      <c r="CA33" s="114">
        <v>8195767.9342924897</v>
      </c>
      <c r="CB33" s="114">
        <v>6917335.7357456097</v>
      </c>
      <c r="CC33" s="114">
        <v>8260186.4181578998</v>
      </c>
      <c r="CD33" s="114">
        <v>12908147.249532601</v>
      </c>
      <c r="CE33" s="114">
        <v>4891642.1622355701</v>
      </c>
      <c r="CF33" s="114">
        <v>11825716.6107952</v>
      </c>
      <c r="CG33" s="114">
        <v>6821914.6376726003</v>
      </c>
      <c r="CH33" s="114">
        <v>9125492.4235818908</v>
      </c>
      <c r="CI33" s="114">
        <v>8471984.8027407005</v>
      </c>
      <c r="CJ33" s="114">
        <v>15649033.814848799</v>
      </c>
      <c r="CK33" s="114">
        <v>8352404.6175862299</v>
      </c>
      <c r="CL33" s="114">
        <v>11064667.254508</v>
      </c>
      <c r="CM33" s="114">
        <v>8139900.4802299999</v>
      </c>
      <c r="CN33" s="114">
        <v>10959197.0866294</v>
      </c>
      <c r="CO33" s="114">
        <v>12115563.768753599</v>
      </c>
      <c r="CP33" s="114">
        <v>8458462.8286107108</v>
      </c>
      <c r="CQ33" s="114">
        <v>10782831.765574301</v>
      </c>
      <c r="CR33" s="114">
        <v>10408570.1366848</v>
      </c>
      <c r="CS33" s="114">
        <v>7456836.8924531098</v>
      </c>
      <c r="CT33" s="114">
        <v>8798825.2551748306</v>
      </c>
      <c r="CU33" s="114">
        <v>6617664.1257949397</v>
      </c>
      <c r="CV33" s="114">
        <v>7530751.2196847396</v>
      </c>
      <c r="CW33" s="114">
        <v>5912294.05836011</v>
      </c>
      <c r="CX33" s="114">
        <v>9371475.4432810992</v>
      </c>
    </row>
    <row r="34" spans="1:102" x14ac:dyDescent="0.2">
      <c r="A34" s="69" t="s">
        <v>2048</v>
      </c>
      <c r="B34" s="70">
        <f>STDEV(D34:L34)/AVERAGE(D34:L34)</f>
        <v>3.3768059601357543E-2</v>
      </c>
      <c r="C34" s="71"/>
      <c r="D34" s="8">
        <v>3179274.6062571099</v>
      </c>
      <c r="E34" s="8">
        <v>3066811.9992871298</v>
      </c>
      <c r="F34" s="8">
        <v>3080878.6135925101</v>
      </c>
      <c r="G34" s="8">
        <v>3070622.4113758099</v>
      </c>
      <c r="H34" s="8">
        <v>3041812.9096087399</v>
      </c>
      <c r="I34" s="8">
        <v>2970280.0726498798</v>
      </c>
      <c r="J34" s="8">
        <v>2989393.7460972001</v>
      </c>
      <c r="K34" s="8">
        <v>2919919.7315998701</v>
      </c>
      <c r="L34" s="8">
        <v>2831889.98604069</v>
      </c>
      <c r="N34" s="72">
        <f>STDEV(P34:X34)/AVERAGE(P34:X34)</f>
        <v>6.1290138844142285E-2</v>
      </c>
      <c r="O34" s="73"/>
      <c r="P34" s="10">
        <v>3062912.5784748099</v>
      </c>
      <c r="Q34" s="10">
        <v>3064873.3214237401</v>
      </c>
      <c r="R34" s="10">
        <v>2793781.4899820201</v>
      </c>
      <c r="S34" s="10">
        <v>2911212.3540044301</v>
      </c>
      <c r="T34" s="10">
        <v>2824530.1256337501</v>
      </c>
      <c r="U34" s="10">
        <v>2881447.9545106799</v>
      </c>
      <c r="V34" s="10">
        <v>2665233.19112354</v>
      </c>
      <c r="W34" s="10">
        <v>2558692.2193434802</v>
      </c>
      <c r="X34" s="10">
        <v>2689882.7310131202</v>
      </c>
      <c r="Z34" s="114">
        <v>3229365.27907824</v>
      </c>
      <c r="AA34" s="114">
        <v>3316991.4650814398</v>
      </c>
      <c r="AB34" s="114">
        <v>3204972.0146140102</v>
      </c>
      <c r="AC34" s="114">
        <v>3596499.36591799</v>
      </c>
      <c r="AD34" s="114">
        <v>2773171.2935600602</v>
      </c>
      <c r="AE34" s="114">
        <v>2814097.2650910802</v>
      </c>
      <c r="AF34" s="114">
        <v>2912982.3372472399</v>
      </c>
      <c r="AG34" s="114">
        <v>2999603.3188167899</v>
      </c>
      <c r="AH34" s="114">
        <v>2951637.2056254898</v>
      </c>
      <c r="AI34" s="114">
        <v>3192649.6533609699</v>
      </c>
      <c r="AJ34" s="114">
        <v>2865305.5678579598</v>
      </c>
      <c r="AK34" s="114">
        <v>2933969.2592322598</v>
      </c>
      <c r="AL34" s="114">
        <v>2965392.9949989198</v>
      </c>
      <c r="AM34" s="114">
        <v>2987673.68633802</v>
      </c>
      <c r="AN34" s="114">
        <v>2834058.7346747899</v>
      </c>
      <c r="AO34" s="114">
        <v>3023757.2740239701</v>
      </c>
      <c r="AP34" s="114">
        <v>3005050.7650577901</v>
      </c>
      <c r="AQ34" s="114">
        <v>2900522.5247161998</v>
      </c>
      <c r="AR34" s="114">
        <v>2946800.6616187599</v>
      </c>
      <c r="AS34" s="114">
        <v>2909842.0184606998</v>
      </c>
      <c r="AT34" s="114">
        <v>3058730.0426996201</v>
      </c>
      <c r="AU34" s="114">
        <v>2841419.1906070602</v>
      </c>
      <c r="AV34" s="114">
        <v>2969301.96692775</v>
      </c>
      <c r="AW34" s="114">
        <v>3455814.7151901899</v>
      </c>
      <c r="AX34" s="114">
        <v>2804506.6938507399</v>
      </c>
      <c r="AY34" s="114">
        <v>2868273.7953997701</v>
      </c>
      <c r="AZ34" s="114">
        <v>2815415.2258392102</v>
      </c>
      <c r="BA34" s="114">
        <v>2716538.37104009</v>
      </c>
      <c r="BB34" s="114">
        <v>2920689.0063755601</v>
      </c>
      <c r="BC34" s="114">
        <v>2838845.7130405898</v>
      </c>
      <c r="BD34" s="114">
        <v>2906904.4755505701</v>
      </c>
      <c r="BE34" s="114">
        <v>2661597.2398660998</v>
      </c>
      <c r="BF34" s="114">
        <v>2860208.8275697301</v>
      </c>
      <c r="BG34" s="114">
        <v>2709440.0909022898</v>
      </c>
      <c r="BH34" s="114">
        <v>2655516.6972112102</v>
      </c>
      <c r="BI34" s="114">
        <v>2754613.72732746</v>
      </c>
      <c r="BJ34" s="114">
        <v>2705349.1921424302</v>
      </c>
      <c r="BK34" s="114">
        <v>2820217.8707421101</v>
      </c>
      <c r="BL34" s="114">
        <v>2783096.83379767</v>
      </c>
      <c r="BM34" s="114">
        <v>2126336.46763429</v>
      </c>
      <c r="BN34" s="114">
        <v>2279640.6877530999</v>
      </c>
      <c r="BO34" s="114">
        <v>1909835.07103938</v>
      </c>
      <c r="BP34" s="114">
        <v>2697289.5128880399</v>
      </c>
      <c r="BQ34" s="114">
        <v>2336931.2002988602</v>
      </c>
      <c r="BR34" s="114">
        <v>2369210.7346149501</v>
      </c>
      <c r="BS34" s="114">
        <v>2813373.07847967</v>
      </c>
      <c r="BT34" s="114">
        <v>2794513.3048527301</v>
      </c>
      <c r="BU34" s="114">
        <v>3259875.8485411401</v>
      </c>
      <c r="BV34" s="114">
        <v>2685901.6400142699</v>
      </c>
      <c r="BW34" s="114">
        <v>2573361.9312871699</v>
      </c>
      <c r="BX34" s="114">
        <v>2180100.74958293</v>
      </c>
      <c r="BY34" s="114">
        <v>2778898.8221178199</v>
      </c>
      <c r="BZ34" s="114">
        <v>2526015.3354421901</v>
      </c>
      <c r="CA34" s="114">
        <v>2350183.92382024</v>
      </c>
      <c r="CB34" s="114">
        <v>2367206.7743928502</v>
      </c>
      <c r="CC34" s="114">
        <v>3040429.6199332499</v>
      </c>
      <c r="CD34" s="114">
        <v>2727165.3173544402</v>
      </c>
      <c r="CE34" s="114">
        <v>2551871.0307871099</v>
      </c>
      <c r="CF34" s="114">
        <v>2788884.9397760499</v>
      </c>
      <c r="CG34" s="114">
        <v>2848524.8517520302</v>
      </c>
      <c r="CH34" s="114">
        <v>2994764.4926550901</v>
      </c>
      <c r="CI34" s="114">
        <v>2361755.5953808501</v>
      </c>
      <c r="CJ34" s="114">
        <v>2780015.05294429</v>
      </c>
      <c r="CK34" s="114">
        <v>2994323.8051330899</v>
      </c>
      <c r="CL34" s="114">
        <v>2951009.1171347699</v>
      </c>
      <c r="CM34" s="114">
        <v>2924888.8272439698</v>
      </c>
      <c r="CN34" s="114">
        <v>2868877.5295244302</v>
      </c>
      <c r="CO34" s="114">
        <v>2838994.5131830201</v>
      </c>
      <c r="CP34" s="114">
        <v>2609905.56776297</v>
      </c>
      <c r="CQ34" s="114">
        <v>2914664.4422804699</v>
      </c>
      <c r="CR34" s="114">
        <v>2912287.6586422301</v>
      </c>
      <c r="CS34" s="114">
        <v>2262357.7190394299</v>
      </c>
      <c r="CT34" s="114">
        <v>2347509.6382814902</v>
      </c>
      <c r="CU34" s="114">
        <v>2379111.6215073299</v>
      </c>
      <c r="CV34" s="114">
        <v>2434733.79955329</v>
      </c>
      <c r="CW34" s="114">
        <v>2338924.0585016701</v>
      </c>
      <c r="CX34" s="114">
        <v>2291222.2952801501</v>
      </c>
    </row>
    <row r="35" spans="1:102" s="79" customFormat="1" x14ac:dyDescent="0.2">
      <c r="A35" s="75" t="s">
        <v>2034</v>
      </c>
      <c r="B35" s="76">
        <f>STDEV(D35:L35)/AVERAGE(D35:L35)</f>
        <v>1.5610286462808308E-2</v>
      </c>
      <c r="C35" s="77"/>
      <c r="D35" s="78">
        <f t="shared" ref="D35:L35" si="28">(D33/D34)*65</f>
        <v>167.95354557679704</v>
      </c>
      <c r="E35" s="78">
        <f t="shared" si="28"/>
        <v>169.76332444786252</v>
      </c>
      <c r="F35" s="78">
        <f t="shared" si="28"/>
        <v>170.66349356511932</v>
      </c>
      <c r="G35" s="78">
        <f t="shared" si="28"/>
        <v>165.88712056618843</v>
      </c>
      <c r="H35" s="78">
        <f t="shared" si="28"/>
        <v>164.39044696887632</v>
      </c>
      <c r="I35" s="78">
        <f t="shared" si="28"/>
        <v>167.64451975677801</v>
      </c>
      <c r="J35" s="78">
        <f t="shared" si="28"/>
        <v>165.5955051727816</v>
      </c>
      <c r="K35" s="78">
        <f t="shared" si="28"/>
        <v>162.54148330182483</v>
      </c>
      <c r="L35" s="78">
        <f t="shared" si="28"/>
        <v>165.24889598617904</v>
      </c>
      <c r="N35" s="80">
        <f>STDEV(P35:X35)/AVERAGE(P35:X35)</f>
        <v>3.2351196458022265E-2</v>
      </c>
      <c r="O35" s="81"/>
      <c r="P35" s="82">
        <f>((P33/P34)*65)</f>
        <v>257.31027410066861</v>
      </c>
      <c r="Q35" s="82">
        <f t="shared" ref="Q35:X35" si="29">((Q33/Q34)*65)</f>
        <v>259.38101812248487</v>
      </c>
      <c r="R35" s="82">
        <f t="shared" si="29"/>
        <v>283.34491149261555</v>
      </c>
      <c r="S35" s="82">
        <f t="shared" si="29"/>
        <v>268.02975125020203</v>
      </c>
      <c r="T35" s="82">
        <f t="shared" si="29"/>
        <v>258.47619034602036</v>
      </c>
      <c r="U35" s="82">
        <f t="shared" si="29"/>
        <v>255.53622765848934</v>
      </c>
      <c r="V35" s="82">
        <f t="shared" si="29"/>
        <v>267.22909439982885</v>
      </c>
      <c r="W35" s="82">
        <f t="shared" si="29"/>
        <v>267.76955956201971</v>
      </c>
      <c r="X35" s="82">
        <f t="shared" si="29"/>
        <v>267.57683393606646</v>
      </c>
      <c r="Y35" s="105"/>
      <c r="Z35" s="106">
        <f>((Z33/Z34)*65)</f>
        <v>210.28103645530328</v>
      </c>
      <c r="AA35" s="106">
        <f t="shared" ref="AA35:CL35" si="30">((AA33/AA34)*65)</f>
        <v>131.4464541279518</v>
      </c>
      <c r="AB35" s="106">
        <f t="shared" si="30"/>
        <v>248.76867326246224</v>
      </c>
      <c r="AC35" s="106">
        <f t="shared" si="30"/>
        <v>102.8793636409448</v>
      </c>
      <c r="AD35" s="106">
        <f t="shared" si="30"/>
        <v>477.6535514136911</v>
      </c>
      <c r="AE35" s="106">
        <f t="shared" si="30"/>
        <v>285.5218423362798</v>
      </c>
      <c r="AF35" s="106">
        <f t="shared" si="30"/>
        <v>272.37765737910252</v>
      </c>
      <c r="AG35" s="106">
        <f t="shared" si="30"/>
        <v>139.28247296798114</v>
      </c>
      <c r="AH35" s="106">
        <f t="shared" si="30"/>
        <v>239.09340658244039</v>
      </c>
      <c r="AI35" s="106">
        <f t="shared" si="30"/>
        <v>120.24333948607959</v>
      </c>
      <c r="AJ35" s="106">
        <f t="shared" si="30"/>
        <v>265.1979085476496</v>
      </c>
      <c r="AK35" s="106">
        <f t="shared" si="30"/>
        <v>178.10011268973378</v>
      </c>
      <c r="AL35" s="106">
        <f t="shared" si="30"/>
        <v>307.73129023487809</v>
      </c>
      <c r="AM35" s="106">
        <f t="shared" si="30"/>
        <v>237.91131629893169</v>
      </c>
      <c r="AN35" s="106">
        <f t="shared" si="30"/>
        <v>200.75209830590751</v>
      </c>
      <c r="AO35" s="106">
        <f t="shared" si="30"/>
        <v>242.39439254545033</v>
      </c>
      <c r="AP35" s="106">
        <f t="shared" si="30"/>
        <v>219.21536686129579</v>
      </c>
      <c r="AQ35" s="106">
        <f t="shared" si="30"/>
        <v>313.658697950391</v>
      </c>
      <c r="AR35" s="106">
        <f t="shared" si="30"/>
        <v>253.80052034195364</v>
      </c>
      <c r="AS35" s="106">
        <f t="shared" si="30"/>
        <v>402.30839883035156</v>
      </c>
      <c r="AT35" s="106">
        <f t="shared" si="30"/>
        <v>166.49101120264652</v>
      </c>
      <c r="AU35" s="106">
        <f t="shared" si="30"/>
        <v>292.59936766786018</v>
      </c>
      <c r="AV35" s="106">
        <f t="shared" si="30"/>
        <v>265.20056048554585</v>
      </c>
      <c r="AW35" s="106">
        <f t="shared" si="30"/>
        <v>167.42798311265935</v>
      </c>
      <c r="AX35" s="106">
        <f t="shared" si="30"/>
        <v>208.7214978454235</v>
      </c>
      <c r="AY35" s="106">
        <f t="shared" si="30"/>
        <v>186.27625622764992</v>
      </c>
      <c r="AZ35" s="106">
        <f t="shared" si="30"/>
        <v>266.88622538522583</v>
      </c>
      <c r="BA35" s="106">
        <f t="shared" si="30"/>
        <v>253.56763902720189</v>
      </c>
      <c r="BB35" s="106">
        <f t="shared" si="30"/>
        <v>281.69138715779292</v>
      </c>
      <c r="BC35" s="106">
        <f t="shared" si="30"/>
        <v>182.24229407869271</v>
      </c>
      <c r="BD35" s="106">
        <f t="shared" si="30"/>
        <v>158.40413032190293</v>
      </c>
      <c r="BE35" s="106">
        <f t="shared" si="30"/>
        <v>259.19381235453591</v>
      </c>
      <c r="BF35" s="106">
        <f t="shared" si="30"/>
        <v>213.84364054534885</v>
      </c>
      <c r="BG35" s="106">
        <f t="shared" si="30"/>
        <v>358.92673645056976</v>
      </c>
      <c r="BH35" s="106">
        <f t="shared" si="30"/>
        <v>408.57318530307725</v>
      </c>
      <c r="BI35" s="106">
        <f t="shared" si="30"/>
        <v>274.59718517059326</v>
      </c>
      <c r="BJ35" s="106">
        <f t="shared" si="30"/>
        <v>172.89284045458999</v>
      </c>
      <c r="BK35" s="106">
        <f t="shared" si="30"/>
        <v>244.70202656498793</v>
      </c>
      <c r="BL35" s="106">
        <f t="shared" si="30"/>
        <v>148.28179185212159</v>
      </c>
      <c r="BM35" s="106">
        <f t="shared" si="30"/>
        <v>204.26595439461411</v>
      </c>
      <c r="BN35" s="106">
        <f t="shared" si="30"/>
        <v>303.60685246957439</v>
      </c>
      <c r="BO35" s="106">
        <f t="shared" si="30"/>
        <v>256.25663540075544</v>
      </c>
      <c r="BP35" s="106">
        <f t="shared" si="30"/>
        <v>266.40213917586806</v>
      </c>
      <c r="BQ35" s="106">
        <f t="shared" si="30"/>
        <v>202.01219234540352</v>
      </c>
      <c r="BR35" s="106">
        <f t="shared" si="30"/>
        <v>198.4470459013877</v>
      </c>
      <c r="BS35" s="106">
        <f t="shared" si="30"/>
        <v>233.4730418512294</v>
      </c>
      <c r="BT35" s="106">
        <f t="shared" si="30"/>
        <v>131.6158481258783</v>
      </c>
      <c r="BU35" s="106">
        <f t="shared" si="30"/>
        <v>138.22633997851551</v>
      </c>
      <c r="BV35" s="106">
        <f t="shared" si="30"/>
        <v>195.29279068908102</v>
      </c>
      <c r="BW35" s="106">
        <f t="shared" si="30"/>
        <v>258.33423097207356</v>
      </c>
      <c r="BX35" s="106">
        <f t="shared" si="30"/>
        <v>252.2230731006706</v>
      </c>
      <c r="BY35" s="106">
        <f t="shared" si="30"/>
        <v>167.14503570532759</v>
      </c>
      <c r="BZ35" s="106">
        <f t="shared" si="30"/>
        <v>180.06456965555205</v>
      </c>
      <c r="CA35" s="106">
        <f t="shared" si="30"/>
        <v>226.67371278034437</v>
      </c>
      <c r="CB35" s="106">
        <f t="shared" si="30"/>
        <v>189.9398175466892</v>
      </c>
      <c r="CC35" s="106">
        <f t="shared" si="30"/>
        <v>176.59087178345899</v>
      </c>
      <c r="CD35" s="106">
        <f t="shared" si="30"/>
        <v>307.65629273752353</v>
      </c>
      <c r="CE35" s="106">
        <f t="shared" si="30"/>
        <v>124.59749599776606</v>
      </c>
      <c r="CF35" s="106">
        <f t="shared" si="30"/>
        <v>275.61968180853421</v>
      </c>
      <c r="CG35" s="106">
        <f t="shared" si="30"/>
        <v>155.66809999076673</v>
      </c>
      <c r="CH35" s="106">
        <f t="shared" si="30"/>
        <v>198.06465883630915</v>
      </c>
      <c r="CI35" s="106">
        <f t="shared" si="30"/>
        <v>233.16511380566649</v>
      </c>
      <c r="CJ35" s="106">
        <f t="shared" si="30"/>
        <v>365.89269431756412</v>
      </c>
      <c r="CK35" s="106">
        <f t="shared" si="30"/>
        <v>181.31182045589563</v>
      </c>
      <c r="CL35" s="106">
        <f t="shared" si="30"/>
        <v>243.7143848072275</v>
      </c>
      <c r="CM35" s="106">
        <f t="shared" ref="CM35:CX35" si="31">((CM33/CM34)*65)</f>
        <v>180.89355270076985</v>
      </c>
      <c r="CN35" s="106">
        <f t="shared" si="31"/>
        <v>248.30192411489796</v>
      </c>
      <c r="CO35" s="106">
        <f t="shared" si="31"/>
        <v>277.3910415508492</v>
      </c>
      <c r="CP35" s="106">
        <f t="shared" si="31"/>
        <v>210.65899496545643</v>
      </c>
      <c r="CQ35" s="106">
        <f t="shared" si="31"/>
        <v>240.4681837796563</v>
      </c>
      <c r="CR35" s="106">
        <f t="shared" si="31"/>
        <v>232.3112062356976</v>
      </c>
      <c r="CS35" s="106">
        <f t="shared" si="31"/>
        <v>214.24304120006607</v>
      </c>
      <c r="CT35" s="106">
        <f t="shared" si="31"/>
        <v>243.62994394563785</v>
      </c>
      <c r="CU35" s="106">
        <f t="shared" si="31"/>
        <v>180.80201209901315</v>
      </c>
      <c r="CV35" s="106">
        <f t="shared" si="31"/>
        <v>201.04819236062616</v>
      </c>
      <c r="CW35" s="106">
        <f t="shared" si="31"/>
        <v>164.30593904771396</v>
      </c>
      <c r="CX35" s="106">
        <f t="shared" si="31"/>
        <v>265.86067404637862</v>
      </c>
    </row>
    <row r="36" spans="1:102" x14ac:dyDescent="0.2">
      <c r="A36" s="83"/>
      <c r="B36" s="70"/>
      <c r="C36" s="71"/>
      <c r="D36" s="8"/>
      <c r="E36" s="8"/>
      <c r="F36" s="8"/>
      <c r="G36" s="8"/>
      <c r="H36" s="8"/>
      <c r="I36" s="8"/>
      <c r="J36" s="8"/>
      <c r="K36" s="8"/>
      <c r="L36" s="8"/>
      <c r="N36" s="72"/>
      <c r="O36" s="73"/>
      <c r="P36" s="74"/>
      <c r="Q36" s="74"/>
      <c r="R36" s="74"/>
      <c r="S36" s="74"/>
      <c r="T36" s="74"/>
      <c r="U36" s="74"/>
      <c r="V36" s="74"/>
      <c r="W36" s="74"/>
      <c r="X36" s="74"/>
    </row>
    <row r="37" spans="1:102" x14ac:dyDescent="0.2">
      <c r="A37" s="69" t="s">
        <v>2049</v>
      </c>
      <c r="B37" s="70">
        <f>STDEV(D37:L37)/AVERAGE(D37:L37)</f>
        <v>8.0190336770636042E-2</v>
      </c>
      <c r="C37" s="71"/>
      <c r="D37" s="8">
        <v>2800701.4629290099</v>
      </c>
      <c r="E37" s="8">
        <v>2554821.3330184501</v>
      </c>
      <c r="F37" s="8">
        <v>2755629.76563098</v>
      </c>
      <c r="G37" s="8">
        <v>2758916.8242672998</v>
      </c>
      <c r="H37" s="8">
        <v>2609331.0730792498</v>
      </c>
      <c r="I37" s="8">
        <v>2432073.6862285002</v>
      </c>
      <c r="J37" s="8">
        <v>2295992.98651601</v>
      </c>
      <c r="K37" s="8">
        <v>2344493.97333977</v>
      </c>
      <c r="L37" s="8">
        <v>2305480.4308593599</v>
      </c>
      <c r="N37" s="72">
        <f>STDEV(P37:X37)/AVERAGE(P37:X37)</f>
        <v>9.5162682249605085E-2</v>
      </c>
      <c r="O37" s="73"/>
      <c r="P37" s="10">
        <v>669607.38623512199</v>
      </c>
      <c r="Q37" s="10">
        <v>554011.07792131801</v>
      </c>
      <c r="R37" s="10">
        <v>629696.04624072101</v>
      </c>
      <c r="S37" s="10">
        <v>696636.73912378901</v>
      </c>
      <c r="T37" s="10">
        <v>673715.10830277705</v>
      </c>
      <c r="U37" s="10">
        <v>592257.11229026702</v>
      </c>
      <c r="V37" s="10">
        <v>548739.42636530497</v>
      </c>
      <c r="W37" s="10">
        <v>543156.54327444697</v>
      </c>
      <c r="X37" s="10">
        <v>603545.33522238804</v>
      </c>
      <c r="Z37" s="114">
        <v>564968.79588263901</v>
      </c>
      <c r="AA37" s="114">
        <v>574344.31771572796</v>
      </c>
      <c r="AB37" s="114">
        <v>712793.33254214597</v>
      </c>
      <c r="AC37" s="114">
        <v>572930.92746181297</v>
      </c>
      <c r="AD37" s="114">
        <v>732703.52061635896</v>
      </c>
      <c r="AE37" s="114">
        <v>809740.13575624302</v>
      </c>
      <c r="AF37" s="114">
        <v>533169.03798192902</v>
      </c>
      <c r="AG37" s="114">
        <v>577844.51581972302</v>
      </c>
      <c r="AH37" s="114">
        <v>850680.64541147102</v>
      </c>
      <c r="AI37" s="114">
        <v>640952.49525674095</v>
      </c>
      <c r="AJ37" s="114">
        <v>932857.60046340199</v>
      </c>
      <c r="AK37" s="114">
        <v>594528.93447573401</v>
      </c>
      <c r="AL37" s="114">
        <v>823189.44243984402</v>
      </c>
      <c r="AM37" s="114">
        <v>656317.49622596602</v>
      </c>
      <c r="AN37" s="114">
        <v>664414.599707291</v>
      </c>
      <c r="AO37" s="114">
        <v>564753.60547323199</v>
      </c>
      <c r="AP37" s="114">
        <v>690012.70026344701</v>
      </c>
      <c r="AQ37" s="114">
        <v>1553284.9360529999</v>
      </c>
      <c r="AR37" s="114">
        <v>616409.21430351504</v>
      </c>
      <c r="AS37" s="114">
        <v>837738.37727153697</v>
      </c>
      <c r="AT37" s="114">
        <v>646591.35330200999</v>
      </c>
      <c r="AU37" s="114">
        <v>478148.18915835099</v>
      </c>
      <c r="AV37" s="114">
        <v>721119.639332272</v>
      </c>
      <c r="AW37" s="114">
        <v>528818.96842515701</v>
      </c>
      <c r="AX37" s="114">
        <v>523930.54845197801</v>
      </c>
      <c r="AY37" s="114">
        <v>517460.59252945398</v>
      </c>
      <c r="AZ37" s="114">
        <v>870724.35491628596</v>
      </c>
      <c r="BA37" s="114">
        <v>598746.95501695899</v>
      </c>
      <c r="BB37" s="114">
        <v>739508.32501313195</v>
      </c>
      <c r="BC37" s="114">
        <v>581525.78858099796</v>
      </c>
      <c r="BD37" s="114">
        <v>685282.57083278999</v>
      </c>
      <c r="BE37" s="114">
        <v>715593.85965573601</v>
      </c>
      <c r="BF37" s="114">
        <v>535385.469706011</v>
      </c>
      <c r="BG37" s="114">
        <v>621388.58918507805</v>
      </c>
      <c r="BH37" s="114">
        <v>909583.37719901605</v>
      </c>
      <c r="BI37" s="114">
        <v>576674.44243082602</v>
      </c>
      <c r="BJ37" s="114">
        <v>636272.85741546704</v>
      </c>
      <c r="BK37" s="114">
        <v>2156811.3335609599</v>
      </c>
      <c r="BL37" s="114">
        <v>578820.099069805</v>
      </c>
      <c r="BM37" s="114">
        <v>590389.58756790496</v>
      </c>
      <c r="BN37" s="114">
        <v>503869.222997909</v>
      </c>
      <c r="BO37" s="114">
        <v>504111.47627953801</v>
      </c>
      <c r="BP37" s="114">
        <v>578816.49949311803</v>
      </c>
      <c r="BQ37" s="114">
        <v>711727.11849373695</v>
      </c>
      <c r="BR37" s="114">
        <v>888575.40523483604</v>
      </c>
      <c r="BS37" s="114">
        <v>546536.47019988205</v>
      </c>
      <c r="BT37" s="114">
        <v>596154.62825157796</v>
      </c>
      <c r="BU37" s="114">
        <v>522123.692085966</v>
      </c>
      <c r="BV37" s="114">
        <v>873830.35875463497</v>
      </c>
      <c r="BW37" s="114">
        <v>548341.204649708</v>
      </c>
      <c r="BX37" s="114">
        <v>529799.31698126101</v>
      </c>
      <c r="BY37" s="114">
        <v>640100.07993450097</v>
      </c>
      <c r="BZ37" s="114">
        <v>560340.58337608003</v>
      </c>
      <c r="CA37" s="114">
        <v>516144.22773947701</v>
      </c>
      <c r="CB37" s="114">
        <v>415635.44667186198</v>
      </c>
      <c r="CC37" s="114">
        <v>688520.29467750306</v>
      </c>
      <c r="CD37" s="114">
        <v>515237.72879209399</v>
      </c>
      <c r="CE37" s="114">
        <v>454193.693169743</v>
      </c>
      <c r="CF37" s="114">
        <v>590345.70244671102</v>
      </c>
      <c r="CG37" s="114">
        <v>633055.75858495105</v>
      </c>
      <c r="CH37" s="114">
        <v>662594.16744056204</v>
      </c>
      <c r="CI37" s="114">
        <v>515867.91449268803</v>
      </c>
      <c r="CJ37" s="114">
        <v>584829.09107459604</v>
      </c>
      <c r="CK37" s="114">
        <v>560164.99316276098</v>
      </c>
      <c r="CL37" s="114">
        <v>543739.42763027805</v>
      </c>
      <c r="CM37" s="114">
        <v>484189.73452443798</v>
      </c>
      <c r="CN37" s="114">
        <v>1328578.0462969099</v>
      </c>
      <c r="CO37" s="114">
        <v>547764.43112102197</v>
      </c>
      <c r="CP37" s="114">
        <v>480786.16048593703</v>
      </c>
      <c r="CQ37" s="114">
        <v>1287514.47194255</v>
      </c>
      <c r="CR37" s="114">
        <v>581106.27067808202</v>
      </c>
      <c r="CS37" s="114">
        <v>613560.31631265394</v>
      </c>
      <c r="CT37" s="114">
        <v>1330462.8513919199</v>
      </c>
      <c r="CU37" s="114">
        <v>565203.684817367</v>
      </c>
      <c r="CV37" s="114">
        <v>571827.86684744002</v>
      </c>
      <c r="CW37" s="114">
        <v>511443.90798879799</v>
      </c>
      <c r="CX37" s="114">
        <v>496080.10378140898</v>
      </c>
    </row>
    <row r="38" spans="1:102" x14ac:dyDescent="0.2">
      <c r="A38" s="69" t="s">
        <v>2050</v>
      </c>
      <c r="B38" s="70">
        <f>STDEV(D38:L38)/AVERAGE(D38:L38)</f>
        <v>4.7161311319385453E-2</v>
      </c>
      <c r="C38" s="71"/>
      <c r="D38" s="8">
        <v>4221112.3452230301</v>
      </c>
      <c r="E38" s="8">
        <v>4229064.4967659796</v>
      </c>
      <c r="F38" s="8">
        <v>4151985.6296616299</v>
      </c>
      <c r="G38" s="8">
        <v>3998935.3032178702</v>
      </c>
      <c r="H38" s="8">
        <v>3803035.26716096</v>
      </c>
      <c r="I38" s="8">
        <v>4002917.1825587498</v>
      </c>
      <c r="J38" s="8">
        <v>3871223.5865416601</v>
      </c>
      <c r="K38" s="8">
        <v>3813485.8909070701</v>
      </c>
      <c r="L38" s="8">
        <v>3734141.7586761601</v>
      </c>
      <c r="N38" s="72">
        <f>STDEV(P38:X38)/AVERAGE(P38:X38)</f>
        <v>5.4673688092689771E-2</v>
      </c>
      <c r="O38" s="73"/>
      <c r="P38" s="10">
        <v>4175708.4853252699</v>
      </c>
      <c r="Q38" s="10">
        <v>4157725.2913521002</v>
      </c>
      <c r="R38" s="10">
        <v>4001796.78039225</v>
      </c>
      <c r="S38" s="10">
        <v>3986228.1621898199</v>
      </c>
      <c r="T38" s="10">
        <v>3893750.1825903598</v>
      </c>
      <c r="U38" s="10">
        <v>3918775.9244171102</v>
      </c>
      <c r="V38" s="10">
        <v>3667250.2186596799</v>
      </c>
      <c r="W38" s="10">
        <v>3600814.5539205801</v>
      </c>
      <c r="X38" s="10">
        <v>3657593.2921475102</v>
      </c>
      <c r="Z38" s="114">
        <v>4227948.1615959099</v>
      </c>
      <c r="AA38" s="114">
        <v>4583333.5401456701</v>
      </c>
      <c r="AB38" s="114">
        <v>4673491.6763054598</v>
      </c>
      <c r="AC38" s="114">
        <v>5059771.8563272804</v>
      </c>
      <c r="AD38" s="114">
        <v>3986927.27795756</v>
      </c>
      <c r="AE38" s="114">
        <v>4025598.3278106302</v>
      </c>
      <c r="AF38" s="114">
        <v>4141258.0362818199</v>
      </c>
      <c r="AG38" s="114">
        <v>4216348.1318709897</v>
      </c>
      <c r="AH38" s="114">
        <v>4305891.3050130298</v>
      </c>
      <c r="AI38" s="114">
        <v>4214680.2996332804</v>
      </c>
      <c r="AJ38" s="114">
        <v>4163711.7247897098</v>
      </c>
      <c r="AK38" s="114">
        <v>3930474.4452117099</v>
      </c>
      <c r="AL38" s="114">
        <v>4120781.4233001801</v>
      </c>
      <c r="AM38" s="114">
        <v>3956669.4244144</v>
      </c>
      <c r="AN38" s="114">
        <v>4023647.43580984</v>
      </c>
      <c r="AO38" s="114">
        <v>4015465.6076694699</v>
      </c>
      <c r="AP38" s="114">
        <v>4248101.0674656797</v>
      </c>
      <c r="AQ38" s="114">
        <v>3956183.95214599</v>
      </c>
      <c r="AR38" s="114">
        <v>3955852.6918126098</v>
      </c>
      <c r="AS38" s="114">
        <v>4075995.4308401002</v>
      </c>
      <c r="AT38" s="114">
        <v>4180233.5505772401</v>
      </c>
      <c r="AU38" s="114">
        <v>3909192.6412714398</v>
      </c>
      <c r="AV38" s="114">
        <v>4117826.7758955802</v>
      </c>
      <c r="AW38" s="114">
        <v>5002298.0259300098</v>
      </c>
      <c r="AX38" s="114">
        <v>3821130.9771498302</v>
      </c>
      <c r="AY38" s="114">
        <v>4076770.4838473899</v>
      </c>
      <c r="AZ38" s="114">
        <v>3950104.8302549198</v>
      </c>
      <c r="BA38" s="114">
        <v>3879334.4828044702</v>
      </c>
      <c r="BB38" s="114">
        <v>4012076.8623695001</v>
      </c>
      <c r="BC38" s="114">
        <v>3878212.3266034801</v>
      </c>
      <c r="BD38" s="114">
        <v>3601512.2735705399</v>
      </c>
      <c r="BE38" s="114">
        <v>3700729.6499109301</v>
      </c>
      <c r="BF38" s="114">
        <v>3691709.6022538799</v>
      </c>
      <c r="BG38" s="114">
        <v>3652614.99004295</v>
      </c>
      <c r="BH38" s="114">
        <v>4048278.8120847698</v>
      </c>
      <c r="BI38" s="114">
        <v>3653984.32800003</v>
      </c>
      <c r="BJ38" s="114">
        <v>3698292.3939889101</v>
      </c>
      <c r="BK38" s="114">
        <v>4348864.9064192902</v>
      </c>
      <c r="BL38" s="114">
        <v>3835542.1454971302</v>
      </c>
      <c r="BM38" s="114">
        <v>2600945.3769533001</v>
      </c>
      <c r="BN38" s="114">
        <v>2836097.2112909802</v>
      </c>
      <c r="BO38" s="114">
        <v>2650989.8638456599</v>
      </c>
      <c r="BP38" s="114">
        <v>3428036.86565735</v>
      </c>
      <c r="BQ38" s="114">
        <v>2961635.9348971099</v>
      </c>
      <c r="BR38" s="114">
        <v>2882436.70460568</v>
      </c>
      <c r="BS38" s="114">
        <v>3547479.5249842699</v>
      </c>
      <c r="BT38" s="114">
        <v>3609530.1821189099</v>
      </c>
      <c r="BU38" s="114">
        <v>4092723.2719094902</v>
      </c>
      <c r="BV38" s="114">
        <v>3772523.38946243</v>
      </c>
      <c r="BW38" s="114">
        <v>3594564.0074411598</v>
      </c>
      <c r="BX38" s="114">
        <v>2629337.3412442999</v>
      </c>
      <c r="BY38" s="114">
        <v>3483999.4417888699</v>
      </c>
      <c r="BZ38" s="114">
        <v>3527077.2023521499</v>
      </c>
      <c r="CA38" s="114">
        <v>2708982.05899271</v>
      </c>
      <c r="CB38" s="114">
        <v>2727776.9751313999</v>
      </c>
      <c r="CC38" s="114">
        <v>3859166.6869019899</v>
      </c>
      <c r="CD38" s="114">
        <v>3924275.63246257</v>
      </c>
      <c r="CE38" s="114">
        <v>3172942.5442297999</v>
      </c>
      <c r="CF38" s="114">
        <v>3386666.0967109199</v>
      </c>
      <c r="CG38" s="114">
        <v>3789710.3406659602</v>
      </c>
      <c r="CH38" s="114">
        <v>3893338.2138132998</v>
      </c>
      <c r="CI38" s="114">
        <v>2822302.3324134699</v>
      </c>
      <c r="CJ38" s="114">
        <v>3628786.7652828</v>
      </c>
      <c r="CK38" s="114">
        <v>3913189.7369754198</v>
      </c>
      <c r="CL38" s="114">
        <v>3752744.1458304799</v>
      </c>
      <c r="CM38" s="114">
        <v>4111260.5025392901</v>
      </c>
      <c r="CN38" s="114">
        <v>3806161.0361701902</v>
      </c>
      <c r="CO38" s="114">
        <v>3564864.5615502</v>
      </c>
      <c r="CP38" s="114">
        <v>3495962.0669473102</v>
      </c>
      <c r="CQ38" s="114">
        <v>3808353.1070758398</v>
      </c>
      <c r="CR38" s="114">
        <v>3878585.6498032799</v>
      </c>
      <c r="CS38" s="114">
        <v>2715178.7603803701</v>
      </c>
      <c r="CT38" s="114">
        <v>2945363.89500352</v>
      </c>
      <c r="CU38" s="114">
        <v>2834990.4772476</v>
      </c>
      <c r="CV38" s="114">
        <v>2695097.5137855299</v>
      </c>
      <c r="CW38" s="114">
        <v>2739636.86890961</v>
      </c>
      <c r="CX38" s="114">
        <v>2859167.48100984</v>
      </c>
    </row>
    <row r="39" spans="1:102" s="79" customFormat="1" x14ac:dyDescent="0.2">
      <c r="A39" s="75" t="s">
        <v>2034</v>
      </c>
      <c r="B39" s="76">
        <f>STDEV(D39:L39)/AVERAGE(D39:L39)</f>
        <v>5.9118410550326461E-2</v>
      </c>
      <c r="C39" s="77"/>
      <c r="D39" s="78">
        <f t="shared" ref="D39:L39" si="32">(D37/D38)*136.3</f>
        <v>90.434837591856237</v>
      </c>
      <c r="E39" s="78">
        <f t="shared" si="32"/>
        <v>82.340231026673806</v>
      </c>
      <c r="F39" s="78">
        <f t="shared" si="32"/>
        <v>90.460895233423983</v>
      </c>
      <c r="G39" s="78">
        <f t="shared" si="32"/>
        <v>94.035120509461663</v>
      </c>
      <c r="H39" s="78">
        <f t="shared" si="32"/>
        <v>93.517887759742706</v>
      </c>
      <c r="I39" s="78">
        <f t="shared" si="32"/>
        <v>82.812516051368334</v>
      </c>
      <c r="J39" s="78">
        <f t="shared" si="32"/>
        <v>80.838483509473321</v>
      </c>
      <c r="K39" s="78">
        <f t="shared" si="32"/>
        <v>83.79591211499195</v>
      </c>
      <c r="L39" s="78">
        <f t="shared" si="32"/>
        <v>84.152397802255663</v>
      </c>
      <c r="N39" s="80">
        <f>STDEV(P39:X39)/AVERAGE(P39:X39)</f>
        <v>8.2233452525318801E-2</v>
      </c>
      <c r="O39" s="81"/>
      <c r="P39" s="82">
        <f>((P37/P38)*136.3)</f>
        <v>21.856766837194044</v>
      </c>
      <c r="Q39" s="82">
        <f t="shared" ref="Q39:X39" si="33">((Q37/Q38)*136.3)</f>
        <v>18.161784300116448</v>
      </c>
      <c r="R39" s="82">
        <f t="shared" si="33"/>
        <v>21.447258772145243</v>
      </c>
      <c r="S39" s="82">
        <f t="shared" si="33"/>
        <v>23.819907862577324</v>
      </c>
      <c r="T39" s="82">
        <f t="shared" si="33"/>
        <v>23.583271898707011</v>
      </c>
      <c r="U39" s="82">
        <f t="shared" si="33"/>
        <v>20.599454003528056</v>
      </c>
      <c r="V39" s="82">
        <f t="shared" si="33"/>
        <v>20.394895181416544</v>
      </c>
      <c r="W39" s="82">
        <f t="shared" si="33"/>
        <v>20.559858259765296</v>
      </c>
      <c r="X39" s="82">
        <f t="shared" si="33"/>
        <v>22.491081599319006</v>
      </c>
      <c r="Y39" s="105"/>
      <c r="Z39" s="106">
        <f>((Z37/Z38)*136.3)</f>
        <v>18.213384822991014</v>
      </c>
      <c r="AA39" s="106">
        <f t="shared" ref="AA39:CL39" si="34">((AA37/AA38)*136.3)</f>
        <v>17.079954975776364</v>
      </c>
      <c r="AB39" s="106">
        <f t="shared" si="34"/>
        <v>20.788253827018163</v>
      </c>
      <c r="AC39" s="106">
        <f t="shared" si="34"/>
        <v>15.433598120712185</v>
      </c>
      <c r="AD39" s="106">
        <f t="shared" si="34"/>
        <v>25.048736256651832</v>
      </c>
      <c r="AE39" s="106">
        <f t="shared" si="34"/>
        <v>27.416441362544152</v>
      </c>
      <c r="AF39" s="106">
        <f t="shared" si="34"/>
        <v>17.548034737333992</v>
      </c>
      <c r="AG39" s="106">
        <f t="shared" si="34"/>
        <v>18.67972118120111</v>
      </c>
      <c r="AH39" s="106">
        <f t="shared" si="34"/>
        <v>26.927705266176627</v>
      </c>
      <c r="AI39" s="106">
        <f t="shared" si="34"/>
        <v>20.727983830967005</v>
      </c>
      <c r="AJ39" s="106">
        <f t="shared" si="34"/>
        <v>30.53729444960155</v>
      </c>
      <c r="AK39" s="106">
        <f t="shared" si="34"/>
        <v>20.616924215793432</v>
      </c>
      <c r="AL39" s="106">
        <f t="shared" si="34"/>
        <v>27.228020484205487</v>
      </c>
      <c r="AM39" s="106">
        <f t="shared" si="34"/>
        <v>22.608933206200053</v>
      </c>
      <c r="AN39" s="106">
        <f t="shared" si="34"/>
        <v>22.506870043865266</v>
      </c>
      <c r="AO39" s="106">
        <f t="shared" si="34"/>
        <v>19.169860720255919</v>
      </c>
      <c r="AP39" s="106">
        <f t="shared" si="34"/>
        <v>22.139005064212178</v>
      </c>
      <c r="AQ39" s="106">
        <f t="shared" si="34"/>
        <v>53.51438136974965</v>
      </c>
      <c r="AR39" s="106">
        <f t="shared" si="34"/>
        <v>21.238550182482125</v>
      </c>
      <c r="AS39" s="106">
        <f t="shared" si="34"/>
        <v>28.013706776549597</v>
      </c>
      <c r="AT39" s="106">
        <f t="shared" si="34"/>
        <v>21.082650141137261</v>
      </c>
      <c r="AU39" s="106">
        <f t="shared" si="34"/>
        <v>16.671370321900177</v>
      </c>
      <c r="AV39" s="106">
        <f t="shared" si="34"/>
        <v>23.86904845447561</v>
      </c>
      <c r="AW39" s="106">
        <f t="shared" si="34"/>
        <v>14.408982636125206</v>
      </c>
      <c r="AX39" s="106">
        <f t="shared" si="34"/>
        <v>18.688638044872885</v>
      </c>
      <c r="AY39" s="106">
        <f t="shared" si="34"/>
        <v>17.300429112016893</v>
      </c>
      <c r="AZ39" s="106">
        <f t="shared" si="34"/>
        <v>30.044703792691699</v>
      </c>
      <c r="BA39" s="106">
        <f t="shared" si="34"/>
        <v>21.036909895383431</v>
      </c>
      <c r="BB39" s="106">
        <f t="shared" si="34"/>
        <v>25.12289473929998</v>
      </c>
      <c r="BC39" s="106">
        <f t="shared" si="34"/>
        <v>20.437757994804599</v>
      </c>
      <c r="BD39" s="106">
        <f t="shared" si="34"/>
        <v>25.934665026674622</v>
      </c>
      <c r="BE39" s="106">
        <f t="shared" si="34"/>
        <v>26.355733138578316</v>
      </c>
      <c r="BF39" s="106">
        <f t="shared" si="34"/>
        <v>19.766733406218478</v>
      </c>
      <c r="BG39" s="106">
        <f t="shared" si="34"/>
        <v>23.187569710140796</v>
      </c>
      <c r="BH39" s="106">
        <f t="shared" si="34"/>
        <v>30.624425852818426</v>
      </c>
      <c r="BI39" s="106">
        <f t="shared" si="34"/>
        <v>21.510964319418104</v>
      </c>
      <c r="BJ39" s="106">
        <f t="shared" si="34"/>
        <v>23.449738751507763</v>
      </c>
      <c r="BK39" s="106">
        <f t="shared" si="34"/>
        <v>67.597727473766639</v>
      </c>
      <c r="BL39" s="106">
        <f t="shared" si="34"/>
        <v>20.568977346744543</v>
      </c>
      <c r="BM39" s="106">
        <f t="shared" si="34"/>
        <v>30.938789218159847</v>
      </c>
      <c r="BN39" s="106">
        <f t="shared" si="34"/>
        <v>24.215451720483635</v>
      </c>
      <c r="BO39" s="106">
        <f t="shared" si="34"/>
        <v>25.9187691186515</v>
      </c>
      <c r="BP39" s="106">
        <f t="shared" si="34"/>
        <v>23.013955792387247</v>
      </c>
      <c r="BQ39" s="106">
        <f t="shared" si="34"/>
        <v>32.755007159266697</v>
      </c>
      <c r="BR39" s="106">
        <f t="shared" si="34"/>
        <v>42.017515090613763</v>
      </c>
      <c r="BS39" s="106">
        <f t="shared" si="34"/>
        <v>20.998830398767204</v>
      </c>
      <c r="BT39" s="106">
        <f t="shared" si="34"/>
        <v>22.511482583860893</v>
      </c>
      <c r="BU39" s="106">
        <f t="shared" si="34"/>
        <v>17.388290021894004</v>
      </c>
      <c r="BV39" s="106">
        <f t="shared" si="34"/>
        <v>31.571196677253337</v>
      </c>
      <c r="BW39" s="106">
        <f t="shared" si="34"/>
        <v>20.792203460290899</v>
      </c>
      <c r="BX39" s="106">
        <f t="shared" si="34"/>
        <v>27.463819789047172</v>
      </c>
      <c r="BY39" s="106">
        <f t="shared" si="34"/>
        <v>25.041806794973525</v>
      </c>
      <c r="BZ39" s="106">
        <f t="shared" si="34"/>
        <v>21.653742499094395</v>
      </c>
      <c r="CA39" s="106">
        <f t="shared" si="34"/>
        <v>25.969333391247844</v>
      </c>
      <c r="CB39" s="106">
        <f t="shared" si="34"/>
        <v>20.768234316020592</v>
      </c>
      <c r="CC39" s="106">
        <f t="shared" si="34"/>
        <v>24.317507839983858</v>
      </c>
      <c r="CD39" s="106">
        <f t="shared" si="34"/>
        <v>17.89550709777577</v>
      </c>
      <c r="CE39" s="106">
        <f t="shared" si="34"/>
        <v>19.510785183178658</v>
      </c>
      <c r="CF39" s="106">
        <f t="shared" si="34"/>
        <v>23.759094326314688</v>
      </c>
      <c r="CG39" s="106">
        <f t="shared" si="34"/>
        <v>22.768362787316882</v>
      </c>
      <c r="CH39" s="106">
        <f t="shared" si="34"/>
        <v>23.196439677839763</v>
      </c>
      <c r="CI39" s="106">
        <f t="shared" si="34"/>
        <v>24.91327592293273</v>
      </c>
      <c r="CJ39" s="106">
        <f t="shared" si="34"/>
        <v>21.966626938812507</v>
      </c>
      <c r="CK39" s="106">
        <f t="shared" si="34"/>
        <v>19.51106225355101</v>
      </c>
      <c r="CL39" s="106">
        <f t="shared" si="34"/>
        <v>19.748664205725124</v>
      </c>
      <c r="CM39" s="106">
        <f t="shared" ref="CM39:CX39" si="35">((CM37/CM38)*136.3)</f>
        <v>16.052269316167031</v>
      </c>
      <c r="CN39" s="106">
        <f t="shared" si="35"/>
        <v>47.576859199966783</v>
      </c>
      <c r="CO39" s="106">
        <f t="shared" si="35"/>
        <v>20.943374053270873</v>
      </c>
      <c r="CP39" s="106">
        <f t="shared" si="35"/>
        <v>18.744812563557169</v>
      </c>
      <c r="CQ39" s="106">
        <f t="shared" si="35"/>
        <v>46.079819174255711</v>
      </c>
      <c r="CR39" s="106">
        <f t="shared" si="35"/>
        <v>20.421048249234826</v>
      </c>
      <c r="CS39" s="106">
        <f t="shared" si="35"/>
        <v>30.800281857574355</v>
      </c>
      <c r="CT39" s="106">
        <f t="shared" si="35"/>
        <v>61.568652672202994</v>
      </c>
      <c r="CU39" s="106">
        <f t="shared" si="35"/>
        <v>27.173728751075068</v>
      </c>
      <c r="CV39" s="106">
        <f t="shared" si="35"/>
        <v>28.919227542839991</v>
      </c>
      <c r="CW39" s="106">
        <f t="shared" si="35"/>
        <v>25.444906750221261</v>
      </c>
      <c r="CX39" s="106">
        <f t="shared" si="35"/>
        <v>23.648743417270751</v>
      </c>
    </row>
    <row r="40" spans="1:102" x14ac:dyDescent="0.2">
      <c r="A40" s="83"/>
      <c r="B40" s="70"/>
      <c r="C40" s="71"/>
      <c r="D40" s="8"/>
      <c r="E40" s="8"/>
      <c r="F40" s="8"/>
      <c r="G40" s="8"/>
      <c r="H40" s="8"/>
      <c r="I40" s="8"/>
      <c r="J40" s="8"/>
      <c r="K40" s="8"/>
      <c r="L40" s="8"/>
      <c r="N40" s="72"/>
      <c r="O40" s="73"/>
      <c r="P40" s="74"/>
      <c r="Q40" s="74"/>
      <c r="R40" s="74"/>
      <c r="S40" s="74"/>
      <c r="T40" s="74"/>
      <c r="U40" s="74"/>
      <c r="V40" s="74"/>
      <c r="W40" s="74"/>
      <c r="X40" s="74"/>
    </row>
    <row r="41" spans="1:102" x14ac:dyDescent="0.2">
      <c r="A41" s="69" t="s">
        <v>2051</v>
      </c>
      <c r="B41" s="70">
        <f>STDEV(D41:L41)/AVERAGE(D41:L41)</f>
        <v>5.2751159328559769E-2</v>
      </c>
      <c r="C41" s="71"/>
      <c r="D41" s="8">
        <v>1802633.90947747</v>
      </c>
      <c r="E41" s="8">
        <v>1732941.35791075</v>
      </c>
      <c r="F41" s="8">
        <v>1677297.93781298</v>
      </c>
      <c r="G41" s="8">
        <v>1729074.98800126</v>
      </c>
      <c r="H41" s="8">
        <v>1631547.97853556</v>
      </c>
      <c r="I41" s="8">
        <v>1650554.0368111101</v>
      </c>
      <c r="J41" s="8">
        <v>1572750.0445431101</v>
      </c>
      <c r="K41" s="8">
        <v>1512466.4303439499</v>
      </c>
      <c r="L41" s="8">
        <v>1639673.81385835</v>
      </c>
      <c r="N41" s="72">
        <f>STDEV(P41:X41)/AVERAGE(P41:X41)</f>
        <v>4.6943750003881013E-2</v>
      </c>
      <c r="O41" s="73"/>
      <c r="P41" s="10">
        <v>1551075.95767187</v>
      </c>
      <c r="Q41" s="10">
        <v>1482343.96218119</v>
      </c>
      <c r="R41" s="10">
        <v>1422893.4170508899</v>
      </c>
      <c r="S41" s="10">
        <v>1489725.6272998799</v>
      </c>
      <c r="T41" s="10">
        <v>1380003.24448428</v>
      </c>
      <c r="U41" s="10">
        <v>1431813.6159226201</v>
      </c>
      <c r="V41" s="10">
        <v>1393193.6243612301</v>
      </c>
      <c r="W41" s="10">
        <v>1343058.7737370899</v>
      </c>
      <c r="X41" s="10">
        <v>1370092.5921914401</v>
      </c>
      <c r="Z41" s="114">
        <v>1218300.3340587299</v>
      </c>
      <c r="AA41" s="114">
        <v>1215583.24818587</v>
      </c>
      <c r="AB41" s="114">
        <v>2964379.22259686</v>
      </c>
      <c r="AC41" s="114">
        <v>900762.54425947601</v>
      </c>
      <c r="AD41" s="114">
        <v>1611773.93116305</v>
      </c>
      <c r="AE41" s="114">
        <v>1171058.8221</v>
      </c>
      <c r="AF41" s="114">
        <v>1317266.9096339899</v>
      </c>
      <c r="AG41" s="114">
        <v>1136412.2435639999</v>
      </c>
      <c r="AH41" s="114">
        <v>1579394.25187629</v>
      </c>
      <c r="AI41" s="114">
        <v>917058.28843392304</v>
      </c>
      <c r="AJ41" s="114">
        <v>1270469.1667319301</v>
      </c>
      <c r="AK41" s="114">
        <v>1716959.12708831</v>
      </c>
      <c r="AL41" s="114">
        <v>1389658.3485795199</v>
      </c>
      <c r="AM41" s="114">
        <v>1592606.87847231</v>
      </c>
      <c r="AN41" s="114">
        <v>1380110.7696738199</v>
      </c>
      <c r="AO41" s="114">
        <v>1461558.29757305</v>
      </c>
      <c r="AP41" s="114">
        <v>1296591.12379705</v>
      </c>
      <c r="AQ41" s="114">
        <v>1176640.87805962</v>
      </c>
      <c r="AR41" s="114">
        <v>1242509.6825359401</v>
      </c>
      <c r="AS41" s="114">
        <v>1290337.8610657901</v>
      </c>
      <c r="AT41" s="114">
        <v>1262552.15354929</v>
      </c>
      <c r="AU41" s="114">
        <v>1363293.7378095</v>
      </c>
      <c r="AV41" s="114">
        <v>1369348.5903193301</v>
      </c>
      <c r="AW41" s="114">
        <v>1159606.8530773199</v>
      </c>
      <c r="AX41" s="114">
        <v>1220606.25311564</v>
      </c>
      <c r="AY41" s="114">
        <v>1568232.50397158</v>
      </c>
      <c r="AZ41" s="114">
        <v>1340917.2983395001</v>
      </c>
      <c r="BA41" s="114">
        <v>1477948.4777698</v>
      </c>
      <c r="BB41" s="114">
        <v>1906390.6677526401</v>
      </c>
      <c r="BC41" s="114">
        <v>817060.36419954302</v>
      </c>
      <c r="BD41" s="114">
        <v>1734538.42786863</v>
      </c>
      <c r="BE41" s="114">
        <v>820756.51488157804</v>
      </c>
      <c r="BF41" s="114">
        <v>978024.64541074599</v>
      </c>
      <c r="BG41" s="114">
        <v>1391817.3400985301</v>
      </c>
      <c r="BH41" s="114">
        <v>1177157.4868840601</v>
      </c>
      <c r="BI41" s="114">
        <v>1101215.78455041</v>
      </c>
      <c r="BJ41" s="114">
        <v>1065323.57370095</v>
      </c>
      <c r="BK41" s="114">
        <v>1065332.6298996101</v>
      </c>
      <c r="BL41" s="114">
        <v>819420.62724847102</v>
      </c>
      <c r="BM41" s="114">
        <v>1152481.06613147</v>
      </c>
      <c r="BN41" s="114">
        <v>1257258.17448948</v>
      </c>
      <c r="BO41" s="114">
        <v>823467.26256400498</v>
      </c>
      <c r="BP41" s="114">
        <v>1348131.07950777</v>
      </c>
      <c r="BQ41" s="114">
        <v>790277.71304698801</v>
      </c>
      <c r="BR41" s="114">
        <v>1065328.87730433</v>
      </c>
      <c r="BS41" s="114">
        <v>980653.16170375398</v>
      </c>
      <c r="BT41" s="114">
        <v>795584.82843797002</v>
      </c>
      <c r="BU41" s="114">
        <v>671399.87623704597</v>
      </c>
      <c r="BV41" s="114">
        <v>976185.41364327294</v>
      </c>
      <c r="BW41" s="114">
        <v>1126839.2874697701</v>
      </c>
      <c r="BX41" s="114">
        <v>824978.34000636195</v>
      </c>
      <c r="BY41" s="114">
        <v>1051944.6606638699</v>
      </c>
      <c r="BZ41" s="114">
        <v>845232.57794053503</v>
      </c>
      <c r="CA41" s="114">
        <v>948738.24603054195</v>
      </c>
      <c r="CB41" s="114">
        <v>1021473.74348779</v>
      </c>
      <c r="CC41" s="114">
        <v>1118724.6811987699</v>
      </c>
      <c r="CD41" s="114">
        <v>1105343.68577909</v>
      </c>
      <c r="CE41" s="114">
        <v>649995.716466518</v>
      </c>
      <c r="CF41" s="114">
        <v>1554936.2174067399</v>
      </c>
      <c r="CG41" s="114">
        <v>779369.76148708095</v>
      </c>
      <c r="CH41" s="114">
        <v>1390507.09757339</v>
      </c>
      <c r="CI41" s="114">
        <v>1127888.8237995801</v>
      </c>
      <c r="CJ41" s="114">
        <v>1274713.94006207</v>
      </c>
      <c r="CK41" s="114">
        <v>970545.19992576004</v>
      </c>
      <c r="CL41" s="114">
        <v>1271393.18082904</v>
      </c>
      <c r="CM41" s="114">
        <v>1058978.0961720201</v>
      </c>
      <c r="CN41" s="114">
        <v>1395423.73977887</v>
      </c>
      <c r="CO41" s="114">
        <v>1150907.3552002599</v>
      </c>
      <c r="CP41" s="114">
        <v>995930.89653704001</v>
      </c>
      <c r="CQ41" s="114">
        <v>1387184.61759383</v>
      </c>
      <c r="CR41" s="114">
        <v>1167173.5704918201</v>
      </c>
      <c r="CS41" s="114">
        <v>1129060.7597269199</v>
      </c>
      <c r="CT41" s="114">
        <v>932668.30434458703</v>
      </c>
      <c r="CU41" s="114">
        <v>976808.21159070695</v>
      </c>
      <c r="CV41" s="114">
        <v>868499.54882802605</v>
      </c>
      <c r="CW41" s="114">
        <v>981919.98085294</v>
      </c>
      <c r="CX41" s="114">
        <v>739341.23771084798</v>
      </c>
    </row>
    <row r="42" spans="1:102" x14ac:dyDescent="0.2">
      <c r="A42" s="69" t="s">
        <v>2052</v>
      </c>
      <c r="B42" s="70">
        <f>STDEV(D42:L42)/AVERAGE(D42:L42)</f>
        <v>4.9647836272642736E-2</v>
      </c>
      <c r="C42" s="71"/>
      <c r="D42" s="8">
        <v>3848576.1599505399</v>
      </c>
      <c r="E42" s="8">
        <v>3961563.3281250899</v>
      </c>
      <c r="F42" s="8">
        <v>3921555.5971795898</v>
      </c>
      <c r="G42" s="8">
        <v>3942449.31864363</v>
      </c>
      <c r="H42" s="8">
        <v>3671769.04690082</v>
      </c>
      <c r="I42" s="8">
        <v>3677182.9597621299</v>
      </c>
      <c r="J42" s="8">
        <v>3553302.9570673201</v>
      </c>
      <c r="K42" s="8">
        <v>3542906.9664663998</v>
      </c>
      <c r="L42" s="8">
        <v>3498746.0740925302</v>
      </c>
      <c r="N42" s="72">
        <f>STDEV(P42:X42)/AVERAGE(P42:X42)</f>
        <v>4.96979896418707E-2</v>
      </c>
      <c r="O42" s="73"/>
      <c r="P42" s="10">
        <v>3692168.8151039602</v>
      </c>
      <c r="Q42" s="10">
        <v>3612098.5888827899</v>
      </c>
      <c r="R42" s="10">
        <v>3636097.27529117</v>
      </c>
      <c r="S42" s="10">
        <v>3235098.1110207899</v>
      </c>
      <c r="T42" s="10">
        <v>3372538.4163705502</v>
      </c>
      <c r="U42" s="10">
        <v>3320810.6265592999</v>
      </c>
      <c r="V42" s="10">
        <v>3298809.0774972499</v>
      </c>
      <c r="W42" s="10">
        <v>3324799.5422213902</v>
      </c>
      <c r="X42" s="10">
        <v>3350737.82115262</v>
      </c>
      <c r="Z42" s="114">
        <v>3829495.4968393901</v>
      </c>
      <c r="AA42" s="114">
        <v>4031370.80715155</v>
      </c>
      <c r="AB42" s="114">
        <v>3974256.6349413199</v>
      </c>
      <c r="AC42" s="114">
        <v>4199077.6459171902</v>
      </c>
      <c r="AD42" s="114">
        <v>3532113.9254920301</v>
      </c>
      <c r="AE42" s="114">
        <v>3548273.6679390301</v>
      </c>
      <c r="AF42" s="114">
        <v>3623655.0772244101</v>
      </c>
      <c r="AG42" s="114">
        <v>3623392.4880986698</v>
      </c>
      <c r="AH42" s="114">
        <v>3664413.40192329</v>
      </c>
      <c r="AI42" s="114">
        <v>3693601.5999296</v>
      </c>
      <c r="AJ42" s="114">
        <v>3583138.0214919201</v>
      </c>
      <c r="AK42" s="114">
        <v>3494426.2571040201</v>
      </c>
      <c r="AL42" s="114">
        <v>3669278.7923459602</v>
      </c>
      <c r="AM42" s="114">
        <v>3381755.0621262798</v>
      </c>
      <c r="AN42" s="114">
        <v>3506440.53822878</v>
      </c>
      <c r="AO42" s="114">
        <v>3605764.6395604801</v>
      </c>
      <c r="AP42" s="114">
        <v>3643458.2559104101</v>
      </c>
      <c r="AQ42" s="114">
        <v>3657551.0950791598</v>
      </c>
      <c r="AR42" s="114">
        <v>3529222.0566313099</v>
      </c>
      <c r="AS42" s="114">
        <v>3397028.2132746298</v>
      </c>
      <c r="AT42" s="114">
        <v>3484550.08420244</v>
      </c>
      <c r="AU42" s="114">
        <v>3439497.8937610998</v>
      </c>
      <c r="AV42" s="114">
        <v>3533890.59760659</v>
      </c>
      <c r="AW42" s="114">
        <v>4294503.1305087404</v>
      </c>
      <c r="AX42" s="114">
        <v>3371571.4895051201</v>
      </c>
      <c r="AY42" s="114">
        <v>3601460.4396508802</v>
      </c>
      <c r="AZ42" s="114">
        <v>3419925.1188875102</v>
      </c>
      <c r="BA42" s="114">
        <v>3387744.2126861401</v>
      </c>
      <c r="BB42" s="114">
        <v>3395425.3910823702</v>
      </c>
      <c r="BC42" s="114">
        <v>3457939.0159445298</v>
      </c>
      <c r="BD42" s="114">
        <v>3272035.5191007499</v>
      </c>
      <c r="BE42" s="114">
        <v>3336098.6794667202</v>
      </c>
      <c r="BF42" s="114">
        <v>3419545.6476471</v>
      </c>
      <c r="BG42" s="114">
        <v>3101577.25215156</v>
      </c>
      <c r="BH42" s="114">
        <v>3121736.89517086</v>
      </c>
      <c r="BI42" s="114">
        <v>3250613.8056544601</v>
      </c>
      <c r="BJ42" s="114">
        <v>3335061.2423099698</v>
      </c>
      <c r="BK42" s="114">
        <v>3455123.3159923102</v>
      </c>
      <c r="BL42" s="114">
        <v>3452534.2383828801</v>
      </c>
      <c r="BM42" s="114">
        <v>2629670.2840392902</v>
      </c>
      <c r="BN42" s="114">
        <v>2818635.0890159602</v>
      </c>
      <c r="BO42" s="114">
        <v>2230351.5915985499</v>
      </c>
      <c r="BP42" s="114">
        <v>3206468.01808389</v>
      </c>
      <c r="BQ42" s="114">
        <v>2708190.04491506</v>
      </c>
      <c r="BR42" s="114">
        <v>2685281.8901064801</v>
      </c>
      <c r="BS42" s="114">
        <v>3240054.3030828098</v>
      </c>
      <c r="BT42" s="114">
        <v>3378666.4681821102</v>
      </c>
      <c r="BU42" s="114">
        <v>3679722.0374854002</v>
      </c>
      <c r="BV42" s="114">
        <v>3209174.6704428201</v>
      </c>
      <c r="BW42" s="114">
        <v>3262269.5047116601</v>
      </c>
      <c r="BX42" s="114">
        <v>2647909.06362287</v>
      </c>
      <c r="BY42" s="114">
        <v>3189948.6550906198</v>
      </c>
      <c r="BZ42" s="114">
        <v>3172437.10681551</v>
      </c>
      <c r="CA42" s="114">
        <v>2794012.4710685899</v>
      </c>
      <c r="CB42" s="114">
        <v>2808224.4454468898</v>
      </c>
      <c r="CC42" s="114">
        <v>3308893.5350921801</v>
      </c>
      <c r="CD42" s="114">
        <v>3526637.4002496302</v>
      </c>
      <c r="CE42" s="114">
        <v>3159098.2915831599</v>
      </c>
      <c r="CF42" s="114">
        <v>3214940.31766226</v>
      </c>
      <c r="CG42" s="114">
        <v>3581175.4637831398</v>
      </c>
      <c r="CH42" s="114">
        <v>3536398.30180611</v>
      </c>
      <c r="CI42" s="114">
        <v>2914148.0719049601</v>
      </c>
      <c r="CJ42" s="114">
        <v>3343528.0988661498</v>
      </c>
      <c r="CK42" s="114">
        <v>3424018.12833818</v>
      </c>
      <c r="CL42" s="114">
        <v>3302909.0705205202</v>
      </c>
      <c r="CM42" s="114">
        <v>3597573.0846177698</v>
      </c>
      <c r="CN42" s="114">
        <v>3380408.2700003101</v>
      </c>
      <c r="CO42" s="114">
        <v>3335896.0795761901</v>
      </c>
      <c r="CP42" s="114">
        <v>3212711.21218932</v>
      </c>
      <c r="CQ42" s="114">
        <v>3592091.5549253598</v>
      </c>
      <c r="CR42" s="114">
        <v>3458827.6572023798</v>
      </c>
      <c r="CS42" s="114">
        <v>2704740.6727461899</v>
      </c>
      <c r="CT42" s="114">
        <v>2988498.54606668</v>
      </c>
      <c r="CU42" s="114">
        <v>2931777.6269455599</v>
      </c>
      <c r="CV42" s="114">
        <v>2878242.2706821701</v>
      </c>
      <c r="CW42" s="114">
        <v>2875160.2085719099</v>
      </c>
      <c r="CX42" s="114">
        <v>2912037.09114308</v>
      </c>
    </row>
    <row r="43" spans="1:102" s="79" customFormat="1" x14ac:dyDescent="0.2">
      <c r="A43" s="75" t="s">
        <v>2034</v>
      </c>
      <c r="B43" s="76">
        <f>STDEV(D43:L43)/AVERAGE(D43:L43)</f>
        <v>3.4203083105029751E-2</v>
      </c>
      <c r="C43" s="77"/>
      <c r="D43" s="78">
        <f t="shared" ref="D43:L43" si="36">(D41/D42)*134.5</f>
        <v>62.998431302405521</v>
      </c>
      <c r="E43" s="78">
        <f t="shared" si="36"/>
        <v>58.835513491414297</v>
      </c>
      <c r="F43" s="78">
        <f t="shared" si="36"/>
        <v>57.527317169262233</v>
      </c>
      <c r="G43" s="78">
        <f t="shared" si="36"/>
        <v>58.988858724550504</v>
      </c>
      <c r="H43" s="78">
        <f t="shared" si="36"/>
        <v>59.764979853037119</v>
      </c>
      <c r="I43" s="78">
        <f t="shared" si="36"/>
        <v>60.372170865671322</v>
      </c>
      <c r="J43" s="78">
        <f t="shared" si="36"/>
        <v>59.531901317425607</v>
      </c>
      <c r="K43" s="78">
        <f t="shared" si="36"/>
        <v>57.418028982046238</v>
      </c>
      <c r="L43" s="78">
        <f t="shared" si="36"/>
        <v>63.032904730346445</v>
      </c>
      <c r="N43" s="80">
        <f>STDEV(P43:X43)/AVERAGE(P43:X43)</f>
        <v>4.7353185855986933E-2</v>
      </c>
      <c r="O43" s="81"/>
      <c r="P43" s="82">
        <f>((P41/P42)*134.5)</f>
        <v>56.50329840104898</v>
      </c>
      <c r="Q43" s="82">
        <f t="shared" ref="Q43:X43" si="37">((Q41/Q42)*134.5)</f>
        <v>55.19651748349321</v>
      </c>
      <c r="R43" s="82">
        <f t="shared" si="37"/>
        <v>52.633125602510042</v>
      </c>
      <c r="S43" s="82">
        <f t="shared" si="37"/>
        <v>61.935709519675278</v>
      </c>
      <c r="T43" s="82">
        <f t="shared" si="37"/>
        <v>55.035825680196531</v>
      </c>
      <c r="U43" s="82">
        <f t="shared" si="37"/>
        <v>57.991542727964557</v>
      </c>
      <c r="V43" s="82">
        <f t="shared" si="37"/>
        <v>56.803694325574881</v>
      </c>
      <c r="W43" s="82">
        <f t="shared" si="37"/>
        <v>54.331517667061249</v>
      </c>
      <c r="X43" s="82">
        <f t="shared" si="37"/>
        <v>54.996082500527926</v>
      </c>
      <c r="Y43" s="105"/>
      <c r="Z43" s="106">
        <f>((Z41/Z42)*134.5)</f>
        <v>42.789290408133247</v>
      </c>
      <c r="AA43" s="106">
        <f t="shared" ref="AA43:CL43" si="38">((AA41/AA42)*134.5)</f>
        <v>40.555918743808391</v>
      </c>
      <c r="AB43" s="106">
        <f t="shared" si="38"/>
        <v>100.32291370765105</v>
      </c>
      <c r="AC43" s="106">
        <f t="shared" si="38"/>
        <v>28.852184317357764</v>
      </c>
      <c r="AD43" s="106">
        <f t="shared" si="38"/>
        <v>61.375028754552943</v>
      </c>
      <c r="AE43" s="106">
        <f t="shared" si="38"/>
        <v>44.389871332539066</v>
      </c>
      <c r="AF43" s="106">
        <f t="shared" si="38"/>
        <v>48.893284700120894</v>
      </c>
      <c r="AG43" s="106">
        <f t="shared" si="38"/>
        <v>42.183519246506684</v>
      </c>
      <c r="AH43" s="106">
        <f t="shared" si="38"/>
        <v>57.970677316556745</v>
      </c>
      <c r="AI43" s="106">
        <f t="shared" si="38"/>
        <v>33.394056304478966</v>
      </c>
      <c r="AJ43" s="106">
        <f t="shared" si="38"/>
        <v>47.689511791202406</v>
      </c>
      <c r="AK43" s="106">
        <f t="shared" si="38"/>
        <v>66.085527523697138</v>
      </c>
      <c r="AL43" s="106">
        <f t="shared" si="38"/>
        <v>50.938906107062195</v>
      </c>
      <c r="AM43" s="106">
        <f t="shared" si="38"/>
        <v>63.341555263273214</v>
      </c>
      <c r="AN43" s="106">
        <f t="shared" si="38"/>
        <v>52.938270732773958</v>
      </c>
      <c r="AO43" s="106">
        <f t="shared" si="38"/>
        <v>54.518142661562358</v>
      </c>
      <c r="AP43" s="106">
        <f t="shared" si="38"/>
        <v>47.864280005899808</v>
      </c>
      <c r="AQ43" s="106">
        <f t="shared" si="38"/>
        <v>43.268896041380863</v>
      </c>
      <c r="AR43" s="106">
        <f t="shared" si="38"/>
        <v>47.352518379248679</v>
      </c>
      <c r="AS43" s="106">
        <f t="shared" si="38"/>
        <v>51.088902245545825</v>
      </c>
      <c r="AT43" s="106">
        <f t="shared" si="38"/>
        <v>48.733196696539132</v>
      </c>
      <c r="AU43" s="106">
        <f t="shared" si="38"/>
        <v>53.310981253391553</v>
      </c>
      <c r="AV43" s="106">
        <f t="shared" si="38"/>
        <v>52.117455340210121</v>
      </c>
      <c r="AW43" s="106">
        <f t="shared" si="38"/>
        <v>36.317850284212774</v>
      </c>
      <c r="AX43" s="106">
        <f t="shared" si="38"/>
        <v>48.692884476891429</v>
      </c>
      <c r="AY43" s="106">
        <f t="shared" si="38"/>
        <v>58.567149443580853</v>
      </c>
      <c r="AZ43" s="106">
        <f t="shared" si="38"/>
        <v>52.736060105705207</v>
      </c>
      <c r="BA43" s="106">
        <f t="shared" si="38"/>
        <v>58.677414167116929</v>
      </c>
      <c r="BB43" s="106">
        <f t="shared" si="38"/>
        <v>75.516176996895709</v>
      </c>
      <c r="BC43" s="106">
        <f t="shared" si="38"/>
        <v>31.780380879510975</v>
      </c>
      <c r="BD43" s="106">
        <f t="shared" si="38"/>
        <v>71.299781798348903</v>
      </c>
      <c r="BE43" s="106">
        <f t="shared" si="38"/>
        <v>33.090073723244458</v>
      </c>
      <c r="BF43" s="106">
        <f t="shared" si="38"/>
        <v>38.468360525690755</v>
      </c>
      <c r="BG43" s="106">
        <f t="shared" si="38"/>
        <v>60.356204931988167</v>
      </c>
      <c r="BH43" s="106">
        <f t="shared" si="38"/>
        <v>50.717817453107443</v>
      </c>
      <c r="BI43" s="106">
        <f t="shared" si="38"/>
        <v>45.564786184192627</v>
      </c>
      <c r="BJ43" s="106">
        <f t="shared" si="38"/>
        <v>42.963535075455859</v>
      </c>
      <c r="BK43" s="106">
        <f t="shared" si="38"/>
        <v>41.470947811987287</v>
      </c>
      <c r="BL43" s="106">
        <f t="shared" si="38"/>
        <v>31.922080059238219</v>
      </c>
      <c r="BM43" s="106">
        <f t="shared" si="38"/>
        <v>58.946060399854566</v>
      </c>
      <c r="BN43" s="106">
        <f t="shared" si="38"/>
        <v>59.994010976380608</v>
      </c>
      <c r="BO43" s="106">
        <f t="shared" si="38"/>
        <v>49.65869382749505</v>
      </c>
      <c r="BP43" s="106">
        <f t="shared" si="38"/>
        <v>56.549333775095569</v>
      </c>
      <c r="BQ43" s="106">
        <f t="shared" si="38"/>
        <v>39.248483541395501</v>
      </c>
      <c r="BR43" s="106">
        <f t="shared" si="38"/>
        <v>53.360034387954187</v>
      </c>
      <c r="BS43" s="106">
        <f t="shared" si="38"/>
        <v>40.708530756308079</v>
      </c>
      <c r="BT43" s="106">
        <f t="shared" si="38"/>
        <v>31.671122448047257</v>
      </c>
      <c r="BU43" s="106">
        <f t="shared" si="38"/>
        <v>24.5407893405973</v>
      </c>
      <c r="BV43" s="106">
        <f t="shared" si="38"/>
        <v>40.912992160972998</v>
      </c>
      <c r="BW43" s="106">
        <f t="shared" si="38"/>
        <v>46.458419191237205</v>
      </c>
      <c r="BX43" s="106">
        <f t="shared" si="38"/>
        <v>41.904606262815065</v>
      </c>
      <c r="BY43" s="106">
        <f t="shared" si="38"/>
        <v>44.353866521801791</v>
      </c>
      <c r="BZ43" s="106">
        <f t="shared" si="38"/>
        <v>35.834841765269118</v>
      </c>
      <c r="CA43" s="106">
        <f t="shared" si="38"/>
        <v>45.670982292467841</v>
      </c>
      <c r="CB43" s="106">
        <f t="shared" si="38"/>
        <v>48.923517748683487</v>
      </c>
      <c r="CC43" s="106">
        <f t="shared" si="38"/>
        <v>45.473953158496762</v>
      </c>
      <c r="CD43" s="106">
        <f t="shared" si="38"/>
        <v>42.155943144811033</v>
      </c>
      <c r="CE43" s="106">
        <f t="shared" si="38"/>
        <v>27.673853674535252</v>
      </c>
      <c r="CF43" s="106">
        <f t="shared" si="38"/>
        <v>65.052193999446203</v>
      </c>
      <c r="CG43" s="106">
        <f t="shared" si="38"/>
        <v>29.271180365252313</v>
      </c>
      <c r="CH43" s="106">
        <f t="shared" si="38"/>
        <v>52.885220685719823</v>
      </c>
      <c r="CI43" s="106">
        <f t="shared" si="38"/>
        <v>52.056739416771471</v>
      </c>
      <c r="CJ43" s="106">
        <f t="shared" si="38"/>
        <v>51.277877699454613</v>
      </c>
      <c r="CK43" s="106">
        <f t="shared" si="38"/>
        <v>38.124310239376697</v>
      </c>
      <c r="CL43" s="106">
        <f t="shared" si="38"/>
        <v>51.773263862379608</v>
      </c>
      <c r="CM43" s="106">
        <f t="shared" ref="CM43:CX43" si="39">((CM41/CM42)*134.5)</f>
        <v>39.591288511730035</v>
      </c>
      <c r="CN43" s="106">
        <f t="shared" si="39"/>
        <v>55.521250100432631</v>
      </c>
      <c r="CO43" s="106">
        <f t="shared" si="39"/>
        <v>46.403435713171611</v>
      </c>
      <c r="CP43" s="106">
        <f t="shared" si="39"/>
        <v>41.694598965510217</v>
      </c>
      <c r="CQ43" s="106">
        <f t="shared" si="39"/>
        <v>51.940861810869684</v>
      </c>
      <c r="CR43" s="106">
        <f t="shared" si="39"/>
        <v>45.386720816880654</v>
      </c>
      <c r="CS43" s="106">
        <f t="shared" si="39"/>
        <v>56.14537235064568</v>
      </c>
      <c r="CT43" s="106">
        <f t="shared" si="39"/>
        <v>41.975555617870469</v>
      </c>
      <c r="CU43" s="106">
        <f t="shared" si="39"/>
        <v>44.812643104800422</v>
      </c>
      <c r="CV43" s="106">
        <f t="shared" si="39"/>
        <v>40.584905067662596</v>
      </c>
      <c r="CW43" s="106">
        <f t="shared" si="39"/>
        <v>45.934218563186995</v>
      </c>
      <c r="CX43" s="106">
        <f t="shared" si="39"/>
        <v>34.14839624624242</v>
      </c>
    </row>
    <row r="44" spans="1:102" x14ac:dyDescent="0.2">
      <c r="A44" s="83"/>
      <c r="B44" s="70"/>
      <c r="C44" s="71"/>
      <c r="D44" s="8"/>
      <c r="E44" s="8"/>
      <c r="F44" s="8"/>
      <c r="G44" s="8"/>
      <c r="H44" s="8"/>
      <c r="I44" s="8"/>
      <c r="J44" s="8"/>
      <c r="K44" s="8"/>
      <c r="L44" s="8"/>
      <c r="N44" s="72"/>
      <c r="O44" s="73"/>
      <c r="P44" s="74"/>
      <c r="Q44" s="74"/>
      <c r="R44" s="74"/>
      <c r="S44" s="74"/>
      <c r="T44" s="74"/>
      <c r="U44" s="74"/>
      <c r="V44" s="74"/>
      <c r="W44" s="74"/>
      <c r="X44" s="74"/>
    </row>
    <row r="45" spans="1:102" x14ac:dyDescent="0.2">
      <c r="A45" s="69" t="s">
        <v>2053</v>
      </c>
      <c r="B45" s="70">
        <f>STDEV(D45:L45)/AVERAGE(D45:L45)</f>
        <v>5.2531303042894655E-2</v>
      </c>
      <c r="C45" s="71"/>
      <c r="D45" s="8">
        <v>20786059.329877499</v>
      </c>
      <c r="E45" s="8">
        <v>19793506.952110101</v>
      </c>
      <c r="F45" s="8">
        <v>19691103.435145501</v>
      </c>
      <c r="G45" s="8">
        <v>19630885.038504299</v>
      </c>
      <c r="H45" s="8">
        <v>18209052.5923586</v>
      </c>
      <c r="I45" s="8">
        <v>18184257.278839599</v>
      </c>
      <c r="J45" s="8">
        <v>18179598.761003699</v>
      </c>
      <c r="K45" s="8">
        <v>17874229.692210399</v>
      </c>
      <c r="L45" s="8">
        <v>18765671.3179393</v>
      </c>
      <c r="N45" s="72">
        <f>STDEV(P45:X45)/AVERAGE(P45:X45)</f>
        <v>5.5734894075843144E-2</v>
      </c>
      <c r="O45" s="73"/>
      <c r="P45" s="10">
        <v>12169227.9300706</v>
      </c>
      <c r="Q45" s="10">
        <v>11506855.605048999</v>
      </c>
      <c r="R45" s="10">
        <v>11829861.898828501</v>
      </c>
      <c r="S45" s="10">
        <v>11708710.2072675</v>
      </c>
      <c r="T45" s="10">
        <v>11119982.2520965</v>
      </c>
      <c r="U45" s="10">
        <v>11161841.0599299</v>
      </c>
      <c r="V45" s="10">
        <v>10331155.640295999</v>
      </c>
      <c r="W45" s="10">
        <v>10434242.8630108</v>
      </c>
      <c r="X45" s="10">
        <v>10866242.050889401</v>
      </c>
      <c r="Z45" s="114">
        <v>15141732.5137382</v>
      </c>
      <c r="AA45" s="114">
        <v>17605895.298112702</v>
      </c>
      <c r="AB45" s="114">
        <v>24729085.662528299</v>
      </c>
      <c r="AC45" s="114">
        <v>7201488.0274753002</v>
      </c>
      <c r="AD45" s="114">
        <v>19507343.717384901</v>
      </c>
      <c r="AE45" s="114">
        <v>16506380.596893201</v>
      </c>
      <c r="AF45" s="114">
        <v>9079851.8612038102</v>
      </c>
      <c r="AG45" s="114">
        <v>18329283.415021099</v>
      </c>
      <c r="AH45" s="114">
        <v>19629532.176371001</v>
      </c>
      <c r="AI45" s="114">
        <v>10734549.769540099</v>
      </c>
      <c r="AJ45" s="114">
        <v>17554688.9003697</v>
      </c>
      <c r="AK45" s="114">
        <v>16174188.256819</v>
      </c>
      <c r="AL45" s="114">
        <v>17073554.939561401</v>
      </c>
      <c r="AM45" s="114">
        <v>16130802.6497076</v>
      </c>
      <c r="AN45" s="114">
        <v>11709532.411035599</v>
      </c>
      <c r="AO45" s="114">
        <v>23288497.2427532</v>
      </c>
      <c r="AP45" s="114">
        <v>12762342.898684001</v>
      </c>
      <c r="AQ45" s="114">
        <v>16102947.0161807</v>
      </c>
      <c r="AR45" s="114">
        <v>12138480.186219599</v>
      </c>
      <c r="AS45" s="114">
        <v>15200223.950941199</v>
      </c>
      <c r="AT45" s="114">
        <v>13176602.125636101</v>
      </c>
      <c r="AU45" s="114">
        <v>16817251.930173598</v>
      </c>
      <c r="AV45" s="114">
        <v>17147881.3689446</v>
      </c>
      <c r="AW45" s="114">
        <v>9079206.9093298409</v>
      </c>
      <c r="AX45" s="114">
        <v>18776204.881951701</v>
      </c>
      <c r="AY45" s="114">
        <v>16317438.165414499</v>
      </c>
      <c r="AZ45" s="114">
        <v>17858353.107805301</v>
      </c>
      <c r="BA45" s="114">
        <v>13370967.0915047</v>
      </c>
      <c r="BB45" s="114">
        <v>14796471.1357489</v>
      </c>
      <c r="BC45" s="114">
        <v>14096427.114421699</v>
      </c>
      <c r="BD45" s="114">
        <v>14606332.2982444</v>
      </c>
      <c r="BE45" s="114">
        <v>13018884.6538126</v>
      </c>
      <c r="BF45" s="114">
        <v>11024195.8890942</v>
      </c>
      <c r="BG45" s="114">
        <v>17203711.417273901</v>
      </c>
      <c r="BH45" s="114">
        <v>13316861.9127574</v>
      </c>
      <c r="BI45" s="114">
        <v>12621470.0083343</v>
      </c>
      <c r="BJ45" s="114">
        <v>12284151.982847599</v>
      </c>
      <c r="BK45" s="114">
        <v>19271844.3408935</v>
      </c>
      <c r="BL45" s="114">
        <v>11474692.9913886</v>
      </c>
      <c r="BM45" s="114">
        <v>11972839.271889901</v>
      </c>
      <c r="BN45" s="114">
        <v>12509470.0133828</v>
      </c>
      <c r="BO45" s="114">
        <v>9476433.9347718004</v>
      </c>
      <c r="BP45" s="114">
        <v>15142996.2843637</v>
      </c>
      <c r="BQ45" s="114">
        <v>13050122.9279976</v>
      </c>
      <c r="BR45" s="114">
        <v>13564223.708267899</v>
      </c>
      <c r="BS45" s="114">
        <v>15970711.047214599</v>
      </c>
      <c r="BT45" s="114">
        <v>13254910.9000718</v>
      </c>
      <c r="BU45" s="114">
        <v>13190922.503606901</v>
      </c>
      <c r="BV45" s="114">
        <v>10763213.6237134</v>
      </c>
      <c r="BW45" s="114">
        <v>14608081.637537399</v>
      </c>
      <c r="BX45" s="114">
        <v>11042376.3885129</v>
      </c>
      <c r="BY45" s="114">
        <v>13226992.1792707</v>
      </c>
      <c r="BZ45" s="114">
        <v>8505090.8211735394</v>
      </c>
      <c r="CA45" s="114">
        <v>10722937.547197601</v>
      </c>
      <c r="CB45" s="114">
        <v>14026790.437407101</v>
      </c>
      <c r="CC45" s="114">
        <v>16945076.305456001</v>
      </c>
      <c r="CD45" s="114">
        <v>14903160.0737647</v>
      </c>
      <c r="CE45" s="114">
        <v>5116247.66709908</v>
      </c>
      <c r="CF45" s="114">
        <v>16510970.526842</v>
      </c>
      <c r="CG45" s="114">
        <v>13585012.0210918</v>
      </c>
      <c r="CH45" s="114">
        <v>17727140.197298001</v>
      </c>
      <c r="CI45" s="114">
        <v>13471543.8019477</v>
      </c>
      <c r="CJ45" s="114">
        <v>11314510.2563719</v>
      </c>
      <c r="CK45" s="114">
        <v>13688046.9294252</v>
      </c>
      <c r="CL45" s="114">
        <v>13450889.3350036</v>
      </c>
      <c r="CM45" s="114">
        <v>10418934.206931399</v>
      </c>
      <c r="CN45" s="114">
        <v>16841271.9989576</v>
      </c>
      <c r="CO45" s="114">
        <v>14757738.910876499</v>
      </c>
      <c r="CP45" s="114">
        <v>15549347.3255799</v>
      </c>
      <c r="CQ45" s="114">
        <v>13979104.6543919</v>
      </c>
      <c r="CR45" s="114">
        <v>10266287.3388533</v>
      </c>
      <c r="CS45" s="114">
        <v>13726396.4406738</v>
      </c>
      <c r="CT45" s="114">
        <v>14995736.209036</v>
      </c>
      <c r="CU45" s="114">
        <v>9558644.9739362095</v>
      </c>
      <c r="CV45" s="114">
        <v>10253607.7847424</v>
      </c>
      <c r="CW45" s="114">
        <v>9854146.5894718301</v>
      </c>
      <c r="CX45" s="114">
        <v>17002561.209461998</v>
      </c>
    </row>
    <row r="46" spans="1:102" x14ac:dyDescent="0.2">
      <c r="A46" s="69" t="s">
        <v>2054</v>
      </c>
      <c r="B46" s="70">
        <f>STDEV(D46:L46)/AVERAGE(D46:L46)</f>
        <v>5.4653164737308829E-2</v>
      </c>
      <c r="C46" s="71"/>
      <c r="D46" s="8">
        <v>15876726.680188701</v>
      </c>
      <c r="E46" s="8">
        <v>15911377.1431795</v>
      </c>
      <c r="F46" s="8">
        <v>14933312.556276601</v>
      </c>
      <c r="G46" s="8">
        <v>14669997.729124401</v>
      </c>
      <c r="H46" s="8">
        <v>14313415.669846199</v>
      </c>
      <c r="I46" s="8">
        <v>14218457.6592794</v>
      </c>
      <c r="J46" s="8">
        <v>13772973.9618896</v>
      </c>
      <c r="K46" s="8">
        <v>13951515.4916314</v>
      </c>
      <c r="L46" s="8">
        <v>14029295.439603699</v>
      </c>
      <c r="N46" s="72">
        <f>STDEV(P46:X46)/AVERAGE(P46:X46)</f>
        <v>6.1736196751567482E-2</v>
      </c>
      <c r="O46" s="73"/>
      <c r="P46" s="10">
        <v>16054854.5788613</v>
      </c>
      <c r="Q46" s="10">
        <v>15211293.0042783</v>
      </c>
      <c r="R46" s="10">
        <v>15151035.501113201</v>
      </c>
      <c r="S46" s="10">
        <v>14881545.195796199</v>
      </c>
      <c r="T46" s="10">
        <v>14237900.282540999</v>
      </c>
      <c r="U46" s="10">
        <v>13670720.446235901</v>
      </c>
      <c r="V46" s="10">
        <v>13533354.8957093</v>
      </c>
      <c r="W46" s="10">
        <v>13998351.0530368</v>
      </c>
      <c r="X46" s="10">
        <v>13521140.8381174</v>
      </c>
      <c r="Z46" s="114">
        <v>15513016.3012824</v>
      </c>
      <c r="AA46" s="114">
        <v>16370306.033600301</v>
      </c>
      <c r="AB46" s="114">
        <v>16166016.7922228</v>
      </c>
      <c r="AC46" s="114">
        <v>18177099.543150399</v>
      </c>
      <c r="AD46" s="114">
        <v>14890903.3235819</v>
      </c>
      <c r="AE46" s="114">
        <v>14866700.883826099</v>
      </c>
      <c r="AF46" s="114">
        <v>15703330.9845875</v>
      </c>
      <c r="AG46" s="114">
        <v>14786856.68379</v>
      </c>
      <c r="AH46" s="114">
        <v>15220424.5108715</v>
      </c>
      <c r="AI46" s="114">
        <v>15674715.942146599</v>
      </c>
      <c r="AJ46" s="114">
        <v>15465062.874431601</v>
      </c>
      <c r="AK46" s="114">
        <v>15257763.4805246</v>
      </c>
      <c r="AL46" s="114">
        <v>15069225.727046</v>
      </c>
      <c r="AM46" s="114">
        <v>14926747.0521011</v>
      </c>
      <c r="AN46" s="114">
        <v>14628033.80508</v>
      </c>
      <c r="AO46" s="114">
        <v>15289308.8742659</v>
      </c>
      <c r="AP46" s="114">
        <v>14972635.0519864</v>
      </c>
      <c r="AQ46" s="114">
        <v>14741351.658464599</v>
      </c>
      <c r="AR46" s="114">
        <v>15346448.939824499</v>
      </c>
      <c r="AS46" s="114">
        <v>14561006.175251501</v>
      </c>
      <c r="AT46" s="114">
        <v>15138205.596321501</v>
      </c>
      <c r="AU46" s="114">
        <v>14502759.1655952</v>
      </c>
      <c r="AV46" s="114">
        <v>14773410.884746101</v>
      </c>
      <c r="AW46" s="114">
        <v>17082751.470828801</v>
      </c>
      <c r="AX46" s="114">
        <v>13879936.8385676</v>
      </c>
      <c r="AY46" s="114">
        <v>13961066.638099</v>
      </c>
      <c r="AZ46" s="114">
        <v>14105598.1161996</v>
      </c>
      <c r="BA46" s="114">
        <v>14170648.5356852</v>
      </c>
      <c r="BB46" s="114">
        <v>14500965.1399532</v>
      </c>
      <c r="BC46" s="114">
        <v>14293353.3933517</v>
      </c>
      <c r="BD46" s="114">
        <v>12842826.8141753</v>
      </c>
      <c r="BE46" s="114">
        <v>13599584.538216401</v>
      </c>
      <c r="BF46" s="114">
        <v>13956465.600374</v>
      </c>
      <c r="BG46" s="114">
        <v>13837671.716140199</v>
      </c>
      <c r="BH46" s="114">
        <v>13199761.852739099</v>
      </c>
      <c r="BI46" s="114">
        <v>13344282.7223603</v>
      </c>
      <c r="BJ46" s="114">
        <v>13810397.361653</v>
      </c>
      <c r="BK46" s="114">
        <v>13805997.580721401</v>
      </c>
      <c r="BL46" s="114">
        <v>13781168.627848201</v>
      </c>
      <c r="BM46" s="114">
        <v>11901256.955116199</v>
      </c>
      <c r="BN46" s="114">
        <v>11838603.250191599</v>
      </c>
      <c r="BO46" s="114">
        <v>9731626.2112630196</v>
      </c>
      <c r="BP46" s="114">
        <v>13448053.0201803</v>
      </c>
      <c r="BQ46" s="114">
        <v>12075267.2168645</v>
      </c>
      <c r="BR46" s="114">
        <v>12633224.163305299</v>
      </c>
      <c r="BS46" s="114">
        <v>13324274.0412858</v>
      </c>
      <c r="BT46" s="114">
        <v>13634574.8522583</v>
      </c>
      <c r="BU46" s="114">
        <v>15839612.6569531</v>
      </c>
      <c r="BV46" s="114">
        <v>13209623.478299299</v>
      </c>
      <c r="BW46" s="114">
        <v>13162138.6681176</v>
      </c>
      <c r="BX46" s="114">
        <v>12053306.135164401</v>
      </c>
      <c r="BY46" s="114">
        <v>13236334.678600701</v>
      </c>
      <c r="BZ46" s="114">
        <v>13059862.9885222</v>
      </c>
      <c r="CA46" s="114">
        <v>13153368.709499201</v>
      </c>
      <c r="CB46" s="114">
        <v>12532156.709401701</v>
      </c>
      <c r="CC46" s="114">
        <v>14334000.739999</v>
      </c>
      <c r="CD46" s="114">
        <v>13742352.326817401</v>
      </c>
      <c r="CE46" s="114">
        <v>13836218.424047399</v>
      </c>
      <c r="CF46" s="114">
        <v>13722808.0454344</v>
      </c>
      <c r="CG46" s="114">
        <v>14954333.941955799</v>
      </c>
      <c r="CH46" s="114">
        <v>14030006.776466699</v>
      </c>
      <c r="CI46" s="114">
        <v>12701052.8929547</v>
      </c>
      <c r="CJ46" s="114">
        <v>13906060.895778401</v>
      </c>
      <c r="CK46" s="114">
        <v>14150461.6581787</v>
      </c>
      <c r="CL46" s="114">
        <v>14129840.042721201</v>
      </c>
      <c r="CM46" s="114">
        <v>14730826.4271989</v>
      </c>
      <c r="CN46" s="114">
        <v>13813989.268448699</v>
      </c>
      <c r="CO46" s="114">
        <v>14405006.542418599</v>
      </c>
      <c r="CP46" s="114">
        <v>13076562.172594801</v>
      </c>
      <c r="CQ46" s="114">
        <v>14583803.298607999</v>
      </c>
      <c r="CR46" s="114">
        <v>14380424.0754098</v>
      </c>
      <c r="CS46" s="114">
        <v>13059928.322943101</v>
      </c>
      <c r="CT46" s="114">
        <v>12486737.7538183</v>
      </c>
      <c r="CU46" s="114">
        <v>13156066.101500301</v>
      </c>
      <c r="CV46" s="114">
        <v>13136864.4309058</v>
      </c>
      <c r="CW46" s="114">
        <v>13353414.772134</v>
      </c>
      <c r="CX46" s="114">
        <v>12122169.599536801</v>
      </c>
    </row>
    <row r="47" spans="1:102" s="79" customFormat="1" x14ac:dyDescent="0.2">
      <c r="A47" s="75" t="s">
        <v>2034</v>
      </c>
      <c r="B47" s="76">
        <f>STDEV(D47:L47)/AVERAGE(D47:L47)</f>
        <v>2.4942981121247789E-2</v>
      </c>
      <c r="C47" s="77"/>
      <c r="D47" s="78">
        <f t="shared" ref="D47:L47" si="40">(D45/D46)*164.6</f>
        <v>215.49689899033848</v>
      </c>
      <c r="E47" s="78">
        <f t="shared" si="40"/>
        <v>204.75985296557985</v>
      </c>
      <c r="F47" s="78">
        <f t="shared" si="40"/>
        <v>217.04197332042472</v>
      </c>
      <c r="G47" s="78">
        <f t="shared" si="40"/>
        <v>220.26204345777148</v>
      </c>
      <c r="H47" s="78">
        <f t="shared" si="40"/>
        <v>209.39865967956138</v>
      </c>
      <c r="I47" s="78">
        <f t="shared" si="40"/>
        <v>210.51008624297521</v>
      </c>
      <c r="J47" s="78">
        <f t="shared" si="40"/>
        <v>217.26331323512267</v>
      </c>
      <c r="K47" s="78">
        <f t="shared" si="40"/>
        <v>210.88018782637653</v>
      </c>
      <c r="L47" s="78">
        <f t="shared" si="40"/>
        <v>220.16996592810096</v>
      </c>
      <c r="N47" s="80">
        <f>STDEV(P47:X47)/AVERAGE(P47:X47)</f>
        <v>3.0059710855481661E-2</v>
      </c>
      <c r="O47" s="81"/>
      <c r="P47" s="82">
        <f>((P45/P46)*164.6)</f>
        <v>124.76319280567962</v>
      </c>
      <c r="Q47" s="82">
        <f t="shared" ref="Q47:X47" si="41">((Q45/Q46)*164.6)</f>
        <v>124.51462423729228</v>
      </c>
      <c r="R47" s="82">
        <f t="shared" si="41"/>
        <v>128.51895623926853</v>
      </c>
      <c r="S47" s="82">
        <f t="shared" si="41"/>
        <v>129.50628948535862</v>
      </c>
      <c r="T47" s="82">
        <f t="shared" si="41"/>
        <v>128.55470556564583</v>
      </c>
      <c r="U47" s="82">
        <f t="shared" si="41"/>
        <v>134.39226159952145</v>
      </c>
      <c r="V47" s="82">
        <f t="shared" si="41"/>
        <v>125.6531164295308</v>
      </c>
      <c r="W47" s="82">
        <f t="shared" si="41"/>
        <v>122.69133476824676</v>
      </c>
      <c r="X47" s="82">
        <f t="shared" si="41"/>
        <v>132.28051264241003</v>
      </c>
      <c r="Y47" s="105"/>
      <c r="Z47" s="106">
        <f>((Z45/Z46)*164.6)</f>
        <v>160.66051394242888</v>
      </c>
      <c r="AA47" s="106">
        <f t="shared" ref="AA47:CL47" si="42">((AA45/AA46)*164.6)</f>
        <v>177.02359138071731</v>
      </c>
      <c r="AB47" s="106">
        <f t="shared" si="42"/>
        <v>251.78790498413701</v>
      </c>
      <c r="AC47" s="106">
        <f t="shared" si="42"/>
        <v>65.211995264068989</v>
      </c>
      <c r="AD47" s="106">
        <f t="shared" si="42"/>
        <v>215.62887798731563</v>
      </c>
      <c r="AE47" s="106">
        <f t="shared" si="42"/>
        <v>182.75408024146549</v>
      </c>
      <c r="AF47" s="106">
        <f t="shared" si="42"/>
        <v>95.173668428756372</v>
      </c>
      <c r="AG47" s="106">
        <f t="shared" si="42"/>
        <v>204.03254827104942</v>
      </c>
      <c r="AH47" s="106">
        <f t="shared" si="42"/>
        <v>212.28192380066952</v>
      </c>
      <c r="AI47" s="106">
        <f t="shared" si="42"/>
        <v>112.72337556787191</v>
      </c>
      <c r="AJ47" s="106">
        <f t="shared" si="42"/>
        <v>186.8406107664824</v>
      </c>
      <c r="AK47" s="106">
        <f t="shared" si="42"/>
        <v>174.48634529369912</v>
      </c>
      <c r="AL47" s="106">
        <f t="shared" si="42"/>
        <v>186.49313468096196</v>
      </c>
      <c r="AM47" s="106">
        <f t="shared" si="42"/>
        <v>177.87734372896287</v>
      </c>
      <c r="AN47" s="106">
        <f t="shared" si="42"/>
        <v>131.75995219447191</v>
      </c>
      <c r="AO47" s="106">
        <f t="shared" si="42"/>
        <v>250.71680333498577</v>
      </c>
      <c r="AP47" s="106">
        <f t="shared" si="42"/>
        <v>140.30139877380446</v>
      </c>
      <c r="AQ47" s="106">
        <f t="shared" si="42"/>
        <v>179.80339525659301</v>
      </c>
      <c r="AR47" s="106">
        <f t="shared" si="42"/>
        <v>130.19258373622131</v>
      </c>
      <c r="AS47" s="106">
        <f t="shared" si="42"/>
        <v>171.82582248865143</v>
      </c>
      <c r="AT47" s="106">
        <f t="shared" si="42"/>
        <v>143.27118865440201</v>
      </c>
      <c r="AU47" s="106">
        <f t="shared" si="42"/>
        <v>190.86848482414067</v>
      </c>
      <c r="AV47" s="106">
        <f t="shared" si="42"/>
        <v>191.05549120295723</v>
      </c>
      <c r="AW47" s="106">
        <f t="shared" si="42"/>
        <v>87.482245458388476</v>
      </c>
      <c r="AX47" s="106">
        <f t="shared" si="42"/>
        <v>222.66407689850797</v>
      </c>
      <c r="AY47" s="106">
        <f t="shared" si="42"/>
        <v>192.38145563303058</v>
      </c>
      <c r="AZ47" s="106">
        <f t="shared" si="42"/>
        <v>208.39137038569783</v>
      </c>
      <c r="BA47" s="106">
        <f t="shared" si="42"/>
        <v>155.31125323723614</v>
      </c>
      <c r="BB47" s="106">
        <f t="shared" si="42"/>
        <v>167.95427927993276</v>
      </c>
      <c r="BC47" s="106">
        <f t="shared" si="42"/>
        <v>162.33222807693573</v>
      </c>
      <c r="BD47" s="106">
        <f t="shared" si="42"/>
        <v>187.20195569696418</v>
      </c>
      <c r="BE47" s="106">
        <f t="shared" si="42"/>
        <v>157.57160874993895</v>
      </c>
      <c r="BF47" s="106">
        <f t="shared" si="42"/>
        <v>130.0173478947477</v>
      </c>
      <c r="BG47" s="106">
        <f t="shared" si="42"/>
        <v>204.63925993997717</v>
      </c>
      <c r="BH47" s="106">
        <f t="shared" si="42"/>
        <v>166.06022860821633</v>
      </c>
      <c r="BI47" s="106">
        <f t="shared" si="42"/>
        <v>155.68419873858639</v>
      </c>
      <c r="BJ47" s="106">
        <f t="shared" si="42"/>
        <v>146.40935835713708</v>
      </c>
      <c r="BK47" s="106">
        <f t="shared" si="42"/>
        <v>229.76576375332934</v>
      </c>
      <c r="BL47" s="106">
        <f t="shared" si="42"/>
        <v>137.05183626923457</v>
      </c>
      <c r="BM47" s="106">
        <f t="shared" si="42"/>
        <v>165.59001722132268</v>
      </c>
      <c r="BN47" s="106">
        <f t="shared" si="42"/>
        <v>173.92750822775349</v>
      </c>
      <c r="BO47" s="106">
        <f t="shared" si="42"/>
        <v>160.28369686642503</v>
      </c>
      <c r="BP47" s="106">
        <f t="shared" si="42"/>
        <v>185.34558011229845</v>
      </c>
      <c r="BQ47" s="106">
        <f t="shared" si="42"/>
        <v>177.88842229084634</v>
      </c>
      <c r="BR47" s="106">
        <f t="shared" si="42"/>
        <v>176.73012000103307</v>
      </c>
      <c r="BS47" s="106">
        <f t="shared" si="42"/>
        <v>197.29247764089399</v>
      </c>
      <c r="BT47" s="106">
        <f t="shared" si="42"/>
        <v>160.01660174907857</v>
      </c>
      <c r="BU47" s="106">
        <f t="shared" si="42"/>
        <v>137.07569061927754</v>
      </c>
      <c r="BV47" s="106">
        <f t="shared" si="42"/>
        <v>134.11623468099918</v>
      </c>
      <c r="BW47" s="106">
        <f t="shared" si="42"/>
        <v>182.68233591574349</v>
      </c>
      <c r="BX47" s="106">
        <f t="shared" si="42"/>
        <v>150.79473906720222</v>
      </c>
      <c r="BY47" s="106">
        <f t="shared" si="42"/>
        <v>164.48382166006996</v>
      </c>
      <c r="BZ47" s="106">
        <f t="shared" si="42"/>
        <v>107.19392312120847</v>
      </c>
      <c r="CA47" s="106">
        <f t="shared" si="42"/>
        <v>134.18581651969257</v>
      </c>
      <c r="CB47" s="106">
        <f t="shared" si="42"/>
        <v>184.23083588358941</v>
      </c>
      <c r="CC47" s="106">
        <f t="shared" si="42"/>
        <v>194.58346699361564</v>
      </c>
      <c r="CD47" s="106">
        <f t="shared" si="42"/>
        <v>178.50365714715852</v>
      </c>
      <c r="CE47" s="106">
        <f t="shared" si="42"/>
        <v>60.864489139668095</v>
      </c>
      <c r="CF47" s="106">
        <f t="shared" si="42"/>
        <v>198.04297631506827</v>
      </c>
      <c r="CG47" s="106">
        <f t="shared" si="42"/>
        <v>149.52808913796821</v>
      </c>
      <c r="CH47" s="106">
        <f t="shared" si="42"/>
        <v>207.97475888390755</v>
      </c>
      <c r="CI47" s="106">
        <f t="shared" si="42"/>
        <v>174.58521970494246</v>
      </c>
      <c r="CJ47" s="106">
        <f t="shared" si="42"/>
        <v>133.92494122934497</v>
      </c>
      <c r="CK47" s="106">
        <f t="shared" si="42"/>
        <v>159.22113207389006</v>
      </c>
      <c r="CL47" s="106">
        <f t="shared" si="42"/>
        <v>156.69083144944119</v>
      </c>
      <c r="CM47" s="106">
        <f t="shared" ref="CM47:CX47" si="43">((CM45/CM46)*164.6)</f>
        <v>116.41957624960023</v>
      </c>
      <c r="CN47" s="106">
        <f t="shared" si="43"/>
        <v>200.67145827019473</v>
      </c>
      <c r="CO47" s="106">
        <f t="shared" si="43"/>
        <v>168.63052561463275</v>
      </c>
      <c r="CP47" s="106">
        <f t="shared" si="43"/>
        <v>195.72595121020112</v>
      </c>
      <c r="CQ47" s="106">
        <f t="shared" si="43"/>
        <v>157.77507272965823</v>
      </c>
      <c r="CR47" s="106">
        <f t="shared" si="43"/>
        <v>117.50911427325886</v>
      </c>
      <c r="CS47" s="106">
        <f t="shared" si="43"/>
        <v>172.9997897588577</v>
      </c>
      <c r="CT47" s="106">
        <f t="shared" si="43"/>
        <v>197.67358205729505</v>
      </c>
      <c r="CU47" s="106">
        <f t="shared" si="43"/>
        <v>119.59144554088832</v>
      </c>
      <c r="CV47" s="106">
        <f t="shared" si="43"/>
        <v>128.47387215156238</v>
      </c>
      <c r="CW47" s="106">
        <f t="shared" si="43"/>
        <v>121.46649799359551</v>
      </c>
      <c r="CX47" s="106">
        <f t="shared" si="43"/>
        <v>230.86804322424118</v>
      </c>
    </row>
    <row r="48" spans="1:102" x14ac:dyDescent="0.2">
      <c r="A48" s="83"/>
      <c r="B48" s="70"/>
      <c r="C48" s="71"/>
      <c r="D48" s="8"/>
      <c r="E48" s="8"/>
      <c r="F48" s="8"/>
      <c r="G48" s="8"/>
      <c r="H48" s="8"/>
      <c r="I48" s="8"/>
      <c r="J48" s="8"/>
      <c r="K48" s="8"/>
      <c r="L48" s="8"/>
      <c r="N48" s="72"/>
      <c r="O48" s="73"/>
      <c r="P48" s="74"/>
      <c r="Q48" s="74"/>
      <c r="R48" s="74"/>
      <c r="S48" s="74"/>
      <c r="T48" s="74"/>
      <c r="U48" s="74"/>
      <c r="V48" s="74"/>
      <c r="W48" s="74"/>
      <c r="X48" s="74"/>
    </row>
    <row r="49" spans="1:102" x14ac:dyDescent="0.2">
      <c r="A49" s="69" t="s">
        <v>2055</v>
      </c>
      <c r="B49" s="70">
        <f>STDEV(D49:L49)/AVERAGE(D49:L49)</f>
        <v>6.2149532042058878E-2</v>
      </c>
      <c r="C49" s="71"/>
      <c r="D49" s="8">
        <v>5099101.4427114697</v>
      </c>
      <c r="E49" s="8">
        <v>5220479.2161231497</v>
      </c>
      <c r="F49" s="8">
        <v>4866613.6846317602</v>
      </c>
      <c r="G49" s="8">
        <v>4905312.6651250599</v>
      </c>
      <c r="H49" s="8">
        <v>4636961.2052662699</v>
      </c>
      <c r="I49" s="8">
        <v>4532349.2709368896</v>
      </c>
      <c r="J49" s="8">
        <v>4301200.5270594796</v>
      </c>
      <c r="K49" s="8">
        <v>4639406.3052013898</v>
      </c>
      <c r="L49" s="8">
        <v>4544304.2369007496</v>
      </c>
      <c r="N49" s="72">
        <f>STDEV(P49:X49)/AVERAGE(P49:X49)</f>
        <v>3.3090349109332097E-2</v>
      </c>
      <c r="O49" s="73"/>
      <c r="P49" s="10">
        <v>2977153.03420386</v>
      </c>
      <c r="Q49" s="10">
        <v>2896687.7913198601</v>
      </c>
      <c r="R49" s="10">
        <v>2834087.1857133601</v>
      </c>
      <c r="S49" s="10">
        <v>2824849.8426069398</v>
      </c>
      <c r="T49" s="10">
        <v>2671743.37625397</v>
      </c>
      <c r="U49" s="10">
        <v>2815966.0602933601</v>
      </c>
      <c r="V49" s="10">
        <v>2731953.1982665099</v>
      </c>
      <c r="W49" s="10">
        <v>2752840.4468316701</v>
      </c>
      <c r="X49" s="10">
        <v>2888552.1954895798</v>
      </c>
      <c r="Z49" s="114">
        <v>3453094.6570860799</v>
      </c>
      <c r="AA49" s="114">
        <v>4159939.8426483301</v>
      </c>
      <c r="AB49" s="114">
        <v>5944629.3935956499</v>
      </c>
      <c r="AC49" s="114">
        <v>1771202.58044264</v>
      </c>
      <c r="AD49" s="114">
        <v>5409963.4922058098</v>
      </c>
      <c r="AE49" s="114">
        <v>3638784.1174254101</v>
      </c>
      <c r="AF49" s="114">
        <v>2185646.84788894</v>
      </c>
      <c r="AG49" s="114">
        <v>4132093.1539810798</v>
      </c>
      <c r="AH49" s="114">
        <v>4894201.2820137702</v>
      </c>
      <c r="AI49" s="114">
        <v>2833518.0671369</v>
      </c>
      <c r="AJ49" s="114">
        <v>4275273.08648674</v>
      </c>
      <c r="AK49" s="114">
        <v>4006556.3790703798</v>
      </c>
      <c r="AL49" s="114">
        <v>4604697.5127913496</v>
      </c>
      <c r="AM49" s="114">
        <v>4509815.2278412497</v>
      </c>
      <c r="AN49" s="114">
        <v>3161719.6766101401</v>
      </c>
      <c r="AO49" s="114">
        <v>6063123.7937689601</v>
      </c>
      <c r="AP49" s="114">
        <v>3063871.5803048601</v>
      </c>
      <c r="AQ49" s="114">
        <v>4186841.7125874301</v>
      </c>
      <c r="AR49" s="114">
        <v>2890654.5216342602</v>
      </c>
      <c r="AS49" s="114">
        <v>4163107.3477906799</v>
      </c>
      <c r="AT49" s="114">
        <v>3388778.0047205701</v>
      </c>
      <c r="AU49" s="114">
        <v>4193739.1069875802</v>
      </c>
      <c r="AV49" s="114">
        <v>4446131.7849578401</v>
      </c>
      <c r="AW49" s="114">
        <v>2439334.3587397798</v>
      </c>
      <c r="AX49" s="114">
        <v>4793103.2177513903</v>
      </c>
      <c r="AY49" s="114">
        <v>3421172.48328812</v>
      </c>
      <c r="AZ49" s="114">
        <v>4162982.2801555698</v>
      </c>
      <c r="BA49" s="114">
        <v>3471120.9819905502</v>
      </c>
      <c r="BB49" s="114">
        <v>4301138.2282549199</v>
      </c>
      <c r="BC49" s="114">
        <v>3676360.0848328201</v>
      </c>
      <c r="BD49" s="114">
        <v>4219427.8298467798</v>
      </c>
      <c r="BE49" s="114">
        <v>3229739.0633224701</v>
      </c>
      <c r="BF49" s="114">
        <v>2577114.0779165998</v>
      </c>
      <c r="BG49" s="114">
        <v>3632227.7635660199</v>
      </c>
      <c r="BH49" s="114">
        <v>3681075.5021456601</v>
      </c>
      <c r="BI49" s="114">
        <v>2515210.4423463098</v>
      </c>
      <c r="BJ49" s="114">
        <v>2662564.7275265101</v>
      </c>
      <c r="BK49" s="114">
        <v>4907396.9956442602</v>
      </c>
      <c r="BL49" s="114">
        <v>2748405.8956754501</v>
      </c>
      <c r="BM49" s="114">
        <v>1988858.66942286</v>
      </c>
      <c r="BN49" s="114">
        <v>3090770.9170260699</v>
      </c>
      <c r="BO49" s="114">
        <v>2401860.4403674598</v>
      </c>
      <c r="BP49" s="114">
        <v>4112978.8099052501</v>
      </c>
      <c r="BQ49" s="114">
        <v>2435025.6557765198</v>
      </c>
      <c r="BR49" s="114">
        <v>3923427.95263441</v>
      </c>
      <c r="BS49" s="114">
        <v>3966992.67880067</v>
      </c>
      <c r="BT49" s="114">
        <v>3008935.5238735601</v>
      </c>
      <c r="BU49" s="114">
        <v>3091547.0666116802</v>
      </c>
      <c r="BV49" s="114">
        <v>2522773.2582361</v>
      </c>
      <c r="BW49" s="114">
        <v>3259558.49003417</v>
      </c>
      <c r="BX49" s="114">
        <v>2701386.1226900201</v>
      </c>
      <c r="BY49" s="114">
        <v>3055106.43598215</v>
      </c>
      <c r="BZ49" s="114">
        <v>2168901.4486398599</v>
      </c>
      <c r="CA49" s="114">
        <v>2799282.3519639098</v>
      </c>
      <c r="CB49" s="114">
        <v>3696729.63417916</v>
      </c>
      <c r="CC49" s="114">
        <v>4263925.5299805999</v>
      </c>
      <c r="CD49" s="114">
        <v>3614044.1321593402</v>
      </c>
      <c r="CE49" s="114">
        <v>1251270.28063128</v>
      </c>
      <c r="CF49" s="114">
        <v>4075661.4778995099</v>
      </c>
      <c r="CG49" s="114">
        <v>2969797.06809919</v>
      </c>
      <c r="CH49" s="114">
        <v>4276132.8680591397</v>
      </c>
      <c r="CI49" s="114">
        <v>3131514.9153224598</v>
      </c>
      <c r="CJ49" s="114">
        <v>3046713.8107432202</v>
      </c>
      <c r="CK49" s="114">
        <v>3200971.6989685101</v>
      </c>
      <c r="CL49" s="114">
        <v>3041468.02848985</v>
      </c>
      <c r="CM49" s="114">
        <v>2772609.3171700202</v>
      </c>
      <c r="CN49" s="114">
        <v>4726436.31577018</v>
      </c>
      <c r="CO49" s="114">
        <v>4103110.27668866</v>
      </c>
      <c r="CP49" s="114">
        <v>4350171.6052696398</v>
      </c>
      <c r="CQ49" s="114">
        <v>3311944.8840979398</v>
      </c>
      <c r="CR49" s="114">
        <v>2846381.35615482</v>
      </c>
      <c r="CS49" s="114">
        <v>3398778.35445615</v>
      </c>
      <c r="CT49" s="114">
        <v>4110414.1670749499</v>
      </c>
      <c r="CU49" s="114">
        <v>2132621.2726046098</v>
      </c>
      <c r="CV49" s="114">
        <v>2364560.15779333</v>
      </c>
      <c r="CW49" s="114">
        <v>2349580.5921551702</v>
      </c>
      <c r="CX49" s="114">
        <v>4044794.1588926301</v>
      </c>
    </row>
    <row r="50" spans="1:102" x14ac:dyDescent="0.2">
      <c r="A50" s="69" t="s">
        <v>2056</v>
      </c>
      <c r="B50" s="70">
        <f>STDEV(D50:L50)/AVERAGE(D50:L50)</f>
        <v>7.5016431108252513E-2</v>
      </c>
      <c r="C50" s="71"/>
      <c r="D50" s="8">
        <v>2156375.8143653702</v>
      </c>
      <c r="E50" s="8">
        <v>2147597.1149223102</v>
      </c>
      <c r="F50" s="8">
        <v>1897069.9416822901</v>
      </c>
      <c r="G50" s="8">
        <v>2110195.2815453298</v>
      </c>
      <c r="H50" s="8">
        <v>1883635.8043028901</v>
      </c>
      <c r="I50" s="8">
        <v>1788514.4840835901</v>
      </c>
      <c r="J50" s="8">
        <v>1826529.4323557101</v>
      </c>
      <c r="K50" s="8">
        <v>1861780.877632</v>
      </c>
      <c r="L50" s="8">
        <v>1864392.4288661799</v>
      </c>
      <c r="N50" s="72">
        <f>STDEV(P50:X50)/AVERAGE(P50:X50)</f>
        <v>6.2946497546606223E-2</v>
      </c>
      <c r="O50" s="73"/>
      <c r="P50" s="10">
        <v>2027836.6267679399</v>
      </c>
      <c r="Q50" s="10">
        <v>2180544.5369091602</v>
      </c>
      <c r="R50" s="10">
        <v>1972732.3970115399</v>
      </c>
      <c r="S50" s="10">
        <v>1928667.3238091699</v>
      </c>
      <c r="T50" s="10">
        <v>1856146.2488514499</v>
      </c>
      <c r="U50" s="10">
        <v>1754915.10976982</v>
      </c>
      <c r="V50" s="10">
        <v>1973342.28850354</v>
      </c>
      <c r="W50" s="10">
        <v>1874378.0948482601</v>
      </c>
      <c r="X50" s="10">
        <v>1865585.06301069</v>
      </c>
      <c r="Z50" s="114">
        <v>2219224.7900837902</v>
      </c>
      <c r="AA50" s="114">
        <v>2200438.9439253099</v>
      </c>
      <c r="AB50" s="114">
        <v>2215723.6362524298</v>
      </c>
      <c r="AC50" s="114">
        <v>2487563.7665820299</v>
      </c>
      <c r="AD50" s="114">
        <v>2158607.8466688902</v>
      </c>
      <c r="AE50" s="114">
        <v>2105770.9364343002</v>
      </c>
      <c r="AF50" s="114">
        <v>2164284.69654366</v>
      </c>
      <c r="AG50" s="114">
        <v>2271783.2668551002</v>
      </c>
      <c r="AH50" s="114">
        <v>1988079.7627624201</v>
      </c>
      <c r="AI50" s="114">
        <v>2050944.7239631601</v>
      </c>
      <c r="AJ50" s="114">
        <v>1981553.1923259899</v>
      </c>
      <c r="AK50" s="114">
        <v>2054071.12834614</v>
      </c>
      <c r="AL50" s="114">
        <v>2111200.1432777802</v>
      </c>
      <c r="AM50" s="114">
        <v>2081387.69007081</v>
      </c>
      <c r="AN50" s="114">
        <v>1952996.32160405</v>
      </c>
      <c r="AO50" s="114">
        <v>2149141.5933579402</v>
      </c>
      <c r="AP50" s="114">
        <v>2155808.7520546499</v>
      </c>
      <c r="AQ50" s="114">
        <v>2130334.40394011</v>
      </c>
      <c r="AR50" s="114">
        <v>1924862.93715723</v>
      </c>
      <c r="AS50" s="114">
        <v>1921857.59707027</v>
      </c>
      <c r="AT50" s="114">
        <v>1919511.5608097101</v>
      </c>
      <c r="AU50" s="114">
        <v>2083872.92623904</v>
      </c>
      <c r="AV50" s="114">
        <v>2094390.4431940599</v>
      </c>
      <c r="AW50" s="114">
        <v>2468030.3172585298</v>
      </c>
      <c r="AX50" s="114">
        <v>1972305.40837053</v>
      </c>
      <c r="AY50" s="114">
        <v>1901563.94341631</v>
      </c>
      <c r="AZ50" s="114">
        <v>1954473.0661007799</v>
      </c>
      <c r="BA50" s="114">
        <v>2006459.7801006499</v>
      </c>
      <c r="BB50" s="114">
        <v>1930138.7810440201</v>
      </c>
      <c r="BC50" s="114">
        <v>1946409.06366356</v>
      </c>
      <c r="BD50" s="114">
        <v>1728901.2151949899</v>
      </c>
      <c r="BE50" s="114">
        <v>1902859.56977082</v>
      </c>
      <c r="BF50" s="114">
        <v>1953579.25760482</v>
      </c>
      <c r="BG50" s="114">
        <v>1655638.76047809</v>
      </c>
      <c r="BH50" s="114">
        <v>1849257.7151424501</v>
      </c>
      <c r="BI50" s="114">
        <v>1768419.45697545</v>
      </c>
      <c r="BJ50" s="114">
        <v>1819360.60446492</v>
      </c>
      <c r="BK50" s="114">
        <v>1918038.05586821</v>
      </c>
      <c r="BL50" s="114">
        <v>1960809.6739618501</v>
      </c>
      <c r="BM50" s="114">
        <v>1595346.89037743</v>
      </c>
      <c r="BN50" s="114">
        <v>1564865.3678127399</v>
      </c>
      <c r="BO50" s="114">
        <v>1380474.9996013299</v>
      </c>
      <c r="BP50" s="114">
        <v>1893126.8627627499</v>
      </c>
      <c r="BQ50" s="114">
        <v>1733824.63978968</v>
      </c>
      <c r="BR50" s="114">
        <v>1660063.8312625601</v>
      </c>
      <c r="BS50" s="114">
        <v>1804118.4343113401</v>
      </c>
      <c r="BT50" s="114">
        <v>1922357.4148339001</v>
      </c>
      <c r="BU50" s="114">
        <v>2134567.2946607298</v>
      </c>
      <c r="BV50" s="114">
        <v>1710678.43320612</v>
      </c>
      <c r="BW50" s="114">
        <v>1871075.2823838501</v>
      </c>
      <c r="BX50" s="114">
        <v>1593293.33087982</v>
      </c>
      <c r="BY50" s="114">
        <v>1794344.9723451301</v>
      </c>
      <c r="BZ50" s="114">
        <v>1758392.8838402501</v>
      </c>
      <c r="CA50" s="114">
        <v>1829392.0083795199</v>
      </c>
      <c r="CB50" s="114">
        <v>1721435.8358949299</v>
      </c>
      <c r="CC50" s="114">
        <v>1882577.2818106499</v>
      </c>
      <c r="CD50" s="114">
        <v>1981757.05470316</v>
      </c>
      <c r="CE50" s="114">
        <v>1726473.5509402601</v>
      </c>
      <c r="CF50" s="114">
        <v>1998506.46468556</v>
      </c>
      <c r="CG50" s="114">
        <v>1966932.3106859699</v>
      </c>
      <c r="CH50" s="114">
        <v>2102724.1138870302</v>
      </c>
      <c r="CI50" s="114">
        <v>1629686.6310823699</v>
      </c>
      <c r="CJ50" s="114">
        <v>1911299.2425454899</v>
      </c>
      <c r="CK50" s="114">
        <v>2033295.20763588</v>
      </c>
      <c r="CL50" s="114">
        <v>2011982.90619195</v>
      </c>
      <c r="CM50" s="114">
        <v>1963368.8434586499</v>
      </c>
      <c r="CN50" s="114">
        <v>1847478.4477278499</v>
      </c>
      <c r="CO50" s="114">
        <v>2083828.13436654</v>
      </c>
      <c r="CP50" s="114">
        <v>1792389.1501666999</v>
      </c>
      <c r="CQ50" s="114">
        <v>1941398.93692655</v>
      </c>
      <c r="CR50" s="114">
        <v>2111152.10125296</v>
      </c>
      <c r="CS50" s="114">
        <v>1771791.15693054</v>
      </c>
      <c r="CT50" s="114">
        <v>1692945.2849541099</v>
      </c>
      <c r="CU50" s="114">
        <v>1868832.9834286</v>
      </c>
      <c r="CV50" s="114">
        <v>1800977.2072715401</v>
      </c>
      <c r="CW50" s="114">
        <v>1723927.3837558399</v>
      </c>
      <c r="CX50" s="114">
        <v>1626087.6705571699</v>
      </c>
    </row>
    <row r="51" spans="1:102" s="79" customFormat="1" x14ac:dyDescent="0.2">
      <c r="A51" s="75" t="s">
        <v>2034</v>
      </c>
      <c r="B51" s="76">
        <f>STDEV(D51:L51)/AVERAGE(D51:L51)</f>
        <v>3.3685980922444229E-2</v>
      </c>
      <c r="C51" s="77"/>
      <c r="D51" s="78">
        <f t="shared" ref="D51:L51" si="44">(D49/D50)*31.9</f>
        <v>75.432739942118005</v>
      </c>
      <c r="E51" s="78">
        <f t="shared" si="44"/>
        <v>77.54400759676605</v>
      </c>
      <c r="F51" s="78">
        <f t="shared" si="44"/>
        <v>81.834081669168455</v>
      </c>
      <c r="G51" s="78">
        <f t="shared" si="44"/>
        <v>74.154025168181107</v>
      </c>
      <c r="H51" s="78">
        <f t="shared" si="44"/>
        <v>78.528483112337625</v>
      </c>
      <c r="I51" s="78">
        <f t="shared" si="44"/>
        <v>80.839122651538673</v>
      </c>
      <c r="J51" s="78">
        <f t="shared" si="44"/>
        <v>75.119674713501453</v>
      </c>
      <c r="K51" s="78">
        <f t="shared" si="44"/>
        <v>79.492201748339923</v>
      </c>
      <c r="L51" s="78">
        <f t="shared" si="44"/>
        <v>77.753643982180591</v>
      </c>
      <c r="N51" s="80">
        <f>STDEV(P51:X51)/AVERAGE(P51:X51)</f>
        <v>5.5668337963165775E-2</v>
      </c>
      <c r="O51" s="81"/>
      <c r="P51" s="82">
        <f>((P49/P50)*31.9)</f>
        <v>46.833744167286596</v>
      </c>
      <c r="Q51" s="82">
        <f t="shared" ref="Q51:X51" si="45">((Q49/Q50)*31.9)</f>
        <v>42.376726995947173</v>
      </c>
      <c r="R51" s="82">
        <f t="shared" si="45"/>
        <v>45.828507384586402</v>
      </c>
      <c r="S51" s="82">
        <f t="shared" si="45"/>
        <v>46.722785659678387</v>
      </c>
      <c r="T51" s="82">
        <f t="shared" si="45"/>
        <v>45.916971119727002</v>
      </c>
      <c r="U51" s="82">
        <f t="shared" si="45"/>
        <v>51.187272149671372</v>
      </c>
      <c r="V51" s="82">
        <f t="shared" si="45"/>
        <v>44.16329976427469</v>
      </c>
      <c r="W51" s="82">
        <f t="shared" si="45"/>
        <v>46.850531648492918</v>
      </c>
      <c r="X51" s="82">
        <f t="shared" si="45"/>
        <v>49.391912951647384</v>
      </c>
      <c r="Y51" s="105"/>
      <c r="Z51" s="106">
        <f>((Z49/Z50)*31.9)</f>
        <v>49.636125215096811</v>
      </c>
      <c r="AA51" s="106">
        <f t="shared" ref="AA51:CL51" si="46">((AA49/AA50)*31.9)</f>
        <v>60.307095248804174</v>
      </c>
      <c r="AB51" s="106">
        <f t="shared" si="46"/>
        <v>85.585437891721313</v>
      </c>
      <c r="AC51" s="106">
        <f t="shared" si="46"/>
        <v>22.713533246930346</v>
      </c>
      <c r="AD51" s="106">
        <f t="shared" si="46"/>
        <v>79.948674173348863</v>
      </c>
      <c r="AE51" s="106">
        <f t="shared" si="46"/>
        <v>55.123380866118325</v>
      </c>
      <c r="AF51" s="106">
        <f t="shared" si="46"/>
        <v>32.214862748418774</v>
      </c>
      <c r="AG51" s="106">
        <f t="shared" si="46"/>
        <v>58.022159743464577</v>
      </c>
      <c r="AH51" s="106">
        <f t="shared" si="46"/>
        <v>78.530561912317268</v>
      </c>
      <c r="AI51" s="106">
        <f t="shared" si="46"/>
        <v>44.071995351977471</v>
      </c>
      <c r="AJ51" s="106">
        <f t="shared" si="46"/>
        <v>68.825410282748848</v>
      </c>
      <c r="AK51" s="106">
        <f t="shared" si="46"/>
        <v>62.222357701533042</v>
      </c>
      <c r="AL51" s="106">
        <f t="shared" si="46"/>
        <v>69.576468685715255</v>
      </c>
      <c r="AM51" s="106">
        <f t="shared" si="46"/>
        <v>69.118841460641846</v>
      </c>
      <c r="AN51" s="106">
        <f t="shared" si="46"/>
        <v>51.643137556462619</v>
      </c>
      <c r="AO51" s="106">
        <f t="shared" si="46"/>
        <v>89.995768365838302</v>
      </c>
      <c r="AP51" s="106">
        <f t="shared" si="46"/>
        <v>45.33681539170567</v>
      </c>
      <c r="AQ51" s="106">
        <f t="shared" si="46"/>
        <v>62.694500161343583</v>
      </c>
      <c r="AR51" s="106">
        <f t="shared" si="46"/>
        <v>47.905685885519596</v>
      </c>
      <c r="AS51" s="106">
        <f t="shared" si="46"/>
        <v>69.101438419251892</v>
      </c>
      <c r="AT51" s="106">
        <f t="shared" si="46"/>
        <v>56.31746146138623</v>
      </c>
      <c r="AU51" s="106">
        <f t="shared" si="46"/>
        <v>64.197905653656903</v>
      </c>
      <c r="AV51" s="106">
        <f t="shared" si="46"/>
        <v>67.719753210797762</v>
      </c>
      <c r="AW51" s="106">
        <f t="shared" si="46"/>
        <v>31.529096502442908</v>
      </c>
      <c r="AX51" s="106">
        <f t="shared" si="46"/>
        <v>77.523486979935598</v>
      </c>
      <c r="AY51" s="106">
        <f t="shared" si="46"/>
        <v>57.392444043096781</v>
      </c>
      <c r="AZ51" s="106">
        <f t="shared" si="46"/>
        <v>67.946259807969668</v>
      </c>
      <c r="BA51" s="106">
        <f t="shared" si="46"/>
        <v>55.186134515960276</v>
      </c>
      <c r="BB51" s="106">
        <f t="shared" si="46"/>
        <v>71.086240444905457</v>
      </c>
      <c r="BC51" s="106">
        <f t="shared" si="46"/>
        <v>60.252435572524789</v>
      </c>
      <c r="BD51" s="106">
        <f t="shared" si="46"/>
        <v>77.852769486851088</v>
      </c>
      <c r="BE51" s="106">
        <f t="shared" si="46"/>
        <v>54.144130106456323</v>
      </c>
      <c r="BF51" s="106">
        <f t="shared" si="46"/>
        <v>42.081701454146675</v>
      </c>
      <c r="BG51" s="106">
        <f t="shared" si="46"/>
        <v>69.983904957804569</v>
      </c>
      <c r="BH51" s="106">
        <f t="shared" si="46"/>
        <v>63.499158368740986</v>
      </c>
      <c r="BI51" s="106">
        <f t="shared" si="46"/>
        <v>45.371143590601839</v>
      </c>
      <c r="BJ51" s="106">
        <f t="shared" si="46"/>
        <v>46.684431112586161</v>
      </c>
      <c r="BK51" s="106">
        <f t="shared" si="46"/>
        <v>81.617757104506737</v>
      </c>
      <c r="BL51" s="106">
        <f t="shared" si="46"/>
        <v>44.713237208229245</v>
      </c>
      <c r="BM51" s="106">
        <f t="shared" si="46"/>
        <v>39.768524286012429</v>
      </c>
      <c r="BN51" s="106">
        <f t="shared" si="46"/>
        <v>63.005798633617722</v>
      </c>
      <c r="BO51" s="106">
        <f t="shared" si="46"/>
        <v>55.502162712000597</v>
      </c>
      <c r="BP51" s="106">
        <f t="shared" si="46"/>
        <v>69.305457873279465</v>
      </c>
      <c r="BQ51" s="106">
        <f t="shared" si="46"/>
        <v>44.801138844522107</v>
      </c>
      <c r="BR51" s="106">
        <f t="shared" si="46"/>
        <v>75.393095935262536</v>
      </c>
      <c r="BS51" s="106">
        <f t="shared" si="46"/>
        <v>70.143436288342315</v>
      </c>
      <c r="BT51" s="106">
        <f t="shared" si="46"/>
        <v>49.930903832396893</v>
      </c>
      <c r="BU51" s="106">
        <f t="shared" si="46"/>
        <v>46.201565849713546</v>
      </c>
      <c r="BV51" s="106">
        <f t="shared" si="46"/>
        <v>47.043597075637514</v>
      </c>
      <c r="BW51" s="106">
        <f t="shared" si="46"/>
        <v>55.572278043037393</v>
      </c>
      <c r="BX51" s="106">
        <f t="shared" si="46"/>
        <v>54.085594688472113</v>
      </c>
      <c r="BY51" s="106">
        <f t="shared" si="46"/>
        <v>54.313912213021894</v>
      </c>
      <c r="BZ51" s="106">
        <f t="shared" si="46"/>
        <v>39.347268092047877</v>
      </c>
      <c r="CA51" s="106">
        <f t="shared" si="46"/>
        <v>48.812450594855463</v>
      </c>
      <c r="CB51" s="106">
        <f t="shared" si="46"/>
        <v>68.504252596210591</v>
      </c>
      <c r="CC51" s="106">
        <f t="shared" si="46"/>
        <v>72.251601950470146</v>
      </c>
      <c r="CD51" s="106">
        <f t="shared" si="46"/>
        <v>58.174642316664546</v>
      </c>
      <c r="CE51" s="106">
        <f t="shared" si="46"/>
        <v>23.119683432392762</v>
      </c>
      <c r="CF51" s="106">
        <f t="shared" si="46"/>
        <v>65.055381827574109</v>
      </c>
      <c r="CG51" s="106">
        <f t="shared" si="46"/>
        <v>48.164609406067811</v>
      </c>
      <c r="CH51" s="106">
        <f t="shared" si="46"/>
        <v>64.872342305965091</v>
      </c>
      <c r="CI51" s="106">
        <f t="shared" si="46"/>
        <v>61.29726040179893</v>
      </c>
      <c r="CJ51" s="106">
        <f t="shared" si="46"/>
        <v>50.850316056877496</v>
      </c>
      <c r="CK51" s="106">
        <f t="shared" si="46"/>
        <v>50.219464843877887</v>
      </c>
      <c r="CL51" s="106">
        <f t="shared" si="46"/>
        <v>48.222492253902828</v>
      </c>
      <c r="CM51" s="106">
        <f t="shared" ref="CM51:CX51" si="47">((CM49/CM50)*31.9)</f>
        <v>45.048202487474377</v>
      </c>
      <c r="CN51" s="106">
        <f t="shared" si="47"/>
        <v>81.610326041150643</v>
      </c>
      <c r="CO51" s="106">
        <f t="shared" si="47"/>
        <v>62.811906446477209</v>
      </c>
      <c r="CP51" s="106">
        <f t="shared" si="47"/>
        <v>77.422067744158824</v>
      </c>
      <c r="CQ51" s="106">
        <f t="shared" si="47"/>
        <v>54.420057512744698</v>
      </c>
      <c r="CR51" s="106">
        <f t="shared" si="47"/>
        <v>43.00948529831156</v>
      </c>
      <c r="CS51" s="106">
        <f t="shared" si="47"/>
        <v>61.192894593164311</v>
      </c>
      <c r="CT51" s="106">
        <f t="shared" si="47"/>
        <v>77.452126241188694</v>
      </c>
      <c r="CU51" s="106">
        <f t="shared" si="47"/>
        <v>36.402727905238841</v>
      </c>
      <c r="CV51" s="106">
        <f t="shared" si="47"/>
        <v>41.882522848738326</v>
      </c>
      <c r="CW51" s="106">
        <f t="shared" si="47"/>
        <v>43.477249445656078</v>
      </c>
      <c r="CX51" s="106">
        <f t="shared" si="47"/>
        <v>79.349309391457254</v>
      </c>
    </row>
    <row r="52" spans="1:102" x14ac:dyDescent="0.2">
      <c r="A52" s="83"/>
      <c r="B52" s="70"/>
      <c r="C52" s="71"/>
      <c r="D52" s="8"/>
      <c r="E52" s="8"/>
      <c r="F52" s="8"/>
      <c r="G52" s="8"/>
      <c r="H52" s="8"/>
      <c r="I52" s="8"/>
      <c r="J52" s="8"/>
      <c r="K52" s="8"/>
      <c r="L52" s="8"/>
      <c r="N52" s="72"/>
      <c r="O52" s="73"/>
      <c r="P52" s="74"/>
      <c r="Q52" s="74"/>
      <c r="R52" s="74"/>
      <c r="S52" s="74"/>
      <c r="T52" s="74"/>
      <c r="U52" s="74"/>
      <c r="V52" s="74"/>
      <c r="W52" s="74"/>
      <c r="X52" s="74"/>
    </row>
    <row r="53" spans="1:102" x14ac:dyDescent="0.2">
      <c r="A53" s="69" t="s">
        <v>2057</v>
      </c>
      <c r="B53" s="70">
        <f>STDEV(D53:L53)/AVERAGE(D53:L53)</f>
        <v>3.5106463963973683E-2</v>
      </c>
      <c r="C53" s="71"/>
      <c r="D53" s="8">
        <v>39908891.620738</v>
      </c>
      <c r="E53" s="8">
        <v>38743308.6969833</v>
      </c>
      <c r="F53" s="8">
        <v>39340970.511931598</v>
      </c>
      <c r="G53" s="8">
        <v>38560484.357169203</v>
      </c>
      <c r="H53" s="8">
        <v>38887945.892851502</v>
      </c>
      <c r="I53" s="8">
        <v>37003159.068163797</v>
      </c>
      <c r="J53" s="8">
        <v>36827653.083124302</v>
      </c>
      <c r="K53" s="8">
        <v>36803889.862042204</v>
      </c>
      <c r="L53" s="8">
        <v>36164782.408951104</v>
      </c>
      <c r="N53" s="72">
        <f>STDEV(P53:X53)/AVERAGE(P53:X53)</f>
        <v>4.3668857342936573E-2</v>
      </c>
      <c r="O53" s="73"/>
      <c r="P53" s="10">
        <v>103930811.33357599</v>
      </c>
      <c r="Q53" s="10">
        <v>109317414.34506699</v>
      </c>
      <c r="R53" s="10">
        <v>106503894.397295</v>
      </c>
      <c r="S53" s="10">
        <v>96605473.061000705</v>
      </c>
      <c r="T53" s="10">
        <v>100320619.30716901</v>
      </c>
      <c r="U53" s="10">
        <v>100659027.889964</v>
      </c>
      <c r="V53" s="10">
        <v>98011431.176872596</v>
      </c>
      <c r="W53" s="10">
        <v>98660881.933998495</v>
      </c>
      <c r="X53" s="10">
        <v>97184696.140919104</v>
      </c>
      <c r="Z53" s="114">
        <v>112492968.121638</v>
      </c>
      <c r="AA53" s="114">
        <v>98610622.458496302</v>
      </c>
      <c r="AB53" s="114">
        <v>102459871.28328</v>
      </c>
      <c r="AC53" s="114">
        <v>65474085.049310699</v>
      </c>
      <c r="AD53" s="114">
        <v>93468268.5651052</v>
      </c>
      <c r="AE53" s="114">
        <v>108875224.317504</v>
      </c>
      <c r="AF53" s="114">
        <v>72510007.038165897</v>
      </c>
      <c r="AG53" s="114">
        <v>97869598.1352586</v>
      </c>
      <c r="AH53" s="114">
        <v>96647704.564149007</v>
      </c>
      <c r="AI53" s="114">
        <v>91950679.858860895</v>
      </c>
      <c r="AJ53" s="114">
        <v>82843178.326904505</v>
      </c>
      <c r="AK53" s="114">
        <v>104019053.63259199</v>
      </c>
      <c r="AL53" s="114">
        <v>87963709.380718797</v>
      </c>
      <c r="AM53" s="114">
        <v>92196429.856800705</v>
      </c>
      <c r="AN53" s="114">
        <v>96105836.177054301</v>
      </c>
      <c r="AO53" s="114">
        <v>89792011.472934395</v>
      </c>
      <c r="AP53" s="114">
        <v>107105175.27610201</v>
      </c>
      <c r="AQ53" s="114">
        <v>85345226.135385603</v>
      </c>
      <c r="AR53" s="114">
        <v>85002268.121746004</v>
      </c>
      <c r="AS53" s="114">
        <v>88882985.769003898</v>
      </c>
      <c r="AT53" s="114">
        <v>77316784.6937152</v>
      </c>
      <c r="AU53" s="114">
        <v>88401678.079748407</v>
      </c>
      <c r="AV53" s="114">
        <v>94171905.378356695</v>
      </c>
      <c r="AW53" s="114">
        <v>70969750.569366395</v>
      </c>
      <c r="AX53" s="114">
        <v>93204353.238021806</v>
      </c>
      <c r="AY53" s="114">
        <v>81833933.367776304</v>
      </c>
      <c r="AZ53" s="114">
        <v>84086058.988713607</v>
      </c>
      <c r="BA53" s="114">
        <v>91642516.197969601</v>
      </c>
      <c r="BB53" s="114">
        <v>86113531.002045795</v>
      </c>
      <c r="BC53" s="114">
        <v>69980845.833127201</v>
      </c>
      <c r="BD53" s="114">
        <v>102909124.736855</v>
      </c>
      <c r="BE53" s="114">
        <v>78202121.977416202</v>
      </c>
      <c r="BF53" s="114">
        <v>78557164.265694305</v>
      </c>
      <c r="BG53" s="114">
        <v>104790825.023939</v>
      </c>
      <c r="BH53" s="114">
        <v>76023464.842172593</v>
      </c>
      <c r="BI53" s="114">
        <v>83977004.389530003</v>
      </c>
      <c r="BJ53" s="114">
        <v>95442591.481986195</v>
      </c>
      <c r="BK53" s="114">
        <v>66852833.245633297</v>
      </c>
      <c r="BL53" s="114">
        <v>71386841.919869304</v>
      </c>
      <c r="BM53" s="114">
        <v>81240851.5123965</v>
      </c>
      <c r="BN53" s="114">
        <v>81622995.668040499</v>
      </c>
      <c r="BO53" s="114">
        <v>52782034.029587798</v>
      </c>
      <c r="BP53" s="114">
        <v>77292758.583448201</v>
      </c>
      <c r="BQ53" s="114">
        <v>63248737.809082799</v>
      </c>
      <c r="BR53" s="114">
        <v>72801202.206534907</v>
      </c>
      <c r="BS53" s="114">
        <v>74910160.188143</v>
      </c>
      <c r="BT53" s="114">
        <v>83548888.062652707</v>
      </c>
      <c r="BU53" s="114">
        <v>79828785.8790012</v>
      </c>
      <c r="BV53" s="114">
        <v>78528712.1383439</v>
      </c>
      <c r="BW53" s="114">
        <v>79969883.092101693</v>
      </c>
      <c r="BX53" s="114">
        <v>65095514.092695303</v>
      </c>
      <c r="BY53" s="114">
        <v>83734313.494329602</v>
      </c>
      <c r="BZ53" s="114">
        <v>68763337.558454305</v>
      </c>
      <c r="CA53" s="114">
        <v>66516017.965452299</v>
      </c>
      <c r="CB53" s="114">
        <v>56141205.050126903</v>
      </c>
      <c r="CC53" s="114">
        <v>97162653.989662006</v>
      </c>
      <c r="CD53" s="114">
        <v>60000580.287315898</v>
      </c>
      <c r="CE53" s="114">
        <v>67804842.336044401</v>
      </c>
      <c r="CF53" s="114">
        <v>94211887.212775394</v>
      </c>
      <c r="CG53" s="114">
        <v>68788361.7508059</v>
      </c>
      <c r="CH53" s="114">
        <v>88258246.077201605</v>
      </c>
      <c r="CI53" s="114">
        <v>63566692.803340897</v>
      </c>
      <c r="CJ53" s="114">
        <v>64583060.1915178</v>
      </c>
      <c r="CK53" s="114">
        <v>81383237.063695699</v>
      </c>
      <c r="CL53" s="114">
        <v>92065348.520644099</v>
      </c>
      <c r="CM53" s="114">
        <v>88360052.294752106</v>
      </c>
      <c r="CN53" s="114">
        <v>98361607.173201099</v>
      </c>
      <c r="CO53" s="114">
        <v>94638227.960008994</v>
      </c>
      <c r="CP53" s="114">
        <v>85945124.175823897</v>
      </c>
      <c r="CQ53" s="114">
        <v>80983324.7611918</v>
      </c>
      <c r="CR53" s="114">
        <v>71850095.371492505</v>
      </c>
      <c r="CS53" s="114">
        <v>86052704.401200995</v>
      </c>
      <c r="CT53" s="114">
        <v>75630920.658053696</v>
      </c>
      <c r="CU53" s="114">
        <v>59199820.505177803</v>
      </c>
      <c r="CV53" s="114">
        <v>65792376.1523434</v>
      </c>
      <c r="CW53" s="114">
        <v>66690465.731174603</v>
      </c>
      <c r="CX53" s="114">
        <v>78153975.658522904</v>
      </c>
    </row>
    <row r="54" spans="1:102" x14ac:dyDescent="0.2">
      <c r="A54" s="69" t="s">
        <v>2058</v>
      </c>
      <c r="B54" s="70">
        <f>STDEV(D54:L54)/AVERAGE(D54:L54)</f>
        <v>3.6732534356427496E-2</v>
      </c>
      <c r="C54" s="71"/>
      <c r="D54" s="8">
        <v>11536186.8330872</v>
      </c>
      <c r="E54" s="8">
        <v>11948893.5316331</v>
      </c>
      <c r="F54" s="8">
        <v>11302009.1707188</v>
      </c>
      <c r="G54" s="8">
        <v>11404870.191436401</v>
      </c>
      <c r="H54" s="8">
        <v>11242053.7061019</v>
      </c>
      <c r="I54" s="8">
        <v>10649563.776776601</v>
      </c>
      <c r="J54" s="8">
        <v>11095534.0201842</v>
      </c>
      <c r="K54" s="8">
        <v>10995398.1848261</v>
      </c>
      <c r="L54" s="8">
        <v>10678464.2663534</v>
      </c>
      <c r="N54" s="72">
        <f>STDEV(P54:X54)/AVERAGE(P54:X54)</f>
        <v>5.4669881971280851E-2</v>
      </c>
      <c r="O54" s="73"/>
      <c r="P54" s="10">
        <v>10992601.963804699</v>
      </c>
      <c r="Q54" s="10">
        <v>11109919.8525167</v>
      </c>
      <c r="R54" s="10">
        <v>10967531.9622906</v>
      </c>
      <c r="S54" s="10">
        <v>10677310.767730201</v>
      </c>
      <c r="T54" s="10">
        <v>10049474.5297445</v>
      </c>
      <c r="U54" s="10">
        <v>10168520.752315201</v>
      </c>
      <c r="V54" s="10">
        <v>9740062.7595871892</v>
      </c>
      <c r="W54" s="10">
        <v>9835330.9520601407</v>
      </c>
      <c r="X54" s="10">
        <v>9771916.3226127997</v>
      </c>
      <c r="Z54" s="114">
        <v>11321594.703748001</v>
      </c>
      <c r="AA54" s="114">
        <v>11398138.0642867</v>
      </c>
      <c r="AB54" s="114">
        <v>11577442.007107301</v>
      </c>
      <c r="AC54" s="114">
        <v>13372381.8460973</v>
      </c>
      <c r="AD54" s="114">
        <v>10786840.7131944</v>
      </c>
      <c r="AE54" s="114">
        <v>10110759.986900199</v>
      </c>
      <c r="AF54" s="114">
        <v>10827897.358348601</v>
      </c>
      <c r="AG54" s="114">
        <v>10878444.276449099</v>
      </c>
      <c r="AH54" s="114">
        <v>10626116.6067803</v>
      </c>
      <c r="AI54" s="114">
        <v>10963555.940278901</v>
      </c>
      <c r="AJ54" s="114">
        <v>10430024.204146801</v>
      </c>
      <c r="AK54" s="114">
        <v>10304179.2100944</v>
      </c>
      <c r="AL54" s="114">
        <v>10554784.0961318</v>
      </c>
      <c r="AM54" s="114">
        <v>10365384.2465581</v>
      </c>
      <c r="AN54" s="114">
        <v>10441303.656291001</v>
      </c>
      <c r="AO54" s="114">
        <v>10983836.256422</v>
      </c>
      <c r="AP54" s="114">
        <v>10412757.8858828</v>
      </c>
      <c r="AQ54" s="114">
        <v>10353260.540094599</v>
      </c>
      <c r="AR54" s="114">
        <v>10538888.363871099</v>
      </c>
      <c r="AS54" s="114">
        <v>10397984.5369376</v>
      </c>
      <c r="AT54" s="114">
        <v>10595545.925147099</v>
      </c>
      <c r="AU54" s="114">
        <v>10357912.054653101</v>
      </c>
      <c r="AV54" s="114">
        <v>10561815.301384799</v>
      </c>
      <c r="AW54" s="114">
        <v>12551428.263939301</v>
      </c>
      <c r="AX54" s="114">
        <v>10280995.694991499</v>
      </c>
      <c r="AY54" s="114">
        <v>10638746.7018394</v>
      </c>
      <c r="AZ54" s="114">
        <v>10062166.112420499</v>
      </c>
      <c r="BA54" s="114">
        <v>10560062.360865301</v>
      </c>
      <c r="BB54" s="114">
        <v>10082946.106417401</v>
      </c>
      <c r="BC54" s="114">
        <v>10027957.8151919</v>
      </c>
      <c r="BD54" s="114">
        <v>9453733.5232336</v>
      </c>
      <c r="BE54" s="114">
        <v>9472906.5886542499</v>
      </c>
      <c r="BF54" s="114">
        <v>10332442.6465935</v>
      </c>
      <c r="BG54" s="114">
        <v>9754025.3812437002</v>
      </c>
      <c r="BH54" s="114">
        <v>9285608.0900679491</v>
      </c>
      <c r="BI54" s="114">
        <v>9778244.5404076502</v>
      </c>
      <c r="BJ54" s="114">
        <v>9712870.4050072394</v>
      </c>
      <c r="BK54" s="114">
        <v>10113448.878646901</v>
      </c>
      <c r="BL54" s="114">
        <v>9949469.0857812706</v>
      </c>
      <c r="BM54" s="114">
        <v>7855612.1240518801</v>
      </c>
      <c r="BN54" s="114">
        <v>8096908.8626514403</v>
      </c>
      <c r="BO54" s="114">
        <v>7042532.2275042804</v>
      </c>
      <c r="BP54" s="114">
        <v>9708169.2071392909</v>
      </c>
      <c r="BQ54" s="114">
        <v>8051757.3791315202</v>
      </c>
      <c r="BR54" s="114">
        <v>7978744.3034271197</v>
      </c>
      <c r="BS54" s="114">
        <v>9876486.5012699608</v>
      </c>
      <c r="BT54" s="114">
        <v>9804773.9740153197</v>
      </c>
      <c r="BU54" s="114">
        <v>11161536.5997016</v>
      </c>
      <c r="BV54" s="114">
        <v>9164244.2277852707</v>
      </c>
      <c r="BW54" s="114">
        <v>9658459.1896178499</v>
      </c>
      <c r="BX54" s="114">
        <v>8057774.8182927901</v>
      </c>
      <c r="BY54" s="114">
        <v>9445339.1955492701</v>
      </c>
      <c r="BZ54" s="114">
        <v>9107723.9279058594</v>
      </c>
      <c r="CA54" s="114">
        <v>8313948.5328520099</v>
      </c>
      <c r="CB54" s="114">
        <v>8395474.1176733207</v>
      </c>
      <c r="CC54" s="114">
        <v>10457077.6189155</v>
      </c>
      <c r="CD54" s="114">
        <v>10382763.836076301</v>
      </c>
      <c r="CE54" s="114">
        <v>9162543.4622609802</v>
      </c>
      <c r="CF54" s="114">
        <v>9884137.9328356907</v>
      </c>
      <c r="CG54" s="114">
        <v>11019030.0073564</v>
      </c>
      <c r="CH54" s="114">
        <v>10243309.9443997</v>
      </c>
      <c r="CI54" s="114">
        <v>8530710.6283697691</v>
      </c>
      <c r="CJ54" s="114">
        <v>10589630.972368799</v>
      </c>
      <c r="CK54" s="114">
        <v>10849751.390759001</v>
      </c>
      <c r="CL54" s="114">
        <v>10067544.503900001</v>
      </c>
      <c r="CM54" s="114">
        <v>10534481.7718082</v>
      </c>
      <c r="CN54" s="114">
        <v>9858650.3055832908</v>
      </c>
      <c r="CO54" s="114">
        <v>9814505.5415470395</v>
      </c>
      <c r="CP54" s="114">
        <v>9700184.9411397707</v>
      </c>
      <c r="CQ54" s="114">
        <v>10151334.484147901</v>
      </c>
      <c r="CR54" s="114">
        <v>9954860.8302167505</v>
      </c>
      <c r="CS54" s="114">
        <v>8170117.3872973304</v>
      </c>
      <c r="CT54" s="114">
        <v>8337826.0046572303</v>
      </c>
      <c r="CU54" s="114">
        <v>8459579.7013107594</v>
      </c>
      <c r="CV54" s="114">
        <v>8434018.3179607093</v>
      </c>
      <c r="CW54" s="114">
        <v>8054730.8151870798</v>
      </c>
      <c r="CX54" s="114">
        <v>8465075.9109345693</v>
      </c>
    </row>
    <row r="55" spans="1:102" s="79" customFormat="1" x14ac:dyDescent="0.2">
      <c r="A55" s="75" t="s">
        <v>2034</v>
      </c>
      <c r="B55" s="76">
        <f>STDEV(D55:L55)/AVERAGE(D55:L55)</f>
        <v>2.4105603339877806E-2</v>
      </c>
      <c r="C55" s="77"/>
      <c r="D55" s="78">
        <f t="shared" ref="D55:L55" si="48">(D53/D54)*121.3</f>
        <v>419.63160129403281</v>
      </c>
      <c r="E55" s="78">
        <f t="shared" si="48"/>
        <v>393.30531588574354</v>
      </c>
      <c r="F55" s="78">
        <f t="shared" si="48"/>
        <v>422.23109634884531</v>
      </c>
      <c r="G55" s="78">
        <f t="shared" si="48"/>
        <v>410.12187548059455</v>
      </c>
      <c r="H55" s="78">
        <f t="shared" si="48"/>
        <v>419.59484984870346</v>
      </c>
      <c r="I55" s="78">
        <f t="shared" si="48"/>
        <v>421.47108454867043</v>
      </c>
      <c r="J55" s="78">
        <f t="shared" si="48"/>
        <v>402.61192574026433</v>
      </c>
      <c r="K55" s="78">
        <f t="shared" si="48"/>
        <v>406.01638660313102</v>
      </c>
      <c r="L55" s="78">
        <f t="shared" si="48"/>
        <v>410.80702213220189</v>
      </c>
      <c r="M55" s="105"/>
      <c r="N55" s="80">
        <f>STDEV(P55:X55)/AVERAGE(P55:X55)</f>
        <v>3.3849749300033455E-2</v>
      </c>
      <c r="O55" s="81"/>
      <c r="P55" s="82">
        <f>((P53/P54)*121.3)</f>
        <v>1146.8447103127319</v>
      </c>
      <c r="Q55" s="82">
        <f t="shared" ref="Q55:X55" si="49">((Q53/Q54)*121.3)</f>
        <v>1193.5461763977378</v>
      </c>
      <c r="R55" s="82">
        <f t="shared" si="49"/>
        <v>1177.9242982660733</v>
      </c>
      <c r="S55" s="82">
        <f t="shared" si="49"/>
        <v>1097.4901955382975</v>
      </c>
      <c r="T55" s="82">
        <f t="shared" si="49"/>
        <v>1210.8982500470086</v>
      </c>
      <c r="U55" s="82">
        <f t="shared" si="49"/>
        <v>1200.7587318216995</v>
      </c>
      <c r="V55" s="82">
        <f t="shared" si="49"/>
        <v>1220.6067758703564</v>
      </c>
      <c r="W55" s="82">
        <f t="shared" si="49"/>
        <v>1216.7933175738485</v>
      </c>
      <c r="X55" s="82">
        <f t="shared" si="49"/>
        <v>1206.365594291284</v>
      </c>
      <c r="Y55" s="105"/>
      <c r="Z55" s="106">
        <f>((Z53/Z54)*121.3)</f>
        <v>1205.2539761591534</v>
      </c>
      <c r="AA55" s="106">
        <f t="shared" ref="AA55:CL55" si="50">((AA53/AA54)*121.3)</f>
        <v>1049.4230230193441</v>
      </c>
      <c r="AB55" s="106">
        <f t="shared" si="50"/>
        <v>1073.499861111995</v>
      </c>
      <c r="AC55" s="106">
        <f t="shared" si="50"/>
        <v>593.91113773790755</v>
      </c>
      <c r="AD55" s="106">
        <f t="shared" si="50"/>
        <v>1051.067803669248</v>
      </c>
      <c r="AE55" s="106">
        <f t="shared" si="50"/>
        <v>1306.1891219674933</v>
      </c>
      <c r="AF55" s="106">
        <f t="shared" si="50"/>
        <v>812.29656715834892</v>
      </c>
      <c r="AG55" s="106">
        <f t="shared" si="50"/>
        <v>1091.2941181771578</v>
      </c>
      <c r="AH55" s="106">
        <f t="shared" si="50"/>
        <v>1103.2597323608177</v>
      </c>
      <c r="AI55" s="106">
        <f t="shared" si="50"/>
        <v>1017.3357556285786</v>
      </c>
      <c r="AJ55" s="106">
        <f t="shared" si="50"/>
        <v>963.45677961689228</v>
      </c>
      <c r="AK55" s="106">
        <f t="shared" si="50"/>
        <v>1224.504247099349</v>
      </c>
      <c r="AL55" s="106">
        <f t="shared" si="50"/>
        <v>1010.9157942692182</v>
      </c>
      <c r="AM55" s="106">
        <f t="shared" si="50"/>
        <v>1078.9206338726383</v>
      </c>
      <c r="AN55" s="106">
        <f t="shared" si="50"/>
        <v>1116.4925675974216</v>
      </c>
      <c r="AO55" s="106">
        <f t="shared" si="50"/>
        <v>991.61811387153284</v>
      </c>
      <c r="AP55" s="106">
        <f t="shared" si="50"/>
        <v>1247.6865306361358</v>
      </c>
      <c r="AQ55" s="106">
        <f t="shared" si="50"/>
        <v>999.91455736394346</v>
      </c>
      <c r="AR55" s="106">
        <f t="shared" si="50"/>
        <v>978.35509469050669</v>
      </c>
      <c r="AS55" s="106">
        <f t="shared" si="50"/>
        <v>1036.8842284271686</v>
      </c>
      <c r="AT55" s="106">
        <f t="shared" si="50"/>
        <v>885.13853364449938</v>
      </c>
      <c r="AU55" s="106">
        <f t="shared" si="50"/>
        <v>1035.2591810485894</v>
      </c>
      <c r="AV55" s="106">
        <f t="shared" si="50"/>
        <v>1081.542499696709</v>
      </c>
      <c r="AW55" s="106">
        <f t="shared" si="50"/>
        <v>685.86861694433981</v>
      </c>
      <c r="AX55" s="106">
        <f t="shared" si="50"/>
        <v>1099.6685907844253</v>
      </c>
      <c r="AY55" s="106">
        <f t="shared" si="50"/>
        <v>933.04750979690277</v>
      </c>
      <c r="AZ55" s="106">
        <f t="shared" si="50"/>
        <v>1013.6623507676709</v>
      </c>
      <c r="BA55" s="106">
        <f t="shared" si="50"/>
        <v>1052.6677622671575</v>
      </c>
      <c r="BB55" s="106">
        <f t="shared" si="50"/>
        <v>1035.964211283442</v>
      </c>
      <c r="BC55" s="106">
        <f t="shared" si="50"/>
        <v>846.50102802570325</v>
      </c>
      <c r="BD55" s="106">
        <f t="shared" si="50"/>
        <v>1320.4176741286874</v>
      </c>
      <c r="BE55" s="106">
        <f t="shared" si="50"/>
        <v>1001.3734757209492</v>
      </c>
      <c r="BF55" s="106">
        <f t="shared" si="50"/>
        <v>922.23923726015812</v>
      </c>
      <c r="BG55" s="106">
        <f t="shared" si="50"/>
        <v>1303.1673159110696</v>
      </c>
      <c r="BH55" s="106">
        <f t="shared" si="50"/>
        <v>993.11172686893519</v>
      </c>
      <c r="BI55" s="106">
        <f t="shared" si="50"/>
        <v>1041.742266759195</v>
      </c>
      <c r="BJ55" s="106">
        <f t="shared" si="50"/>
        <v>1191.9428412013592</v>
      </c>
      <c r="BK55" s="106">
        <f t="shared" si="50"/>
        <v>801.82821607145661</v>
      </c>
      <c r="BL55" s="106">
        <f t="shared" si="50"/>
        <v>870.32020002504396</v>
      </c>
      <c r="BM55" s="106">
        <f t="shared" si="50"/>
        <v>1254.4554304408289</v>
      </c>
      <c r="BN55" s="106">
        <f t="shared" si="50"/>
        <v>1222.7961982137392</v>
      </c>
      <c r="BO55" s="106">
        <f t="shared" si="50"/>
        <v>909.11344399454629</v>
      </c>
      <c r="BP55" s="106">
        <f t="shared" si="50"/>
        <v>965.74456173235376</v>
      </c>
      <c r="BQ55" s="106">
        <f t="shared" si="50"/>
        <v>952.84439594841217</v>
      </c>
      <c r="BR55" s="106">
        <f t="shared" si="50"/>
        <v>1106.7889246506604</v>
      </c>
      <c r="BS55" s="106">
        <f t="shared" si="50"/>
        <v>920.02377866393601</v>
      </c>
      <c r="BT55" s="106">
        <f t="shared" si="50"/>
        <v>1033.6271033741566</v>
      </c>
      <c r="BU55" s="106">
        <f t="shared" si="50"/>
        <v>867.55364197629592</v>
      </c>
      <c r="BV55" s="106">
        <f t="shared" si="50"/>
        <v>1039.4237152148833</v>
      </c>
      <c r="BW55" s="106">
        <f t="shared" si="50"/>
        <v>1004.336885276599</v>
      </c>
      <c r="BX55" s="106">
        <f t="shared" si="50"/>
        <v>979.93379531011669</v>
      </c>
      <c r="BY55" s="106">
        <f t="shared" si="50"/>
        <v>1075.3422419862104</v>
      </c>
      <c r="BZ55" s="106">
        <f t="shared" si="50"/>
        <v>915.8152917090398</v>
      </c>
      <c r="CA55" s="106">
        <f t="shared" si="50"/>
        <v>970.46462909021511</v>
      </c>
      <c r="CB55" s="106">
        <f t="shared" si="50"/>
        <v>811.14277492021643</v>
      </c>
      <c r="CC55" s="106">
        <f t="shared" si="50"/>
        <v>1127.0672704606266</v>
      </c>
      <c r="CD55" s="106">
        <f t="shared" si="50"/>
        <v>700.97620477148769</v>
      </c>
      <c r="CE55" s="106">
        <f t="shared" si="50"/>
        <v>897.64675160761794</v>
      </c>
      <c r="CF55" s="106">
        <f t="shared" si="50"/>
        <v>1156.1860019117589</v>
      </c>
      <c r="CG55" s="106">
        <f t="shared" si="50"/>
        <v>757.23800323642001</v>
      </c>
      <c r="CH55" s="106">
        <f t="shared" si="50"/>
        <v>1045.1431526796346</v>
      </c>
      <c r="CI55" s="106">
        <f t="shared" si="50"/>
        <v>903.86840826633045</v>
      </c>
      <c r="CJ55" s="106">
        <f t="shared" si="50"/>
        <v>739.77320094268919</v>
      </c>
      <c r="CK55" s="106">
        <f t="shared" si="50"/>
        <v>909.86293605163439</v>
      </c>
      <c r="CL55" s="106">
        <f t="shared" si="50"/>
        <v>1109.2602343330107</v>
      </c>
      <c r="CM55" s="106">
        <f t="shared" ref="CM55:CX55" si="51">((CM53/CM54)*121.3)</f>
        <v>1017.4277743815126</v>
      </c>
      <c r="CN55" s="106">
        <f t="shared" si="51"/>
        <v>1210.2329000707339</v>
      </c>
      <c r="CO55" s="106">
        <f t="shared" si="51"/>
        <v>1169.6582169069297</v>
      </c>
      <c r="CP55" s="106">
        <f t="shared" si="51"/>
        <v>1074.7365772700912</v>
      </c>
      <c r="CQ55" s="106">
        <f t="shared" si="51"/>
        <v>967.68334339414957</v>
      </c>
      <c r="CR55" s="106">
        <f t="shared" si="51"/>
        <v>875.49356211062945</v>
      </c>
      <c r="CS55" s="106">
        <f t="shared" si="51"/>
        <v>1277.6062508103848</v>
      </c>
      <c r="CT55" s="106">
        <f t="shared" si="51"/>
        <v>1100.2904918737338</v>
      </c>
      <c r="CU55" s="106">
        <f t="shared" si="51"/>
        <v>848.85283676273252</v>
      </c>
      <c r="CV55" s="106">
        <f t="shared" si="51"/>
        <v>946.24115414642768</v>
      </c>
      <c r="CW55" s="106">
        <f t="shared" si="51"/>
        <v>1004.3232578224392</v>
      </c>
      <c r="CX55" s="106">
        <f t="shared" si="51"/>
        <v>1119.9045758270347</v>
      </c>
    </row>
    <row r="56" spans="1:102" x14ac:dyDescent="0.2">
      <c r="A56" s="83"/>
      <c r="B56" s="70"/>
      <c r="C56" s="71"/>
      <c r="D56" s="8"/>
      <c r="E56" s="8"/>
      <c r="F56" s="8"/>
      <c r="G56" s="8"/>
      <c r="H56" s="8"/>
      <c r="I56" s="8"/>
      <c r="J56" s="8"/>
      <c r="K56" s="8"/>
      <c r="L56" s="8"/>
      <c r="N56" s="72"/>
      <c r="O56" s="73"/>
      <c r="P56" s="74"/>
      <c r="Q56" s="74"/>
      <c r="R56" s="74"/>
      <c r="S56" s="74"/>
      <c r="T56" s="74"/>
      <c r="U56" s="74"/>
      <c r="V56" s="74"/>
      <c r="W56" s="74"/>
      <c r="X56" s="74"/>
    </row>
    <row r="57" spans="1:102" x14ac:dyDescent="0.2">
      <c r="A57" s="69" t="s">
        <v>2059</v>
      </c>
      <c r="B57" s="70">
        <f>STDEV(D57:L57)/AVERAGE(D57:L57)</f>
        <v>4.1403162808848308E-2</v>
      </c>
      <c r="C57" s="71"/>
      <c r="D57" s="8">
        <v>37042395.546796501</v>
      </c>
      <c r="E57" s="8">
        <v>36943675.844625503</v>
      </c>
      <c r="F57" s="8">
        <v>35289725.728401303</v>
      </c>
      <c r="G57" s="8">
        <v>36192869.852322601</v>
      </c>
      <c r="H57" s="8">
        <v>34004675.754505001</v>
      </c>
      <c r="I57" s="8">
        <v>34035676.502411403</v>
      </c>
      <c r="J57" s="8">
        <v>33630802.2871022</v>
      </c>
      <c r="K57" s="8">
        <v>33558305.484976403</v>
      </c>
      <c r="L57" s="8">
        <v>33798346.765124597</v>
      </c>
      <c r="N57" s="72">
        <f>STDEV(P57:X57)/AVERAGE(P57:X57)</f>
        <v>4.3287309551238162E-2</v>
      </c>
      <c r="O57" s="73"/>
      <c r="P57" s="10">
        <v>3909824.0353188999</v>
      </c>
      <c r="Q57" s="10">
        <v>3795083.4846029598</v>
      </c>
      <c r="R57" s="10">
        <v>3766427.76242611</v>
      </c>
      <c r="S57" s="10">
        <v>3739219.7683938802</v>
      </c>
      <c r="T57" s="10">
        <v>3740220.9409814598</v>
      </c>
      <c r="U57" s="10">
        <v>3638691.5132437102</v>
      </c>
      <c r="V57" s="10">
        <v>3647675.5905448799</v>
      </c>
      <c r="W57" s="10">
        <v>3433743.44079345</v>
      </c>
      <c r="X57" s="10">
        <v>3437477.1932776999</v>
      </c>
      <c r="Z57" s="114">
        <v>5614881.6125890603</v>
      </c>
      <c r="AA57" s="114">
        <v>7059819.7269954896</v>
      </c>
      <c r="AB57" s="114">
        <v>15907923.7817153</v>
      </c>
      <c r="AC57" s="114">
        <v>4215693.9059214396</v>
      </c>
      <c r="AD57" s="114">
        <v>9739036.9821764193</v>
      </c>
      <c r="AE57" s="114">
        <v>9640000.0192253999</v>
      </c>
      <c r="AF57" s="114">
        <v>6957401.1454453701</v>
      </c>
      <c r="AG57" s="114">
        <v>6500942.4840185698</v>
      </c>
      <c r="AH57" s="114">
        <v>11079210.8135987</v>
      </c>
      <c r="AI57" s="114">
        <v>3999986.2496889499</v>
      </c>
      <c r="AJ57" s="114">
        <v>16986680.347945198</v>
      </c>
      <c r="AK57" s="114">
        <v>6566052.7716667103</v>
      </c>
      <c r="AL57" s="114">
        <v>11622410.9462613</v>
      </c>
      <c r="AM57" s="114">
        <v>10217038.529378399</v>
      </c>
      <c r="AN57" s="114">
        <v>6833711.7444897797</v>
      </c>
      <c r="AO57" s="114">
        <v>6348029.6417223001</v>
      </c>
      <c r="AP57" s="114">
        <v>7584291.9974604296</v>
      </c>
      <c r="AQ57" s="114">
        <v>24334724.114305899</v>
      </c>
      <c r="AR57" s="114">
        <v>4315893.8121461403</v>
      </c>
      <c r="AS57" s="114">
        <v>11095706.131147699</v>
      </c>
      <c r="AT57" s="114">
        <v>7116569.3955744999</v>
      </c>
      <c r="AU57" s="114">
        <v>5327943.1864749696</v>
      </c>
      <c r="AV57" s="114">
        <v>10775463.277964599</v>
      </c>
      <c r="AW57" s="114">
        <v>5437802.2210243</v>
      </c>
      <c r="AX57" s="114">
        <v>5608278.8343210397</v>
      </c>
      <c r="AY57" s="114">
        <v>4401077.5175476596</v>
      </c>
      <c r="AZ57" s="114">
        <v>11724334.527940899</v>
      </c>
      <c r="BA57" s="114">
        <v>6682830.2674107803</v>
      </c>
      <c r="BB57" s="114">
        <v>11292935.958967701</v>
      </c>
      <c r="BC57" s="114">
        <v>5932592.0897273496</v>
      </c>
      <c r="BD57" s="114">
        <v>7737694.9660907798</v>
      </c>
      <c r="BE57" s="114">
        <v>6564039.4517636104</v>
      </c>
      <c r="BF57" s="114">
        <v>4901693.0912162298</v>
      </c>
      <c r="BG57" s="114">
        <v>5850750.9809632404</v>
      </c>
      <c r="BH57" s="114">
        <v>15124098.3200974</v>
      </c>
      <c r="BI57" s="114">
        <v>5400308.35794897</v>
      </c>
      <c r="BJ57" s="114">
        <v>4889435.7046605097</v>
      </c>
      <c r="BK57" s="114">
        <v>21670003.851366799</v>
      </c>
      <c r="BL57" s="114">
        <v>5028458.1010750802</v>
      </c>
      <c r="BM57" s="114">
        <v>6676844.8407595204</v>
      </c>
      <c r="BN57" s="114">
        <v>5457092.7053626897</v>
      </c>
      <c r="BO57" s="114">
        <v>4017449.215938</v>
      </c>
      <c r="BP57" s="114">
        <v>3994133.1598833702</v>
      </c>
      <c r="BQ57" s="114">
        <v>6957652.2293829396</v>
      </c>
      <c r="BR57" s="114">
        <v>14455899.800948201</v>
      </c>
      <c r="BS57" s="114">
        <v>4452245.6077556796</v>
      </c>
      <c r="BT57" s="114">
        <v>4413175.1952697104</v>
      </c>
      <c r="BU57" s="114">
        <v>3639654.6633191202</v>
      </c>
      <c r="BV57" s="114">
        <v>4260157.6070639798</v>
      </c>
      <c r="BW57" s="114">
        <v>4292791.7243192196</v>
      </c>
      <c r="BX57" s="114">
        <v>7627091.5441727703</v>
      </c>
      <c r="BY57" s="114">
        <v>5384361.0991360396</v>
      </c>
      <c r="BZ57" s="114">
        <v>5517675.1524515497</v>
      </c>
      <c r="CA57" s="114">
        <v>4048137.5051690699</v>
      </c>
      <c r="CB57" s="114">
        <v>4058314.2675366602</v>
      </c>
      <c r="CC57" s="114">
        <v>11288242.854447899</v>
      </c>
      <c r="CD57" s="114">
        <v>4648894.0443305997</v>
      </c>
      <c r="CE57" s="114">
        <v>4113159.5590362502</v>
      </c>
      <c r="CF57" s="114">
        <v>3698166.4091387</v>
      </c>
      <c r="CG57" s="114">
        <v>4755510.5564366896</v>
      </c>
      <c r="CH57" s="114">
        <v>8976032.3269505091</v>
      </c>
      <c r="CI57" s="114">
        <v>5177714.6447261097</v>
      </c>
      <c r="CJ57" s="114">
        <v>5261494.0587998601</v>
      </c>
      <c r="CK57" s="114">
        <v>7238237.6592890602</v>
      </c>
      <c r="CL57" s="114">
        <v>6007412.9454185003</v>
      </c>
      <c r="CM57" s="114">
        <v>4364307.0166280996</v>
      </c>
      <c r="CN57" s="114">
        <v>10375875.0213209</v>
      </c>
      <c r="CO57" s="114">
        <v>3748784.2533449102</v>
      </c>
      <c r="CP57" s="114">
        <v>3922458.1511564702</v>
      </c>
      <c r="CQ57" s="114">
        <v>8710085.9823401496</v>
      </c>
      <c r="CR57" s="114">
        <v>7855226.5792646399</v>
      </c>
      <c r="CS57" s="114">
        <v>5455443.0370829301</v>
      </c>
      <c r="CT57" s="114">
        <v>9043872.7583768591</v>
      </c>
      <c r="CU57" s="114">
        <v>3959982.7517469898</v>
      </c>
      <c r="CV57" s="114">
        <v>5131806.5416757399</v>
      </c>
      <c r="CW57" s="114">
        <v>5109713.3884877004</v>
      </c>
      <c r="CX57" s="114">
        <v>4467158.0154844504</v>
      </c>
    </row>
    <row r="58" spans="1:102" x14ac:dyDescent="0.2">
      <c r="A58" s="69" t="s">
        <v>2060</v>
      </c>
      <c r="B58" s="70">
        <f>STDEV(D58:L58)/AVERAGE(D58:L58)</f>
        <v>4.2706126223547428E-2</v>
      </c>
      <c r="C58" s="71"/>
      <c r="D58" s="8">
        <v>13583330.774442</v>
      </c>
      <c r="E58" s="8">
        <v>12992904.1528104</v>
      </c>
      <c r="F58" s="8">
        <v>13322973.814541001</v>
      </c>
      <c r="G58" s="8">
        <v>13282818.8774972</v>
      </c>
      <c r="H58" s="8">
        <v>12409542.8318872</v>
      </c>
      <c r="I58" s="8">
        <v>12197494.600340899</v>
      </c>
      <c r="J58" s="8">
        <v>12382703.723995199</v>
      </c>
      <c r="K58" s="8">
        <v>12347480.0108712</v>
      </c>
      <c r="L58" s="8">
        <v>12213844.942676401</v>
      </c>
      <c r="N58" s="72">
        <f>STDEV(P58:X58)/AVERAGE(P58:X58)</f>
        <v>4.0996624925694954E-2</v>
      </c>
      <c r="O58" s="73"/>
      <c r="P58" s="10">
        <v>13778781.2138942</v>
      </c>
      <c r="Q58" s="10">
        <v>14075447.306978799</v>
      </c>
      <c r="R58" s="10">
        <v>13934653.5653747</v>
      </c>
      <c r="S58" s="10">
        <v>13500212.8064948</v>
      </c>
      <c r="T58" s="10">
        <v>13203356.4377182</v>
      </c>
      <c r="U58" s="10">
        <v>12681775.575983901</v>
      </c>
      <c r="V58" s="10">
        <v>12648215.241119901</v>
      </c>
      <c r="W58" s="10">
        <v>12974473.833657499</v>
      </c>
      <c r="X58" s="10">
        <v>12873847.4570517</v>
      </c>
      <c r="Z58" s="114">
        <v>14760934.480913799</v>
      </c>
      <c r="AA58" s="114">
        <v>14836836.1045681</v>
      </c>
      <c r="AB58" s="114">
        <v>15035460.9050292</v>
      </c>
      <c r="AC58" s="114">
        <v>16161863.581660399</v>
      </c>
      <c r="AD58" s="114">
        <v>13300095.556045599</v>
      </c>
      <c r="AE58" s="114">
        <v>13143689.4039436</v>
      </c>
      <c r="AF58" s="114">
        <v>13933584.201043401</v>
      </c>
      <c r="AG58" s="114">
        <v>13464501.058691001</v>
      </c>
      <c r="AH58" s="114">
        <v>13535298.571163001</v>
      </c>
      <c r="AI58" s="114">
        <v>13846572.401752699</v>
      </c>
      <c r="AJ58" s="114">
        <v>12969172.4553423</v>
      </c>
      <c r="AK58" s="114">
        <v>14327173.348862199</v>
      </c>
      <c r="AL58" s="114">
        <v>13638907.668780301</v>
      </c>
      <c r="AM58" s="114">
        <v>13844856.937587099</v>
      </c>
      <c r="AN58" s="114">
        <v>13517136.760268901</v>
      </c>
      <c r="AO58" s="114">
        <v>13926419.444128601</v>
      </c>
      <c r="AP58" s="114">
        <v>13638941.177800599</v>
      </c>
      <c r="AQ58" s="114">
        <v>12712901.030490801</v>
      </c>
      <c r="AR58" s="114">
        <v>13694581.796496401</v>
      </c>
      <c r="AS58" s="114">
        <v>13142571.4526306</v>
      </c>
      <c r="AT58" s="114">
        <v>13818554.339003701</v>
      </c>
      <c r="AU58" s="114">
        <v>13761260.9688424</v>
      </c>
      <c r="AV58" s="114">
        <v>14066093.9526203</v>
      </c>
      <c r="AW58" s="114">
        <v>15597494.4300486</v>
      </c>
      <c r="AX58" s="114">
        <v>13090032.3385577</v>
      </c>
      <c r="AY58" s="114">
        <v>13942550.916541699</v>
      </c>
      <c r="AZ58" s="114">
        <v>12794195.174970999</v>
      </c>
      <c r="BA58" s="114">
        <v>13439134.9957253</v>
      </c>
      <c r="BB58" s="114">
        <v>12632918.273588</v>
      </c>
      <c r="BC58" s="114">
        <v>13182505.905778199</v>
      </c>
      <c r="BD58" s="114">
        <v>12227160.9796758</v>
      </c>
      <c r="BE58" s="114">
        <v>12531411.6787073</v>
      </c>
      <c r="BF58" s="114">
        <v>13282194.1292188</v>
      </c>
      <c r="BG58" s="114">
        <v>12493311.868484801</v>
      </c>
      <c r="BH58" s="114">
        <v>12405615.8238803</v>
      </c>
      <c r="BI58" s="114">
        <v>12901069.528337801</v>
      </c>
      <c r="BJ58" s="114">
        <v>12742058.4544455</v>
      </c>
      <c r="BK58" s="114">
        <v>12914147.853130899</v>
      </c>
      <c r="BL58" s="114">
        <v>12584638.982524101</v>
      </c>
      <c r="BM58" s="114">
        <v>9235890.3609526195</v>
      </c>
      <c r="BN58" s="114">
        <v>10256300.849254001</v>
      </c>
      <c r="BO58" s="114">
        <v>8827815.7826707903</v>
      </c>
      <c r="BP58" s="114">
        <v>12518979.629455799</v>
      </c>
      <c r="BQ58" s="114">
        <v>9936345.4334344193</v>
      </c>
      <c r="BR58" s="114">
        <v>9434532.2951786909</v>
      </c>
      <c r="BS58" s="114">
        <v>12453096.552794799</v>
      </c>
      <c r="BT58" s="114">
        <v>12287383.5989228</v>
      </c>
      <c r="BU58" s="114">
        <v>14292168.3325727</v>
      </c>
      <c r="BV58" s="114">
        <v>11903654.263744101</v>
      </c>
      <c r="BW58" s="114">
        <v>11966019.7451551</v>
      </c>
      <c r="BX58" s="114">
        <v>9629346.5687982906</v>
      </c>
      <c r="BY58" s="114">
        <v>12081289.3361878</v>
      </c>
      <c r="BZ58" s="114">
        <v>12146232.924902201</v>
      </c>
      <c r="CA58" s="114">
        <v>9614102.6552784294</v>
      </c>
      <c r="CB58" s="114">
        <v>9820414.3277281709</v>
      </c>
      <c r="CC58" s="114">
        <v>12852260.012288401</v>
      </c>
      <c r="CD58" s="114">
        <v>13201576.7685959</v>
      </c>
      <c r="CE58" s="114">
        <v>11163581.5045285</v>
      </c>
      <c r="CF58" s="114">
        <v>12387498.150162499</v>
      </c>
      <c r="CG58" s="114">
        <v>13683583.044511201</v>
      </c>
      <c r="CH58" s="114">
        <v>13111369.3759444</v>
      </c>
      <c r="CI58" s="114">
        <v>8901864.6562809907</v>
      </c>
      <c r="CJ58" s="114">
        <v>12967767.7589288</v>
      </c>
      <c r="CK58" s="114">
        <v>13348983.8612394</v>
      </c>
      <c r="CL58" s="114">
        <v>12952672.680517299</v>
      </c>
      <c r="CM58" s="114">
        <v>13420140.5658067</v>
      </c>
      <c r="CN58" s="114">
        <v>12865586.1064057</v>
      </c>
      <c r="CO58" s="114">
        <v>12829237.629082</v>
      </c>
      <c r="CP58" s="114">
        <v>11948301.3008691</v>
      </c>
      <c r="CQ58" s="114">
        <v>12692475.3245751</v>
      </c>
      <c r="CR58" s="114">
        <v>12886247.645310299</v>
      </c>
      <c r="CS58" s="114">
        <v>9579694.4991471097</v>
      </c>
      <c r="CT58" s="114">
        <v>9926677.6178942509</v>
      </c>
      <c r="CU58" s="114">
        <v>10049279.4112179</v>
      </c>
      <c r="CV58" s="114">
        <v>10153424.956254501</v>
      </c>
      <c r="CW58" s="114">
        <v>9412677.6182022206</v>
      </c>
      <c r="CX58" s="114">
        <v>10665726.467801001</v>
      </c>
    </row>
    <row r="59" spans="1:102" s="79" customFormat="1" x14ac:dyDescent="0.2">
      <c r="A59" s="75" t="s">
        <v>2034</v>
      </c>
      <c r="B59" s="76">
        <f>STDEV(D59:L59)/AVERAGE(D59:L59)</f>
        <v>1.9863389766933526E-2</v>
      </c>
      <c r="C59" s="77"/>
      <c r="D59" s="78">
        <f t="shared" ref="D59:L59" si="52">(D57/D58)*129.3</f>
        <v>352.60731139763783</v>
      </c>
      <c r="E59" s="78">
        <f t="shared" si="52"/>
        <v>367.64815860485197</v>
      </c>
      <c r="F59" s="78">
        <f t="shared" si="52"/>
        <v>342.48821623458923</v>
      </c>
      <c r="G59" s="78">
        <f t="shared" si="52"/>
        <v>352.3151309270196</v>
      </c>
      <c r="H59" s="78">
        <f t="shared" si="52"/>
        <v>354.30834436217873</v>
      </c>
      <c r="I59" s="78">
        <f t="shared" si="52"/>
        <v>360.79646812377354</v>
      </c>
      <c r="J59" s="78">
        <f t="shared" si="52"/>
        <v>351.17231524290332</v>
      </c>
      <c r="K59" s="78">
        <f t="shared" si="52"/>
        <v>351.41493611547844</v>
      </c>
      <c r="L59" s="78">
        <f t="shared" si="52"/>
        <v>357.80102475846496</v>
      </c>
      <c r="N59" s="80">
        <f>STDEV(P59:X59)/AVERAGE(P59:X59)</f>
        <v>3.2928611631355548E-2</v>
      </c>
      <c r="O59" s="81"/>
      <c r="P59" s="82">
        <f>((P57/P58)*129.3)</f>
        <v>36.689765220813499</v>
      </c>
      <c r="Q59" s="82">
        <f t="shared" ref="Q59:X59" si="53">((Q57/Q58)*129.3)</f>
        <v>34.862429865078951</v>
      </c>
      <c r="R59" s="82">
        <f t="shared" si="53"/>
        <v>34.94877769274494</v>
      </c>
      <c r="S59" s="82">
        <f t="shared" si="53"/>
        <v>35.812851470069525</v>
      </c>
      <c r="T59" s="82">
        <f t="shared" si="53"/>
        <v>36.627850649200546</v>
      </c>
      <c r="U59" s="82">
        <f t="shared" si="53"/>
        <v>37.099127787230998</v>
      </c>
      <c r="V59" s="82">
        <f t="shared" si="53"/>
        <v>37.2894076252052</v>
      </c>
      <c r="W59" s="82">
        <f t="shared" si="53"/>
        <v>34.21973272957262</v>
      </c>
      <c r="X59" s="82">
        <f t="shared" si="53"/>
        <v>34.524706197862301</v>
      </c>
      <c r="Y59" s="105"/>
      <c r="Z59" s="106">
        <f>((Z57/Z58)*129.3)</f>
        <v>49.18416198151305</v>
      </c>
      <c r="AA59" s="106">
        <f t="shared" ref="AA59:CL59" si="54">((AA57/AA58)*129.3)</f>
        <v>61.524888747639743</v>
      </c>
      <c r="AB59" s="106">
        <f t="shared" si="54"/>
        <v>136.80289270598811</v>
      </c>
      <c r="AC59" s="106">
        <f t="shared" si="54"/>
        <v>33.726879284773801</v>
      </c>
      <c r="AD59" s="106">
        <f t="shared" si="54"/>
        <v>94.680333422342343</v>
      </c>
      <c r="AE59" s="106">
        <f t="shared" si="54"/>
        <v>94.832734111311396</v>
      </c>
      <c r="AF59" s="106">
        <f t="shared" si="54"/>
        <v>64.56285440459186</v>
      </c>
      <c r="AG59" s="106">
        <f t="shared" si="54"/>
        <v>62.428742032073508</v>
      </c>
      <c r="AH59" s="106">
        <f t="shared" si="54"/>
        <v>105.83748490412673</v>
      </c>
      <c r="AI59" s="106">
        <f t="shared" si="54"/>
        <v>37.352075811867664</v>
      </c>
      <c r="AJ59" s="106">
        <f t="shared" si="54"/>
        <v>169.35373298121084</v>
      </c>
      <c r="AK59" s="106">
        <f t="shared" si="54"/>
        <v>59.257370780952321</v>
      </c>
      <c r="AL59" s="106">
        <f t="shared" si="54"/>
        <v>110.18314456307017</v>
      </c>
      <c r="AM59" s="106">
        <f t="shared" si="54"/>
        <v>95.419048951101971</v>
      </c>
      <c r="AN59" s="106">
        <f t="shared" si="54"/>
        <v>65.368794015586403</v>
      </c>
      <c r="AO59" s="106">
        <f t="shared" si="54"/>
        <v>58.938353534995962</v>
      </c>
      <c r="AP59" s="106">
        <f t="shared" si="54"/>
        <v>71.900666077201464</v>
      </c>
      <c r="AQ59" s="106">
        <f t="shared" si="54"/>
        <v>247.50289650121491</v>
      </c>
      <c r="AR59" s="106">
        <f t="shared" si="54"/>
        <v>40.749332707134236</v>
      </c>
      <c r="AS59" s="106">
        <f t="shared" si="54"/>
        <v>109.16241223632343</v>
      </c>
      <c r="AT59" s="106">
        <f t="shared" si="54"/>
        <v>66.589630164896548</v>
      </c>
      <c r="AU59" s="106">
        <f t="shared" si="54"/>
        <v>50.061041322520921</v>
      </c>
      <c r="AV59" s="106">
        <f t="shared" si="54"/>
        <v>99.051478437002643</v>
      </c>
      <c r="AW59" s="106">
        <f t="shared" si="54"/>
        <v>45.078254737113646</v>
      </c>
      <c r="AX59" s="106">
        <f t="shared" si="54"/>
        <v>55.397147579362652</v>
      </c>
      <c r="AY59" s="106">
        <f t="shared" si="54"/>
        <v>40.814577362867645</v>
      </c>
      <c r="AZ59" s="106">
        <f t="shared" si="54"/>
        <v>118.48783246861751</v>
      </c>
      <c r="BA59" s="106">
        <f t="shared" si="54"/>
        <v>64.296545413902194</v>
      </c>
      <c r="BB59" s="106">
        <f t="shared" si="54"/>
        <v>115.58506022692765</v>
      </c>
      <c r="BC59" s="106">
        <f t="shared" si="54"/>
        <v>58.189555361057373</v>
      </c>
      <c r="BD59" s="106">
        <f t="shared" si="54"/>
        <v>81.82471472965473</v>
      </c>
      <c r="BE59" s="106">
        <f t="shared" si="54"/>
        <v>67.728227503302904</v>
      </c>
      <c r="BF59" s="106">
        <f t="shared" si="54"/>
        <v>47.717185167473168</v>
      </c>
      <c r="BG59" s="106">
        <f t="shared" si="54"/>
        <v>60.552566829526867</v>
      </c>
      <c r="BH59" s="106">
        <f t="shared" si="54"/>
        <v>157.63392487330202</v>
      </c>
      <c r="BI59" s="106">
        <f t="shared" si="54"/>
        <v>54.124184754530738</v>
      </c>
      <c r="BJ59" s="106">
        <f t="shared" si="54"/>
        <v>49.61553416763978</v>
      </c>
      <c r="BK59" s="106">
        <f t="shared" si="54"/>
        <v>216.96603832071108</v>
      </c>
      <c r="BL59" s="106">
        <f t="shared" si="54"/>
        <v>51.664543843640828</v>
      </c>
      <c r="BM59" s="106">
        <f t="shared" si="54"/>
        <v>93.474045724938733</v>
      </c>
      <c r="BN59" s="106">
        <f t="shared" si="54"/>
        <v>68.796937333865188</v>
      </c>
      <c r="BO59" s="106">
        <f t="shared" si="54"/>
        <v>58.843115489619542</v>
      </c>
      <c r="BP59" s="106">
        <f t="shared" si="54"/>
        <v>41.252676564613083</v>
      </c>
      <c r="BQ59" s="106">
        <f t="shared" si="54"/>
        <v>90.538763903286124</v>
      </c>
      <c r="BR59" s="106">
        <f t="shared" si="54"/>
        <v>198.11770056877</v>
      </c>
      <c r="BS59" s="106">
        <f t="shared" si="54"/>
        <v>46.227486845720541</v>
      </c>
      <c r="BT59" s="106">
        <f t="shared" si="54"/>
        <v>46.439793154858329</v>
      </c>
      <c r="BU59" s="106">
        <f t="shared" si="54"/>
        <v>32.927638201309186</v>
      </c>
      <c r="BV59" s="106">
        <f t="shared" si="54"/>
        <v>46.274729288056065</v>
      </c>
      <c r="BW59" s="106">
        <f t="shared" si="54"/>
        <v>46.386182020066578</v>
      </c>
      <c r="BX59" s="106">
        <f t="shared" si="54"/>
        <v>102.41431540713687</v>
      </c>
      <c r="BY59" s="106">
        <f t="shared" si="54"/>
        <v>57.626125055454743</v>
      </c>
      <c r="BZ59" s="106">
        <f t="shared" si="54"/>
        <v>58.737174037664019</v>
      </c>
      <c r="CA59" s="106">
        <f t="shared" si="54"/>
        <v>54.443373259696294</v>
      </c>
      <c r="CB59" s="106">
        <f t="shared" si="54"/>
        <v>53.433594274212481</v>
      </c>
      <c r="CC59" s="106">
        <f t="shared" si="54"/>
        <v>113.56522507983642</v>
      </c>
      <c r="CD59" s="106">
        <f t="shared" si="54"/>
        <v>45.532591331200422</v>
      </c>
      <c r="CE59" s="106">
        <f t="shared" si="54"/>
        <v>47.639866360777681</v>
      </c>
      <c r="CF59" s="106">
        <f t="shared" si="54"/>
        <v>38.601250301325884</v>
      </c>
      <c r="CG59" s="106">
        <f t="shared" si="54"/>
        <v>44.936148152651398</v>
      </c>
      <c r="CH59" s="106">
        <f t="shared" si="54"/>
        <v>88.518670063866153</v>
      </c>
      <c r="CI59" s="106">
        <f t="shared" si="54"/>
        <v>75.206547101422672</v>
      </c>
      <c r="CJ59" s="106">
        <f t="shared" si="54"/>
        <v>52.46170308181236</v>
      </c>
      <c r="CK59" s="106">
        <f t="shared" si="54"/>
        <v>70.110514708434195</v>
      </c>
      <c r="CL59" s="106">
        <f t="shared" si="54"/>
        <v>59.968974203368063</v>
      </c>
      <c r="CM59" s="106">
        <f t="shared" ref="CM59:CX59" si="55">((CM57/CM58)*129.3)</f>
        <v>42.049104812494363</v>
      </c>
      <c r="CN59" s="106">
        <f t="shared" si="55"/>
        <v>104.2782372416611</v>
      </c>
      <c r="CO59" s="106">
        <f t="shared" si="55"/>
        <v>37.782276544532372</v>
      </c>
      <c r="CP59" s="106">
        <f t="shared" si="55"/>
        <v>42.447359350373986</v>
      </c>
      <c r="CQ59" s="106">
        <f t="shared" si="55"/>
        <v>88.730849477092306</v>
      </c>
      <c r="CR59" s="106">
        <f t="shared" si="55"/>
        <v>78.818972338200837</v>
      </c>
      <c r="CS59" s="106">
        <f t="shared" si="55"/>
        <v>73.633745288811085</v>
      </c>
      <c r="CT59" s="106">
        <f t="shared" si="55"/>
        <v>117.80101990520646</v>
      </c>
      <c r="CU59" s="106">
        <f t="shared" si="55"/>
        <v>50.95149103221442</v>
      </c>
      <c r="CV59" s="106">
        <f t="shared" si="55"/>
        <v>65.351601917334463</v>
      </c>
      <c r="CW59" s="106">
        <f t="shared" si="55"/>
        <v>70.191072926350543</v>
      </c>
      <c r="CX59" s="106">
        <f t="shared" si="55"/>
        <v>54.155104497183537</v>
      </c>
    </row>
    <row r="60" spans="1:102" x14ac:dyDescent="0.2">
      <c r="A60" s="83"/>
      <c r="B60" s="70"/>
      <c r="C60" s="71"/>
      <c r="D60" s="8"/>
      <c r="E60" s="8"/>
      <c r="F60" s="8"/>
      <c r="G60" s="8"/>
      <c r="H60" s="8"/>
      <c r="I60" s="8"/>
      <c r="J60" s="8"/>
      <c r="K60" s="8"/>
      <c r="L60" s="8"/>
      <c r="N60" s="72"/>
      <c r="O60" s="73"/>
      <c r="P60" s="74"/>
      <c r="Q60" s="74"/>
      <c r="R60" s="74"/>
      <c r="S60" s="74"/>
      <c r="T60" s="74"/>
      <c r="U60" s="74"/>
      <c r="V60" s="74"/>
      <c r="W60" s="74"/>
      <c r="X60" s="74"/>
    </row>
    <row r="61" spans="1:102" x14ac:dyDescent="0.2">
      <c r="A61" s="69" t="s">
        <v>2061</v>
      </c>
      <c r="B61" s="70">
        <f>STDEV(D61:L61)/AVERAGE(D61:L61)</f>
        <v>4.9115222505322964E-2</v>
      </c>
      <c r="C61" s="71"/>
      <c r="D61" s="8">
        <v>34496275.188038401</v>
      </c>
      <c r="E61" s="8">
        <v>34470964.0239591</v>
      </c>
      <c r="F61" s="8">
        <v>33627653.544772103</v>
      </c>
      <c r="G61" s="8">
        <v>33569527.573309503</v>
      </c>
      <c r="H61" s="8">
        <v>33376591.905269299</v>
      </c>
      <c r="I61" s="8">
        <v>30259348.4540416</v>
      </c>
      <c r="J61" s="8">
        <v>30658121.1406218</v>
      </c>
      <c r="K61" s="8">
        <v>32323666.701239601</v>
      </c>
      <c r="L61" s="8">
        <v>31319001.559783299</v>
      </c>
      <c r="N61" s="72">
        <f>STDEV(P61:X61)/AVERAGE(P61:X61)</f>
        <v>4.8813076204988939E-2</v>
      </c>
      <c r="O61" s="73"/>
      <c r="P61" s="10">
        <v>19117720.060195401</v>
      </c>
      <c r="Q61" s="10">
        <v>18868473.364095401</v>
      </c>
      <c r="R61" s="10">
        <v>18297763.414067399</v>
      </c>
      <c r="S61" s="10">
        <v>18098047.347924199</v>
      </c>
      <c r="T61" s="10">
        <v>17082840.388767101</v>
      </c>
      <c r="U61" s="10">
        <v>17600843.711823501</v>
      </c>
      <c r="V61" s="10">
        <v>17123536.644487001</v>
      </c>
      <c r="W61" s="10">
        <v>17748901.187561601</v>
      </c>
      <c r="X61" s="10">
        <v>16447755.715404</v>
      </c>
      <c r="Z61" s="114">
        <v>24182939.0370216</v>
      </c>
      <c r="AA61" s="114">
        <v>26683657.669254299</v>
      </c>
      <c r="AB61" s="114">
        <v>75926834.412989497</v>
      </c>
      <c r="AC61" s="114">
        <v>15925344.574413899</v>
      </c>
      <c r="AD61" s="114">
        <v>35692055.265761599</v>
      </c>
      <c r="AE61" s="114">
        <v>27273330.887575101</v>
      </c>
      <c r="AF61" s="114">
        <v>24720158.568707801</v>
      </c>
      <c r="AG61" s="114">
        <v>18517484.928872</v>
      </c>
      <c r="AH61" s="114">
        <v>27160241.391852599</v>
      </c>
      <c r="AI61" s="114">
        <v>14674711.651961301</v>
      </c>
      <c r="AJ61" s="114">
        <v>40180962.888876103</v>
      </c>
      <c r="AK61" s="114">
        <v>33789796.071009703</v>
      </c>
      <c r="AL61" s="114">
        <v>40810613.903753102</v>
      </c>
      <c r="AM61" s="114">
        <v>32537364.555957198</v>
      </c>
      <c r="AN61" s="114">
        <v>31704174.9648025</v>
      </c>
      <c r="AO61" s="114">
        <v>38333324.799803898</v>
      </c>
      <c r="AP61" s="114">
        <v>23089743.683464799</v>
      </c>
      <c r="AQ61" s="114">
        <v>24876193.0643504</v>
      </c>
      <c r="AR61" s="114">
        <v>32669176.419470102</v>
      </c>
      <c r="AS61" s="114">
        <v>30918380.3438548</v>
      </c>
      <c r="AT61" s="114">
        <v>19256198.660444502</v>
      </c>
      <c r="AU61" s="114">
        <v>32528075.5665396</v>
      </c>
      <c r="AV61" s="114">
        <v>21714756.336295899</v>
      </c>
      <c r="AW61" s="114">
        <v>14660324.827871401</v>
      </c>
      <c r="AX61" s="114">
        <v>40095448.902285397</v>
      </c>
      <c r="AY61" s="114">
        <v>29009773.178725101</v>
      </c>
      <c r="AZ61" s="114">
        <v>35644764.690037303</v>
      </c>
      <c r="BA61" s="114">
        <v>28916045.280505698</v>
      </c>
      <c r="BB61" s="114">
        <v>22337494.006846599</v>
      </c>
      <c r="BC61" s="114">
        <v>16377611.4022009</v>
      </c>
      <c r="BD61" s="114">
        <v>15845153.428381201</v>
      </c>
      <c r="BE61" s="114">
        <v>23721001.319538198</v>
      </c>
      <c r="BF61" s="114">
        <v>23562608.5096674</v>
      </c>
      <c r="BG61" s="114">
        <v>20736936.354217399</v>
      </c>
      <c r="BH61" s="114">
        <v>27174218.8006985</v>
      </c>
      <c r="BI61" s="114">
        <v>25016677.265974201</v>
      </c>
      <c r="BJ61" s="114">
        <v>16129635.5957323</v>
      </c>
      <c r="BK61" s="114">
        <v>36686082.272453897</v>
      </c>
      <c r="BL61" s="114">
        <v>24695467.811730299</v>
      </c>
      <c r="BM61" s="114">
        <v>14486757.2177807</v>
      </c>
      <c r="BN61" s="114">
        <v>19803285.267713699</v>
      </c>
      <c r="BO61" s="114">
        <v>18622316.983683899</v>
      </c>
      <c r="BP61" s="114">
        <v>25622591.796540201</v>
      </c>
      <c r="BQ61" s="114">
        <v>14430067.595561501</v>
      </c>
      <c r="BR61" s="114">
        <v>18749919.170838699</v>
      </c>
      <c r="BS61" s="114">
        <v>30165656.1334964</v>
      </c>
      <c r="BT61" s="114">
        <v>23469235.111796401</v>
      </c>
      <c r="BU61" s="114">
        <v>16990376.8741423</v>
      </c>
      <c r="BV61" s="114">
        <v>12935674.414517101</v>
      </c>
      <c r="BW61" s="114">
        <v>21810397.583653402</v>
      </c>
      <c r="BX61" s="114">
        <v>18111279.959352098</v>
      </c>
      <c r="BY61" s="114">
        <v>23948609.653036799</v>
      </c>
      <c r="BZ61" s="114">
        <v>20730275.5294501</v>
      </c>
      <c r="CA61" s="114">
        <v>13904928.6577539</v>
      </c>
      <c r="CB61" s="114">
        <v>38335521.220890097</v>
      </c>
      <c r="CC61" s="114">
        <v>32629413.798301902</v>
      </c>
      <c r="CD61" s="114">
        <v>29471677.3138352</v>
      </c>
      <c r="CE61" s="114">
        <v>9003374.47209947</v>
      </c>
      <c r="CF61" s="114">
        <v>27627157.239049401</v>
      </c>
      <c r="CG61" s="114">
        <v>17333475.304061901</v>
      </c>
      <c r="CH61" s="114">
        <v>50366675.970898397</v>
      </c>
      <c r="CI61" s="114">
        <v>18035142.507413</v>
      </c>
      <c r="CJ61" s="114">
        <v>40714520.215088703</v>
      </c>
      <c r="CK61" s="114">
        <v>46641641.297230102</v>
      </c>
      <c r="CL61" s="114">
        <v>21967141.1480285</v>
      </c>
      <c r="CM61" s="114">
        <v>25941895.253624</v>
      </c>
      <c r="CN61" s="114">
        <v>36693124.916794904</v>
      </c>
      <c r="CO61" s="114">
        <v>20513474.204360899</v>
      </c>
      <c r="CP61" s="114">
        <v>26019507.649659101</v>
      </c>
      <c r="CQ61" s="114">
        <v>34193427.4960595</v>
      </c>
      <c r="CR61" s="114">
        <v>26804992.6625285</v>
      </c>
      <c r="CS61" s="114">
        <v>21286706.141047198</v>
      </c>
      <c r="CT61" s="114">
        <v>28256446.399032202</v>
      </c>
      <c r="CU61" s="114">
        <v>17328603.511370402</v>
      </c>
      <c r="CV61" s="114">
        <v>20846852.108502299</v>
      </c>
      <c r="CW61" s="114">
        <v>14346887.5820983</v>
      </c>
      <c r="CX61" s="114">
        <v>22348658.826990198</v>
      </c>
    </row>
    <row r="62" spans="1:102" x14ac:dyDescent="0.2">
      <c r="A62" s="69" t="s">
        <v>2062</v>
      </c>
      <c r="B62" s="70">
        <f>STDEV(D62:L62)/AVERAGE(D62:L62)</f>
        <v>3.4283059202994209E-2</v>
      </c>
      <c r="C62" s="71"/>
      <c r="D62" s="8">
        <v>28156550.252449099</v>
      </c>
      <c r="E62" s="8">
        <v>26756104.636176299</v>
      </c>
      <c r="F62" s="8">
        <v>27894178.237386901</v>
      </c>
      <c r="G62" s="8">
        <v>27145260.358906198</v>
      </c>
      <c r="H62" s="8">
        <v>26388118.358665701</v>
      </c>
      <c r="I62" s="8">
        <v>25568593.870161802</v>
      </c>
      <c r="J62" s="8">
        <v>26162759.6404192</v>
      </c>
      <c r="K62" s="8">
        <v>26234672.1552178</v>
      </c>
      <c r="L62" s="8">
        <v>25667935.974491201</v>
      </c>
      <c r="N62" s="72">
        <f>STDEV(P62:X62)/AVERAGE(P62:X62)</f>
        <v>3.7243079721529279E-2</v>
      </c>
      <c r="O62" s="73"/>
      <c r="P62" s="10">
        <v>26341242.205279801</v>
      </c>
      <c r="Q62" s="10">
        <v>27306159.329146001</v>
      </c>
      <c r="R62" s="10">
        <v>27575991.916156299</v>
      </c>
      <c r="S62" s="10">
        <v>25589033.9326411</v>
      </c>
      <c r="T62" s="10">
        <v>25639869.355287399</v>
      </c>
      <c r="U62" s="10">
        <v>25622754.130525298</v>
      </c>
      <c r="V62" s="10">
        <v>25701965.890514199</v>
      </c>
      <c r="W62" s="10">
        <v>25166009.867138501</v>
      </c>
      <c r="X62" s="10">
        <v>24598708.440947399</v>
      </c>
      <c r="Z62" s="114">
        <v>27846864.713340901</v>
      </c>
      <c r="AA62" s="114">
        <v>29044502.529350501</v>
      </c>
      <c r="AB62" s="114">
        <v>29446876.226584099</v>
      </c>
      <c r="AC62" s="114">
        <v>30801706.041964799</v>
      </c>
      <c r="AD62" s="114">
        <v>26137901.986074299</v>
      </c>
      <c r="AE62" s="114">
        <v>25853748.950945798</v>
      </c>
      <c r="AF62" s="114">
        <v>26595676.6422906</v>
      </c>
      <c r="AG62" s="114">
        <v>26354572.337338299</v>
      </c>
      <c r="AH62" s="114">
        <v>26723151.539176699</v>
      </c>
      <c r="AI62" s="114">
        <v>27078716.779357102</v>
      </c>
      <c r="AJ62" s="114">
        <v>26352650.8466077</v>
      </c>
      <c r="AK62" s="114">
        <v>26353614.286100201</v>
      </c>
      <c r="AL62" s="114">
        <v>26436075.9113773</v>
      </c>
      <c r="AM62" s="114">
        <v>25930748.454959899</v>
      </c>
      <c r="AN62" s="114">
        <v>26035965.713993501</v>
      </c>
      <c r="AO62" s="114">
        <v>27130245.7028616</v>
      </c>
      <c r="AP62" s="114">
        <v>27517039.1188851</v>
      </c>
      <c r="AQ62" s="114">
        <v>25780721.512099899</v>
      </c>
      <c r="AR62" s="114">
        <v>26894833.551118501</v>
      </c>
      <c r="AS62" s="114">
        <v>25628408.016062301</v>
      </c>
      <c r="AT62" s="114">
        <v>26019097.8135814</v>
      </c>
      <c r="AU62" s="114">
        <v>26248145.488937698</v>
      </c>
      <c r="AV62" s="114">
        <v>27296398.736844499</v>
      </c>
      <c r="AW62" s="114">
        <v>29608390.393023901</v>
      </c>
      <c r="AX62" s="114">
        <v>26229662.733832698</v>
      </c>
      <c r="AY62" s="114">
        <v>26052558.2752936</v>
      </c>
      <c r="AZ62" s="114">
        <v>25821619.335689899</v>
      </c>
      <c r="BA62" s="114">
        <v>24780824.837011401</v>
      </c>
      <c r="BB62" s="114">
        <v>25772048.453750901</v>
      </c>
      <c r="BC62" s="114">
        <v>24205379.261582099</v>
      </c>
      <c r="BD62" s="114">
        <v>24923429.181074701</v>
      </c>
      <c r="BE62" s="114">
        <v>24742485.170928299</v>
      </c>
      <c r="BF62" s="114">
        <v>25864073.280785602</v>
      </c>
      <c r="BG62" s="114">
        <v>24391009.4447692</v>
      </c>
      <c r="BH62" s="114">
        <v>23825070.835519601</v>
      </c>
      <c r="BI62" s="114">
        <v>24574912.5296214</v>
      </c>
      <c r="BJ62" s="114">
        <v>24657881.2289901</v>
      </c>
      <c r="BK62" s="114">
        <v>21863847.593545601</v>
      </c>
      <c r="BL62" s="114">
        <v>24979395.839673799</v>
      </c>
      <c r="BM62" s="114">
        <v>17602521.554037601</v>
      </c>
      <c r="BN62" s="114">
        <v>19537536.998936798</v>
      </c>
      <c r="BO62" s="114">
        <v>17325563.493090499</v>
      </c>
      <c r="BP62" s="114">
        <v>23266508.2042256</v>
      </c>
      <c r="BQ62" s="114">
        <v>18542705.5727183</v>
      </c>
      <c r="BR62" s="114">
        <v>19312310.203584701</v>
      </c>
      <c r="BS62" s="114">
        <v>23713603.426372699</v>
      </c>
      <c r="BT62" s="114">
        <v>23838244.231732301</v>
      </c>
      <c r="BU62" s="114">
        <v>27438140.114771701</v>
      </c>
      <c r="BV62" s="114">
        <v>22400693.889801599</v>
      </c>
      <c r="BW62" s="114">
        <v>24175896.7081597</v>
      </c>
      <c r="BX62" s="114">
        <v>17799331.501247</v>
      </c>
      <c r="BY62" s="114">
        <v>22844958.0173373</v>
      </c>
      <c r="BZ62" s="114">
        <v>22166501.841357399</v>
      </c>
      <c r="CA62" s="114">
        <v>18403945.882371899</v>
      </c>
      <c r="CB62" s="114">
        <v>19391101.435400199</v>
      </c>
      <c r="CC62" s="114">
        <v>26288416.023191102</v>
      </c>
      <c r="CD62" s="114">
        <v>25693334.605181601</v>
      </c>
      <c r="CE62" s="114">
        <v>22386302.881183799</v>
      </c>
      <c r="CF62" s="114">
        <v>24687745.161004402</v>
      </c>
      <c r="CG62" s="114">
        <v>26150617.038192101</v>
      </c>
      <c r="CH62" s="114">
        <v>27144807.140563201</v>
      </c>
      <c r="CI62" s="114">
        <v>19443952.599639099</v>
      </c>
      <c r="CJ62" s="114">
        <v>25286717.508389</v>
      </c>
      <c r="CK62" s="114">
        <v>26059474.672035899</v>
      </c>
      <c r="CL62" s="114">
        <v>25647724.500212699</v>
      </c>
      <c r="CM62" s="114">
        <v>27494312.4072938</v>
      </c>
      <c r="CN62" s="114">
        <v>26515053.670928199</v>
      </c>
      <c r="CO62" s="114">
        <v>24172333.571236599</v>
      </c>
      <c r="CP62" s="114">
        <v>23322169.781158399</v>
      </c>
      <c r="CQ62" s="114">
        <v>26815328.973576602</v>
      </c>
      <c r="CR62" s="114">
        <v>24872977.896165401</v>
      </c>
      <c r="CS62" s="114">
        <v>19561790.421524499</v>
      </c>
      <c r="CT62" s="114">
        <v>19728636.984924302</v>
      </c>
      <c r="CU62" s="114">
        <v>19548528.359898001</v>
      </c>
      <c r="CV62" s="114">
        <v>19848760.9592251</v>
      </c>
      <c r="CW62" s="114">
        <v>18095519.2065023</v>
      </c>
      <c r="CX62" s="114">
        <v>20367012.1108368</v>
      </c>
    </row>
    <row r="63" spans="1:102" s="79" customFormat="1" ht="14" customHeight="1" x14ac:dyDescent="0.2">
      <c r="A63" s="75" t="s">
        <v>2034</v>
      </c>
      <c r="B63" s="76">
        <f>STDEV(D63:L63)/AVERAGE(D63:L63)</f>
        <v>2.9901443844301587E-2</v>
      </c>
      <c r="C63" s="77"/>
      <c r="D63" s="78">
        <f t="shared" ref="D63:L63" si="56">(D61/D62)*187</f>
        <v>229.10489397052754</v>
      </c>
      <c r="E63" s="78">
        <f t="shared" si="56"/>
        <v>240.9196091932146</v>
      </c>
      <c r="F63" s="78">
        <f t="shared" si="56"/>
        <v>225.43669002745543</v>
      </c>
      <c r="G63" s="78">
        <f t="shared" si="56"/>
        <v>231.25590151686524</v>
      </c>
      <c r="H63" s="78">
        <f t="shared" si="56"/>
        <v>236.52397649018855</v>
      </c>
      <c r="I63" s="78">
        <f t="shared" si="56"/>
        <v>221.30658375817723</v>
      </c>
      <c r="J63" s="78">
        <f t="shared" si="56"/>
        <v>219.13088420684724</v>
      </c>
      <c r="K63" s="78">
        <f t="shared" si="56"/>
        <v>230.40218064739997</v>
      </c>
      <c r="L63" s="78">
        <f t="shared" si="56"/>
        <v>228.17001326089559</v>
      </c>
      <c r="N63" s="80">
        <f>STDEV(P63:X63)/AVERAGE(P63:X63)</f>
        <v>3.260684205234398E-2</v>
      </c>
      <c r="O63" s="81"/>
      <c r="P63" s="82">
        <f>((P61/P62)*187)</f>
        <v>135.71925057277554</v>
      </c>
      <c r="Q63" s="82">
        <f t="shared" ref="Q63:X63" si="57">((Q61/Q62)*187)</f>
        <v>129.21643342642105</v>
      </c>
      <c r="R63" s="82">
        <f t="shared" si="57"/>
        <v>124.0819104108418</v>
      </c>
      <c r="S63" s="82">
        <f t="shared" si="57"/>
        <v>132.25723421097206</v>
      </c>
      <c r="T63" s="82">
        <f t="shared" si="57"/>
        <v>124.59077339411976</v>
      </c>
      <c r="U63" s="82">
        <f t="shared" si="57"/>
        <v>128.45448843416418</v>
      </c>
      <c r="V63" s="82">
        <f t="shared" si="57"/>
        <v>124.58585332186072</v>
      </c>
      <c r="W63" s="82">
        <f t="shared" si="57"/>
        <v>131.88600575127293</v>
      </c>
      <c r="X63" s="82">
        <f t="shared" si="57"/>
        <v>125.03625245871197</v>
      </c>
      <c r="Y63" s="105"/>
      <c r="Z63" s="106">
        <f>((Z61/Z62)*187)</f>
        <v>162.39564656471129</v>
      </c>
      <c r="AA63" s="106">
        <f t="shared" ref="AA63:CL63" si="58">((AA61/AA62)*187)</f>
        <v>171.7999466201268</v>
      </c>
      <c r="AB63" s="106">
        <f t="shared" si="58"/>
        <v>482.16720598740642</v>
      </c>
      <c r="AC63" s="106">
        <f t="shared" si="58"/>
        <v>96.684236625012417</v>
      </c>
      <c r="AD63" s="106">
        <f t="shared" si="58"/>
        <v>255.35386651359397</v>
      </c>
      <c r="AE63" s="106">
        <f t="shared" si="58"/>
        <v>197.26782702397858</v>
      </c>
      <c r="AF63" s="106">
        <f t="shared" si="58"/>
        <v>173.81282358493223</v>
      </c>
      <c r="AG63" s="106">
        <f t="shared" si="58"/>
        <v>131.39160967499839</v>
      </c>
      <c r="AH63" s="106">
        <f t="shared" si="58"/>
        <v>190.05861388880601</v>
      </c>
      <c r="AI63" s="106">
        <f t="shared" si="58"/>
        <v>101.34051407519891</v>
      </c>
      <c r="AJ63" s="106">
        <f t="shared" si="58"/>
        <v>285.12653637601949</v>
      </c>
      <c r="AK63" s="106">
        <f t="shared" si="58"/>
        <v>239.76566541051292</v>
      </c>
      <c r="AL63" s="106">
        <f t="shared" si="58"/>
        <v>288.68069624196471</v>
      </c>
      <c r="AM63" s="106">
        <f t="shared" si="58"/>
        <v>234.64371583922355</v>
      </c>
      <c r="AN63" s="106">
        <f t="shared" si="58"/>
        <v>227.71118934265576</v>
      </c>
      <c r="AO63" s="106">
        <f t="shared" si="58"/>
        <v>264.21919713050147</v>
      </c>
      <c r="AP63" s="106">
        <f t="shared" si="58"/>
        <v>156.91303305393055</v>
      </c>
      <c r="AQ63" s="106">
        <f t="shared" si="58"/>
        <v>180.43901916593882</v>
      </c>
      <c r="AR63" s="106">
        <f t="shared" si="58"/>
        <v>227.1490536957364</v>
      </c>
      <c r="AS63" s="106">
        <f t="shared" si="58"/>
        <v>225.59876215008018</v>
      </c>
      <c r="AT63" s="106">
        <f t="shared" si="58"/>
        <v>138.39485040190462</v>
      </c>
      <c r="AU63" s="106">
        <f t="shared" si="58"/>
        <v>231.74018650218491</v>
      </c>
      <c r="AV63" s="106">
        <f t="shared" si="58"/>
        <v>148.76172765626706</v>
      </c>
      <c r="AW63" s="106">
        <f t="shared" si="58"/>
        <v>92.591346791275711</v>
      </c>
      <c r="AX63" s="106">
        <f t="shared" si="58"/>
        <v>285.85380684503292</v>
      </c>
      <c r="AY63" s="106">
        <f t="shared" si="58"/>
        <v>208.22629114186131</v>
      </c>
      <c r="AZ63" s="106">
        <f t="shared" si="58"/>
        <v>258.1391550383525</v>
      </c>
      <c r="BA63" s="106">
        <f t="shared" si="58"/>
        <v>218.20502356235102</v>
      </c>
      <c r="BB63" s="106">
        <f t="shared" si="58"/>
        <v>162.07913727837072</v>
      </c>
      <c r="BC63" s="106">
        <f t="shared" si="58"/>
        <v>126.5261452470789</v>
      </c>
      <c r="BD63" s="106">
        <f t="shared" si="58"/>
        <v>118.88587519719137</v>
      </c>
      <c r="BE63" s="106">
        <f t="shared" si="58"/>
        <v>179.27977792487923</v>
      </c>
      <c r="BF63" s="106">
        <f t="shared" si="58"/>
        <v>170.36016498534946</v>
      </c>
      <c r="BG63" s="106">
        <f t="shared" si="58"/>
        <v>158.98510092497517</v>
      </c>
      <c r="BH63" s="106">
        <f t="shared" si="58"/>
        <v>213.28704333398028</v>
      </c>
      <c r="BI63" s="106">
        <f t="shared" si="58"/>
        <v>190.3615584836121</v>
      </c>
      <c r="BJ63" s="106">
        <f t="shared" si="58"/>
        <v>122.32364283009706</v>
      </c>
      <c r="BK63" s="106">
        <f t="shared" si="58"/>
        <v>313.77356412665898</v>
      </c>
      <c r="BL63" s="106">
        <f t="shared" si="58"/>
        <v>184.87446655770967</v>
      </c>
      <c r="BM63" s="106">
        <f t="shared" si="58"/>
        <v>153.89974620446381</v>
      </c>
      <c r="BN63" s="106">
        <f t="shared" si="58"/>
        <v>189.54356146652387</v>
      </c>
      <c r="BO63" s="106">
        <f t="shared" si="58"/>
        <v>200.99624911695787</v>
      </c>
      <c r="BP63" s="106">
        <f t="shared" si="58"/>
        <v>205.93656013594736</v>
      </c>
      <c r="BQ63" s="106">
        <f t="shared" si="58"/>
        <v>145.52475256578325</v>
      </c>
      <c r="BR63" s="106">
        <f t="shared" si="58"/>
        <v>181.55439965416556</v>
      </c>
      <c r="BS63" s="106">
        <f t="shared" si="58"/>
        <v>237.87939755669123</v>
      </c>
      <c r="BT63" s="106">
        <f t="shared" si="58"/>
        <v>184.10529413335914</v>
      </c>
      <c r="BU63" s="106">
        <f t="shared" si="58"/>
        <v>115.79503793531984</v>
      </c>
      <c r="BV63" s="106">
        <f t="shared" si="58"/>
        <v>107.98643682265516</v>
      </c>
      <c r="BW63" s="106">
        <f t="shared" si="58"/>
        <v>168.70291916686676</v>
      </c>
      <c r="BX63" s="106">
        <f t="shared" si="58"/>
        <v>190.27733441346189</v>
      </c>
      <c r="BY63" s="106">
        <f t="shared" si="58"/>
        <v>196.03406588531178</v>
      </c>
      <c r="BZ63" s="106">
        <f t="shared" si="58"/>
        <v>174.88377515546591</v>
      </c>
      <c r="CA63" s="106">
        <f t="shared" si="58"/>
        <v>141.286095689435</v>
      </c>
      <c r="CB63" s="106">
        <f t="shared" si="58"/>
        <v>369.69238143529401</v>
      </c>
      <c r="CC63" s="106">
        <f t="shared" si="58"/>
        <v>232.10604910161422</v>
      </c>
      <c r="CD63" s="106">
        <f t="shared" si="58"/>
        <v>214.49935332939353</v>
      </c>
      <c r="CE63" s="106">
        <f t="shared" si="58"/>
        <v>75.208087517556606</v>
      </c>
      <c r="CF63" s="106">
        <f t="shared" si="58"/>
        <v>209.26489519434313</v>
      </c>
      <c r="CG63" s="106">
        <f t="shared" si="58"/>
        <v>123.94965201492866</v>
      </c>
      <c r="CH63" s="106">
        <f t="shared" si="58"/>
        <v>346.9749612802953</v>
      </c>
      <c r="CI63" s="106">
        <f t="shared" si="58"/>
        <v>173.45092936241932</v>
      </c>
      <c r="CJ63" s="106">
        <f t="shared" si="58"/>
        <v>301.0914832142895</v>
      </c>
      <c r="CK63" s="106">
        <f t="shared" si="58"/>
        <v>334.6954239235485</v>
      </c>
      <c r="CL63" s="106">
        <f t="shared" si="58"/>
        <v>160.16451653039485</v>
      </c>
      <c r="CM63" s="106">
        <f t="shared" ref="CM63:CX63" si="59">((CM61/CM62)*187)</f>
        <v>176.44137960477818</v>
      </c>
      <c r="CN63" s="106">
        <f t="shared" si="59"/>
        <v>258.7818393505234</v>
      </c>
      <c r="CO63" s="106">
        <f t="shared" si="59"/>
        <v>158.69463595273587</v>
      </c>
      <c r="CP63" s="106">
        <f t="shared" si="59"/>
        <v>208.62758380299289</v>
      </c>
      <c r="CQ63" s="106">
        <f t="shared" si="59"/>
        <v>238.45207896065122</v>
      </c>
      <c r="CR63" s="106">
        <f t="shared" si="59"/>
        <v>201.52527167507347</v>
      </c>
      <c r="CS63" s="106">
        <f t="shared" si="59"/>
        <v>203.48924932739396</v>
      </c>
      <c r="CT63" s="106">
        <f t="shared" si="59"/>
        <v>267.83175546576138</v>
      </c>
      <c r="CU63" s="106">
        <f t="shared" si="59"/>
        <v>165.7643377019493</v>
      </c>
      <c r="CV63" s="106">
        <f t="shared" si="59"/>
        <v>196.40325924113114</v>
      </c>
      <c r="CW63" s="106">
        <f t="shared" si="59"/>
        <v>148.26145341485099</v>
      </c>
      <c r="CX63" s="106">
        <f t="shared" si="59"/>
        <v>205.19451640250733</v>
      </c>
    </row>
    <row r="64" spans="1:102" x14ac:dyDescent="0.2">
      <c r="A64" s="83"/>
      <c r="B64" s="70"/>
      <c r="C64" s="71"/>
      <c r="D64" s="8"/>
      <c r="E64" s="8"/>
      <c r="F64" s="8"/>
      <c r="G64" s="8"/>
      <c r="H64" s="8"/>
      <c r="I64" s="8"/>
      <c r="J64" s="8"/>
      <c r="K64" s="8"/>
      <c r="L64" s="8"/>
      <c r="N64" s="72"/>
      <c r="O64" s="73"/>
      <c r="P64" s="74"/>
      <c r="Q64" s="74"/>
      <c r="R64" s="74"/>
      <c r="S64" s="74"/>
      <c r="T64" s="74"/>
      <c r="U64" s="74"/>
      <c r="V64" s="74"/>
      <c r="W64" s="74"/>
      <c r="X64" s="74"/>
    </row>
    <row r="65" spans="1:102" x14ac:dyDescent="0.2">
      <c r="A65" s="69" t="s">
        <v>2063</v>
      </c>
      <c r="B65" s="70">
        <f>STDEV(D65:L65)/AVERAGE(D65:L65)</f>
        <v>4.2938872349052401E-2</v>
      </c>
      <c r="C65" s="71"/>
      <c r="D65" s="8">
        <v>852284.56318258203</v>
      </c>
      <c r="E65" s="8">
        <v>811479.95836795995</v>
      </c>
      <c r="F65" s="8">
        <v>848925.02358858497</v>
      </c>
      <c r="G65" s="8">
        <v>790538.16910562594</v>
      </c>
      <c r="H65" s="8">
        <v>778966.52812220098</v>
      </c>
      <c r="I65" s="8">
        <v>813955.49827500596</v>
      </c>
      <c r="J65" s="8">
        <v>757921.68615740899</v>
      </c>
      <c r="K65" s="8">
        <v>774094.46969686996</v>
      </c>
      <c r="L65" s="8">
        <v>768304.24303005799</v>
      </c>
      <c r="N65" s="72">
        <f>STDEV(P65:X65)/AVERAGE(P65:X65)</f>
        <v>5.5468211303387166E-2</v>
      </c>
      <c r="O65" s="73"/>
      <c r="P65" s="10">
        <v>2219089.1021195701</v>
      </c>
      <c r="Q65" s="10">
        <v>2258291.0527489702</v>
      </c>
      <c r="R65" s="10">
        <v>2259101.0804359298</v>
      </c>
      <c r="S65" s="10">
        <v>2125326.2098192899</v>
      </c>
      <c r="T65" s="10">
        <v>2117208.7266578102</v>
      </c>
      <c r="U65" s="10">
        <v>2098766.5851850798</v>
      </c>
      <c r="V65" s="10">
        <v>1983850.6405688</v>
      </c>
      <c r="W65" s="10">
        <v>1961030.3988799099</v>
      </c>
      <c r="X65" s="10">
        <v>1986681.24444112</v>
      </c>
      <c r="Z65" s="114">
        <v>2546764.9938244899</v>
      </c>
      <c r="AA65" s="114">
        <v>1254702.22378745</v>
      </c>
      <c r="AB65" s="114">
        <v>3031342.5225219801</v>
      </c>
      <c r="AC65" s="114">
        <v>1136484.09064054</v>
      </c>
      <c r="AD65" s="114">
        <v>1518541.6243193201</v>
      </c>
      <c r="AE65" s="114">
        <v>2540617.0061002201</v>
      </c>
      <c r="AF65" s="114">
        <v>2116592.2373643299</v>
      </c>
      <c r="AG65" s="114">
        <v>1723525.9205731701</v>
      </c>
      <c r="AH65" s="114">
        <v>2485662.18199402</v>
      </c>
      <c r="AI65" s="114">
        <v>2139935.6936246399</v>
      </c>
      <c r="AJ65" s="114">
        <v>1716121.5488166001</v>
      </c>
      <c r="AK65" s="114">
        <v>1953146.7413732701</v>
      </c>
      <c r="AL65" s="114">
        <v>2701665.98363864</v>
      </c>
      <c r="AM65" s="114">
        <v>2102683.7977326498</v>
      </c>
      <c r="AN65" s="114">
        <v>2286419.2643106598</v>
      </c>
      <c r="AO65" s="114">
        <v>3222911.80819873</v>
      </c>
      <c r="AP65" s="114">
        <v>2262415.7157764402</v>
      </c>
      <c r="AQ65" s="114">
        <v>1781608.1064633699</v>
      </c>
      <c r="AR65" s="114">
        <v>1781546.3938374501</v>
      </c>
      <c r="AS65" s="114">
        <v>3201769.74306814</v>
      </c>
      <c r="AT65" s="114">
        <v>2402758.3734408999</v>
      </c>
      <c r="AU65" s="114">
        <v>2434982.4869956402</v>
      </c>
      <c r="AV65" s="114">
        <v>2127235.3575876299</v>
      </c>
      <c r="AW65" s="114">
        <v>3031427.7223902801</v>
      </c>
      <c r="AX65" s="114">
        <v>1681033.03543862</v>
      </c>
      <c r="AY65" s="114">
        <v>2315330.5830489201</v>
      </c>
      <c r="AZ65" s="114">
        <v>2552056.6946207499</v>
      </c>
      <c r="BA65" s="114">
        <v>2383731.4652467198</v>
      </c>
      <c r="BB65" s="114">
        <v>1428869.0851964001</v>
      </c>
      <c r="BC65" s="114">
        <v>1651108.3713465</v>
      </c>
      <c r="BD65" s="114">
        <v>2900693.3719246099</v>
      </c>
      <c r="BE65" s="114">
        <v>1415385.1262014101</v>
      </c>
      <c r="BF65" s="114">
        <v>1287103.20657622</v>
      </c>
      <c r="BG65" s="114">
        <v>2436239.4157885201</v>
      </c>
      <c r="BH65" s="114">
        <v>2391755.2615641998</v>
      </c>
      <c r="BI65" s="114">
        <v>2266072.3255859702</v>
      </c>
      <c r="BJ65" s="114">
        <v>1830909.37809161</v>
      </c>
      <c r="BK65" s="114">
        <v>1776985.53102074</v>
      </c>
      <c r="BL65" s="114">
        <v>1772511.73130511</v>
      </c>
      <c r="BM65" s="114">
        <v>1626235.4013209799</v>
      </c>
      <c r="BN65" s="114">
        <v>1740249.88059258</v>
      </c>
      <c r="BO65" s="114">
        <v>1278845.6718824301</v>
      </c>
      <c r="BP65" s="114">
        <v>1780193.8328040901</v>
      </c>
      <c r="BQ65" s="114">
        <v>1879854.5466662501</v>
      </c>
      <c r="BR65" s="114">
        <v>1560165.4198935099</v>
      </c>
      <c r="BS65" s="114">
        <v>1714057.2420761699</v>
      </c>
      <c r="BT65" s="114">
        <v>1421953.30609963</v>
      </c>
      <c r="BU65" s="114">
        <v>1504492.7867435401</v>
      </c>
      <c r="BV65" s="114">
        <v>1210706.5091717299</v>
      </c>
      <c r="BW65" s="114">
        <v>1774331.5853214499</v>
      </c>
      <c r="BX65" s="114">
        <v>1512873.25503225</v>
      </c>
      <c r="BY65" s="114">
        <v>1728378.87980916</v>
      </c>
      <c r="BZ65" s="114">
        <v>1664046.96354009</v>
      </c>
      <c r="CA65" s="114">
        <v>1882643.2108330401</v>
      </c>
      <c r="CB65" s="114">
        <v>1736709.8840910599</v>
      </c>
      <c r="CC65" s="114">
        <v>1763419.3558028301</v>
      </c>
      <c r="CD65" s="114">
        <v>1833745.72005307</v>
      </c>
      <c r="CE65" s="114">
        <v>1495711.7105537499</v>
      </c>
      <c r="CF65" s="114">
        <v>2216017.04486968</v>
      </c>
      <c r="CG65" s="114">
        <v>1505970.8633985801</v>
      </c>
      <c r="CH65" s="114">
        <v>1764276.8418847199</v>
      </c>
      <c r="CI65" s="114">
        <v>2328200.7089341101</v>
      </c>
      <c r="CJ65" s="114">
        <v>1867683.2758585101</v>
      </c>
      <c r="CK65" s="114">
        <v>2335951.2362838099</v>
      </c>
      <c r="CL65" s="114">
        <v>2850275.9674866102</v>
      </c>
      <c r="CM65" s="114">
        <v>1859590.9275775901</v>
      </c>
      <c r="CN65" s="114">
        <v>2179317.9980748501</v>
      </c>
      <c r="CO65" s="114">
        <v>2381379.9207880702</v>
      </c>
      <c r="CP65" s="114">
        <v>2156671.8950720201</v>
      </c>
      <c r="CQ65" s="114">
        <v>1885526.19967238</v>
      </c>
      <c r="CR65" s="114">
        <v>1376845.03279787</v>
      </c>
      <c r="CS65" s="114">
        <v>1581707.8833522</v>
      </c>
      <c r="CT65" s="114">
        <v>1869866.3870937801</v>
      </c>
      <c r="CU65" s="114">
        <v>1323311.9611541601</v>
      </c>
      <c r="CV65" s="114">
        <v>1904307.9395554699</v>
      </c>
      <c r="CW65" s="114">
        <v>1393846.8951934399</v>
      </c>
      <c r="CX65" s="114">
        <v>986524.73048718704</v>
      </c>
    </row>
    <row r="66" spans="1:102" x14ac:dyDescent="0.2">
      <c r="A66" s="69" t="s">
        <v>2064</v>
      </c>
      <c r="B66" s="70">
        <f>STDEV(D66:L66)/AVERAGE(D66:L66)</f>
        <v>4.1955730645926156E-2</v>
      </c>
      <c r="C66" s="71"/>
      <c r="D66" s="8">
        <v>908365.02981731703</v>
      </c>
      <c r="E66" s="8">
        <v>915348.05087065801</v>
      </c>
      <c r="F66" s="8">
        <v>844672.35665858595</v>
      </c>
      <c r="G66" s="8">
        <v>881268.29020795098</v>
      </c>
      <c r="H66" s="8">
        <v>836276.369215896</v>
      </c>
      <c r="I66" s="8">
        <v>821105.32184969203</v>
      </c>
      <c r="J66" s="8">
        <v>827957.40080244804</v>
      </c>
      <c r="K66" s="8">
        <v>840313.30377628002</v>
      </c>
      <c r="L66" s="8">
        <v>830438.57104754902</v>
      </c>
      <c r="N66" s="72">
        <f>STDEV(P66:X66)/AVERAGE(P66:X66)</f>
        <v>6.1216244449957845E-2</v>
      </c>
      <c r="O66" s="73"/>
      <c r="P66" s="10">
        <v>894741.65169885405</v>
      </c>
      <c r="Q66" s="10">
        <v>913360.61281679501</v>
      </c>
      <c r="R66" s="10">
        <v>920313.77094616799</v>
      </c>
      <c r="S66" s="10">
        <v>858464.46966490196</v>
      </c>
      <c r="T66" s="10">
        <v>822645.27993479196</v>
      </c>
      <c r="U66" s="10">
        <v>855306.13025709696</v>
      </c>
      <c r="V66" s="10">
        <v>819546.01350819401</v>
      </c>
      <c r="W66" s="10">
        <v>777528.54277831095</v>
      </c>
      <c r="X66" s="10">
        <v>789342.48388936103</v>
      </c>
      <c r="Z66" s="114">
        <v>904149.59532233002</v>
      </c>
      <c r="AA66" s="114">
        <v>945716.21220997197</v>
      </c>
      <c r="AB66" s="114">
        <v>983615.96839190403</v>
      </c>
      <c r="AC66" s="114">
        <v>1036686.58781978</v>
      </c>
      <c r="AD66" s="114">
        <v>872081.08475677494</v>
      </c>
      <c r="AE66" s="114">
        <v>867155.75650835095</v>
      </c>
      <c r="AF66" s="114">
        <v>893454.36101281701</v>
      </c>
      <c r="AG66" s="114">
        <v>904202.99696789798</v>
      </c>
      <c r="AH66" s="114">
        <v>899025.99570839305</v>
      </c>
      <c r="AI66" s="114">
        <v>820854.33919246297</v>
      </c>
      <c r="AJ66" s="114">
        <v>859592.85350891401</v>
      </c>
      <c r="AK66" s="114">
        <v>829094.63917547802</v>
      </c>
      <c r="AL66" s="114">
        <v>911328.59189701895</v>
      </c>
      <c r="AM66" s="114">
        <v>839123.09158375405</v>
      </c>
      <c r="AN66" s="114">
        <v>814905.62512475904</v>
      </c>
      <c r="AO66" s="114">
        <v>893888.21502742497</v>
      </c>
      <c r="AP66" s="114">
        <v>910008.83258548798</v>
      </c>
      <c r="AQ66" s="114">
        <v>902368.59956606897</v>
      </c>
      <c r="AR66" s="114">
        <v>842494.54871722101</v>
      </c>
      <c r="AS66" s="114">
        <v>869957.03777753795</v>
      </c>
      <c r="AT66" s="114">
        <v>864221.53355158295</v>
      </c>
      <c r="AU66" s="114">
        <v>850606.90799699305</v>
      </c>
      <c r="AV66" s="114">
        <v>893512.34089673695</v>
      </c>
      <c r="AW66" s="114">
        <v>1010456.27888874</v>
      </c>
      <c r="AX66" s="114">
        <v>877239.090360031</v>
      </c>
      <c r="AY66" s="114">
        <v>820574.49246715603</v>
      </c>
      <c r="AZ66" s="114">
        <v>817201.97565613606</v>
      </c>
      <c r="BA66" s="114">
        <v>821942.98359927395</v>
      </c>
      <c r="BB66" s="114">
        <v>881416.23647381202</v>
      </c>
      <c r="BC66" s="114">
        <v>849276.14999575098</v>
      </c>
      <c r="BD66" s="114">
        <v>787661.51094611897</v>
      </c>
      <c r="BE66" s="114">
        <v>804385.43526890199</v>
      </c>
      <c r="BF66" s="114">
        <v>805131.28756557801</v>
      </c>
      <c r="BG66" s="114">
        <v>823368.847683114</v>
      </c>
      <c r="BH66" s="114">
        <v>760535.67573031399</v>
      </c>
      <c r="BI66" s="114">
        <v>821902.57284446398</v>
      </c>
      <c r="BJ66" s="114">
        <v>787533.06410295598</v>
      </c>
      <c r="BK66" s="114">
        <v>811054.38569073402</v>
      </c>
      <c r="BL66" s="114">
        <v>789943.36946477694</v>
      </c>
      <c r="BM66" s="114">
        <v>692910.68252076604</v>
      </c>
      <c r="BN66" s="114">
        <v>717011.42695691402</v>
      </c>
      <c r="BO66" s="114">
        <v>523845.78580169397</v>
      </c>
      <c r="BP66" s="114">
        <v>766939.38274354802</v>
      </c>
      <c r="BQ66" s="114">
        <v>756177.71718667005</v>
      </c>
      <c r="BR66" s="114">
        <v>734789.60203756101</v>
      </c>
      <c r="BS66" s="114">
        <v>801088.46382753097</v>
      </c>
      <c r="BT66" s="114">
        <v>823426.73244213301</v>
      </c>
      <c r="BU66" s="114">
        <v>944141.38971890497</v>
      </c>
      <c r="BV66" s="114">
        <v>785515.92503229401</v>
      </c>
      <c r="BW66" s="114">
        <v>773781.76918558299</v>
      </c>
      <c r="BX66" s="114">
        <v>675406.08415730705</v>
      </c>
      <c r="BY66" s="114">
        <v>834374.40927571198</v>
      </c>
      <c r="BZ66" s="114">
        <v>735646.03412441502</v>
      </c>
      <c r="CA66" s="114">
        <v>726668.09044221195</v>
      </c>
      <c r="CB66" s="114">
        <v>724537.97886111797</v>
      </c>
      <c r="CC66" s="114">
        <v>851719.94972980197</v>
      </c>
      <c r="CD66" s="114">
        <v>821758.149904422</v>
      </c>
      <c r="CE66" s="114">
        <v>772268.41321321996</v>
      </c>
      <c r="CF66" s="114">
        <v>799231.24214543402</v>
      </c>
      <c r="CG66" s="114">
        <v>844786.54603762203</v>
      </c>
      <c r="CH66" s="114">
        <v>867061.17482672306</v>
      </c>
      <c r="CI66" s="114">
        <v>727667.61727939395</v>
      </c>
      <c r="CJ66" s="114">
        <v>819078.56919628498</v>
      </c>
      <c r="CK66" s="114">
        <v>882665.31095400802</v>
      </c>
      <c r="CL66" s="114">
        <v>842769.74959592905</v>
      </c>
      <c r="CM66" s="114">
        <v>864257.36913662602</v>
      </c>
      <c r="CN66" s="114">
        <v>819292.56012759102</v>
      </c>
      <c r="CO66" s="114">
        <v>877207.49051210401</v>
      </c>
      <c r="CP66" s="114">
        <v>760290.93606128497</v>
      </c>
      <c r="CQ66" s="114">
        <v>852560.16656333604</v>
      </c>
      <c r="CR66" s="114">
        <v>827174.30809215596</v>
      </c>
      <c r="CS66" s="114">
        <v>758397.353390145</v>
      </c>
      <c r="CT66" s="114">
        <v>769236.74344718398</v>
      </c>
      <c r="CU66" s="114">
        <v>802642.79804448294</v>
      </c>
      <c r="CV66" s="114">
        <v>726491.83969416202</v>
      </c>
      <c r="CW66" s="114">
        <v>727621.82600564905</v>
      </c>
      <c r="CX66" s="114">
        <v>695796.03776734695</v>
      </c>
    </row>
    <row r="67" spans="1:102" s="79" customFormat="1" x14ac:dyDescent="0.2">
      <c r="A67" s="75" t="s">
        <v>2034</v>
      </c>
      <c r="B67" s="76">
        <f>STDEV(D67:L67)/AVERAGE(D67:L67)</f>
        <v>4.238953312104151E-2</v>
      </c>
      <c r="C67" s="77"/>
      <c r="D67" s="78">
        <f t="shared" ref="D67:L67" si="60">(D65/D66)*28.3</f>
        <v>26.552820007742724</v>
      </c>
      <c r="E67" s="78">
        <f t="shared" si="60"/>
        <v>25.088689269583956</v>
      </c>
      <c r="F67" s="78">
        <f t="shared" si="60"/>
        <v>28.442481843013145</v>
      </c>
      <c r="G67" s="78">
        <f t="shared" si="60"/>
        <v>25.386400979445305</v>
      </c>
      <c r="H67" s="78">
        <f t="shared" si="60"/>
        <v>26.360607040143613</v>
      </c>
      <c r="I67" s="78">
        <f t="shared" si="60"/>
        <v>28.053576061706909</v>
      </c>
      <c r="J67" s="78">
        <f t="shared" si="60"/>
        <v>25.906144081164491</v>
      </c>
      <c r="K67" s="78">
        <f t="shared" si="60"/>
        <v>26.069887735888774</v>
      </c>
      <c r="L67" s="78">
        <f t="shared" si="60"/>
        <v>26.182562847873413</v>
      </c>
      <c r="N67" s="80">
        <f>STDEV(P67:X67)/AVERAGE(P67:X67)</f>
        <v>1.8296964372538853E-2</v>
      </c>
      <c r="O67" s="81"/>
      <c r="P67" s="82">
        <f>((P65/P66)*28.3)</f>
        <v>70.18810566239371</v>
      </c>
      <c r="Q67" s="82">
        <f t="shared" ref="Q67:X67" si="61">((Q65/Q66)*28.3)</f>
        <v>69.9719649566442</v>
      </c>
      <c r="R67" s="82">
        <f t="shared" si="61"/>
        <v>69.46822115962496</v>
      </c>
      <c r="S67" s="82">
        <f t="shared" si="61"/>
        <v>70.063157956163209</v>
      </c>
      <c r="T67" s="82">
        <f t="shared" si="61"/>
        <v>72.834559956589587</v>
      </c>
      <c r="U67" s="82">
        <f t="shared" si="61"/>
        <v>69.443082727448882</v>
      </c>
      <c r="V67" s="82">
        <f t="shared" si="61"/>
        <v>68.504967631735923</v>
      </c>
      <c r="W67" s="82">
        <f t="shared" si="61"/>
        <v>71.376363998157174</v>
      </c>
      <c r="X67" s="82">
        <f t="shared" si="61"/>
        <v>71.227737471640083</v>
      </c>
      <c r="Y67" s="105"/>
      <c r="Z67" s="106">
        <f>((Z65/Z66)*28.3)</f>
        <v>79.714075743780896</v>
      </c>
      <c r="AA67" s="106">
        <f t="shared" ref="AA67:CL67" si="62">((AA65/AA66)*28.3)</f>
        <v>37.546224199972983</v>
      </c>
      <c r="AB67" s="106">
        <f t="shared" si="62"/>
        <v>87.215942140125733</v>
      </c>
      <c r="AC67" s="106">
        <f t="shared" si="62"/>
        <v>31.024323207235788</v>
      </c>
      <c r="AD67" s="106">
        <f t="shared" si="62"/>
        <v>49.278362665350656</v>
      </c>
      <c r="AE67" s="106">
        <f t="shared" si="62"/>
        <v>82.91412555703171</v>
      </c>
      <c r="AF67" s="106">
        <f t="shared" si="62"/>
        <v>67.042663767971959</v>
      </c>
      <c r="AG67" s="106">
        <f t="shared" si="62"/>
        <v>53.943399563795523</v>
      </c>
      <c r="AH67" s="106">
        <f t="shared" si="62"/>
        <v>78.244945180926166</v>
      </c>
      <c r="AI67" s="106">
        <f t="shared" si="62"/>
        <v>73.777011630534815</v>
      </c>
      <c r="AJ67" s="106">
        <f t="shared" si="62"/>
        <v>56.499120058128952</v>
      </c>
      <c r="AK67" s="106">
        <f t="shared" si="62"/>
        <v>66.667965475971172</v>
      </c>
      <c r="AL67" s="106">
        <f t="shared" si="62"/>
        <v>83.896355295756209</v>
      </c>
      <c r="AM67" s="106">
        <f t="shared" si="62"/>
        <v>70.914448753308577</v>
      </c>
      <c r="AN67" s="106">
        <f t="shared" si="62"/>
        <v>79.40264882830509</v>
      </c>
      <c r="AO67" s="106">
        <f t="shared" si="62"/>
        <v>102.03558189792864</v>
      </c>
      <c r="AP67" s="106">
        <f t="shared" si="62"/>
        <v>70.357959685472068</v>
      </c>
      <c r="AQ67" s="106">
        <f t="shared" si="62"/>
        <v>55.874627549273214</v>
      </c>
      <c r="AR67" s="106">
        <f t="shared" si="62"/>
        <v>59.843429280777812</v>
      </c>
      <c r="AS67" s="106">
        <f t="shared" si="62"/>
        <v>104.15466487897856</v>
      </c>
      <c r="AT67" s="106">
        <f t="shared" si="62"/>
        <v>78.681286369866712</v>
      </c>
      <c r="AU67" s="106">
        <f t="shared" si="62"/>
        <v>81.01274952521338</v>
      </c>
      <c r="AV67" s="106">
        <f t="shared" si="62"/>
        <v>67.375410348906769</v>
      </c>
      <c r="AW67" s="106">
        <f t="shared" si="62"/>
        <v>84.901649221273317</v>
      </c>
      <c r="AX67" s="106">
        <f t="shared" si="62"/>
        <v>54.230637263768351</v>
      </c>
      <c r="AY67" s="106">
        <f t="shared" si="62"/>
        <v>79.85119705985386</v>
      </c>
      <c r="AZ67" s="106">
        <f t="shared" si="62"/>
        <v>88.378646416975201</v>
      </c>
      <c r="BA67" s="106">
        <f t="shared" si="62"/>
        <v>82.073333324262663</v>
      </c>
      <c r="BB67" s="106">
        <f t="shared" si="62"/>
        <v>45.8772977371396</v>
      </c>
      <c r="BC67" s="106">
        <f t="shared" si="62"/>
        <v>55.0190499395747</v>
      </c>
      <c r="BD67" s="106">
        <f t="shared" si="62"/>
        <v>104.21941568131531</v>
      </c>
      <c r="BE67" s="106">
        <f t="shared" si="62"/>
        <v>49.796275908588008</v>
      </c>
      <c r="BF67" s="106">
        <f t="shared" si="62"/>
        <v>45.241094599916671</v>
      </c>
      <c r="BG67" s="106">
        <f t="shared" si="62"/>
        <v>83.735953407542425</v>
      </c>
      <c r="BH67" s="106">
        <f t="shared" si="62"/>
        <v>88.998683509843076</v>
      </c>
      <c r="BI67" s="106">
        <f t="shared" si="62"/>
        <v>78.02609327786935</v>
      </c>
      <c r="BJ67" s="106">
        <f t="shared" si="62"/>
        <v>65.793726970704952</v>
      </c>
      <c r="BK67" s="106">
        <f t="shared" si="62"/>
        <v>62.004091729383354</v>
      </c>
      <c r="BL67" s="106">
        <f t="shared" si="62"/>
        <v>63.50085833358122</v>
      </c>
      <c r="BM67" s="106">
        <f t="shared" si="62"/>
        <v>66.419039305263524</v>
      </c>
      <c r="BN67" s="106">
        <f t="shared" si="62"/>
        <v>68.686592387779967</v>
      </c>
      <c r="BO67" s="106">
        <f t="shared" si="62"/>
        <v>69.087761122074383</v>
      </c>
      <c r="BP67" s="106">
        <f t="shared" si="62"/>
        <v>65.689005678825382</v>
      </c>
      <c r="BQ67" s="106">
        <f t="shared" si="62"/>
        <v>70.353678059415699</v>
      </c>
      <c r="BR67" s="106">
        <f t="shared" si="62"/>
        <v>60.088876136177731</v>
      </c>
      <c r="BS67" s="106">
        <f t="shared" si="62"/>
        <v>60.552388582641015</v>
      </c>
      <c r="BT67" s="106">
        <f t="shared" si="62"/>
        <v>48.87050295691914</v>
      </c>
      <c r="BU67" s="106">
        <f t="shared" si="62"/>
        <v>45.096154377384607</v>
      </c>
      <c r="BV67" s="106">
        <f t="shared" si="62"/>
        <v>43.618459050529552</v>
      </c>
      <c r="BW67" s="106">
        <f t="shared" si="62"/>
        <v>64.89372826326418</v>
      </c>
      <c r="BX67" s="106">
        <f t="shared" si="62"/>
        <v>63.390475925059789</v>
      </c>
      <c r="BY67" s="106">
        <f t="shared" si="62"/>
        <v>58.622510176287413</v>
      </c>
      <c r="BZ67" s="106">
        <f t="shared" si="62"/>
        <v>64.015201447031913</v>
      </c>
      <c r="CA67" s="106">
        <f t="shared" si="62"/>
        <v>73.319309829818408</v>
      </c>
      <c r="CB67" s="106">
        <f t="shared" si="62"/>
        <v>67.834801147391659</v>
      </c>
      <c r="CC67" s="106">
        <f t="shared" si="62"/>
        <v>58.592930440400963</v>
      </c>
      <c r="CD67" s="106">
        <f t="shared" si="62"/>
        <v>63.15118856264187</v>
      </c>
      <c r="CE67" s="106">
        <f t="shared" si="62"/>
        <v>54.810789467035178</v>
      </c>
      <c r="CF67" s="106">
        <f t="shared" si="62"/>
        <v>78.467005620884095</v>
      </c>
      <c r="CG67" s="106">
        <f t="shared" si="62"/>
        <v>50.44940125299037</v>
      </c>
      <c r="CH67" s="106">
        <f t="shared" si="62"/>
        <v>57.584212135107521</v>
      </c>
      <c r="CI67" s="106">
        <f t="shared" si="62"/>
        <v>90.546945471035087</v>
      </c>
      <c r="CJ67" s="106">
        <f t="shared" si="62"/>
        <v>64.530362158858409</v>
      </c>
      <c r="CK67" s="106">
        <f t="shared" si="62"/>
        <v>74.895228311828831</v>
      </c>
      <c r="CL67" s="106">
        <f t="shared" si="62"/>
        <v>95.711562877696224</v>
      </c>
      <c r="CM67" s="106">
        <f t="shared" ref="CM67:CX67" si="63">((CM65/CM66)*28.3)</f>
        <v>60.892073507013812</v>
      </c>
      <c r="CN67" s="106">
        <f t="shared" si="63"/>
        <v>75.277992681775913</v>
      </c>
      <c r="CO67" s="106">
        <f t="shared" si="63"/>
        <v>76.826808351760732</v>
      </c>
      <c r="CP67" s="106">
        <f t="shared" si="63"/>
        <v>80.276919973196158</v>
      </c>
      <c r="CQ67" s="106">
        <f t="shared" si="63"/>
        <v>62.588417267749811</v>
      </c>
      <c r="CR67" s="106">
        <f t="shared" si="63"/>
        <v>47.105808348968495</v>
      </c>
      <c r="CS67" s="106">
        <f t="shared" si="63"/>
        <v>59.022269656893201</v>
      </c>
      <c r="CT67" s="106">
        <f t="shared" si="63"/>
        <v>68.791850110559992</v>
      </c>
      <c r="CU67" s="106">
        <f t="shared" si="63"/>
        <v>46.658025951149497</v>
      </c>
      <c r="CV67" s="106">
        <f t="shared" si="63"/>
        <v>74.181032387242198</v>
      </c>
      <c r="CW67" s="106">
        <f t="shared" si="63"/>
        <v>54.212044944440827</v>
      </c>
      <c r="CX67" s="106">
        <f t="shared" si="63"/>
        <v>40.124761219353971</v>
      </c>
    </row>
    <row r="68" spans="1:102" x14ac:dyDescent="0.2">
      <c r="A68" s="83"/>
      <c r="B68" s="70"/>
      <c r="C68" s="71"/>
      <c r="D68" s="8"/>
      <c r="E68" s="8"/>
      <c r="F68" s="8"/>
      <c r="G68" s="8"/>
      <c r="H68" s="8"/>
      <c r="I68" s="8"/>
      <c r="J68" s="8"/>
      <c r="K68" s="8"/>
      <c r="L68" s="8"/>
      <c r="N68" s="72"/>
      <c r="O68" s="73"/>
      <c r="P68" s="74"/>
      <c r="Q68" s="74"/>
      <c r="R68" s="74"/>
      <c r="S68" s="74"/>
      <c r="T68" s="74"/>
      <c r="U68" s="74"/>
      <c r="V68" s="74"/>
      <c r="W68" s="74"/>
      <c r="X68" s="74"/>
    </row>
    <row r="69" spans="1:102" x14ac:dyDescent="0.2">
      <c r="A69" s="69" t="s">
        <v>2065</v>
      </c>
      <c r="B69" s="70">
        <f>STDEV(D69:L69)/AVERAGE(D69:L69)</f>
        <v>3.8447134033125982E-2</v>
      </c>
      <c r="C69" s="71"/>
      <c r="D69" s="8">
        <v>43560509.110059902</v>
      </c>
      <c r="E69" s="8">
        <v>42758410.689455301</v>
      </c>
      <c r="F69" s="8">
        <v>41905801.039469302</v>
      </c>
      <c r="G69" s="8">
        <v>42000106.226491898</v>
      </c>
      <c r="H69" s="8">
        <v>39955659.007171199</v>
      </c>
      <c r="I69" s="8">
        <v>40575769.970511697</v>
      </c>
      <c r="J69" s="8">
        <v>39986505.840120502</v>
      </c>
      <c r="K69" s="8">
        <v>40104046.839340501</v>
      </c>
      <c r="L69" s="8">
        <v>38677040.588818803</v>
      </c>
      <c r="N69" s="72">
        <f>STDEV(P69:X69)/AVERAGE(P69:X69)</f>
        <v>5.0159806042024198E-2</v>
      </c>
      <c r="O69" s="73"/>
      <c r="P69" s="10">
        <v>42231852.884974301</v>
      </c>
      <c r="Q69" s="10">
        <v>41163069.470167503</v>
      </c>
      <c r="R69" s="10">
        <v>40539013.338671401</v>
      </c>
      <c r="S69" s="10">
        <v>39244669.6374451</v>
      </c>
      <c r="T69" s="10">
        <v>37743447.566253401</v>
      </c>
      <c r="U69" s="10">
        <v>38113358.887312002</v>
      </c>
      <c r="V69" s="10">
        <v>37227968.462503403</v>
      </c>
      <c r="W69" s="10">
        <v>37194187.5471071</v>
      </c>
      <c r="X69" s="10">
        <v>36942835.913881801</v>
      </c>
      <c r="Z69" s="114">
        <v>38305589.724308804</v>
      </c>
      <c r="AA69" s="114">
        <v>33700286.5702134</v>
      </c>
      <c r="AB69" s="114">
        <v>68641356.193193704</v>
      </c>
      <c r="AC69" s="114">
        <v>25412526.906579401</v>
      </c>
      <c r="AD69" s="114">
        <v>49627882.301382698</v>
      </c>
      <c r="AE69" s="114">
        <v>39074701.188014798</v>
      </c>
      <c r="AF69" s="114">
        <v>32286162.476331498</v>
      </c>
      <c r="AG69" s="114">
        <v>31458723.808681</v>
      </c>
      <c r="AH69" s="114">
        <v>51121755.1938743</v>
      </c>
      <c r="AI69" s="114">
        <v>30163991.597884402</v>
      </c>
      <c r="AJ69" s="114">
        <v>38172138.925027803</v>
      </c>
      <c r="AK69" s="114">
        <v>38825169.668941498</v>
      </c>
      <c r="AL69" s="114">
        <v>50428902.099571101</v>
      </c>
      <c r="AM69" s="114">
        <v>48241871.419156402</v>
      </c>
      <c r="AN69" s="114">
        <v>38250371.168054096</v>
      </c>
      <c r="AO69" s="114">
        <v>43018942.626008801</v>
      </c>
      <c r="AP69" s="114">
        <v>41940828.480352499</v>
      </c>
      <c r="AQ69" s="114">
        <v>50868834.494540401</v>
      </c>
      <c r="AR69" s="114">
        <v>36336337.632994503</v>
      </c>
      <c r="AS69" s="114">
        <v>40523584.658764899</v>
      </c>
      <c r="AT69" s="114">
        <v>35055810.177081302</v>
      </c>
      <c r="AU69" s="114">
        <v>40244240.099560097</v>
      </c>
      <c r="AV69" s="114">
        <v>43412936.360393003</v>
      </c>
      <c r="AW69" s="114">
        <v>34407063.598615803</v>
      </c>
      <c r="AX69" s="114">
        <v>32019540.3168112</v>
      </c>
      <c r="AY69" s="114">
        <v>38037930.924950302</v>
      </c>
      <c r="AZ69" s="114">
        <v>42453261.666388698</v>
      </c>
      <c r="BA69" s="114">
        <v>38006650.105514802</v>
      </c>
      <c r="BB69" s="114">
        <v>38204401.949201502</v>
      </c>
      <c r="BC69" s="114">
        <v>36367177.7650612</v>
      </c>
      <c r="BD69" s="114">
        <v>40961473.480185598</v>
      </c>
      <c r="BE69" s="114">
        <v>33838723.462424897</v>
      </c>
      <c r="BF69" s="114">
        <v>32627800.575929299</v>
      </c>
      <c r="BG69" s="114">
        <v>39482927.051310301</v>
      </c>
      <c r="BH69" s="114">
        <v>46099866.575685501</v>
      </c>
      <c r="BI69" s="114">
        <v>36546901.492299102</v>
      </c>
      <c r="BJ69" s="114">
        <v>37558537.256524801</v>
      </c>
      <c r="BK69" s="114">
        <v>46749256.114368998</v>
      </c>
      <c r="BL69" s="114">
        <v>32031252.227664098</v>
      </c>
      <c r="BM69" s="114">
        <v>25696462.803847499</v>
      </c>
      <c r="BN69" s="114">
        <v>27225051.6056666</v>
      </c>
      <c r="BO69" s="114">
        <v>20324601.524379998</v>
      </c>
      <c r="BP69" s="114">
        <v>32725502.683956601</v>
      </c>
      <c r="BQ69" s="114">
        <v>26972480.8642372</v>
      </c>
      <c r="BR69" s="114">
        <v>27890640.567862801</v>
      </c>
      <c r="BS69" s="114">
        <v>30521071.685299601</v>
      </c>
      <c r="BT69" s="114">
        <v>30142157.3170681</v>
      </c>
      <c r="BU69" s="114">
        <v>26604048.575769302</v>
      </c>
      <c r="BV69" s="114">
        <v>30728963.996691901</v>
      </c>
      <c r="BW69" s="114">
        <v>31781212.629037101</v>
      </c>
      <c r="BX69" s="114">
        <v>28140770.655147199</v>
      </c>
      <c r="BY69" s="114">
        <v>29789439.983113699</v>
      </c>
      <c r="BZ69" s="114">
        <v>29941868.252813101</v>
      </c>
      <c r="CA69" s="114">
        <v>27665395.927581299</v>
      </c>
      <c r="CB69" s="114">
        <v>24000819.416959099</v>
      </c>
      <c r="CC69" s="114">
        <v>40940057.675363302</v>
      </c>
      <c r="CD69" s="114">
        <v>31015258.9550834</v>
      </c>
      <c r="CE69" s="114">
        <v>23327628.833252899</v>
      </c>
      <c r="CF69" s="114">
        <v>38185916.415114403</v>
      </c>
      <c r="CG69" s="114">
        <v>26185539.002382599</v>
      </c>
      <c r="CH69" s="114">
        <v>36122066.795048103</v>
      </c>
      <c r="CI69" s="114">
        <v>32439739.422538601</v>
      </c>
      <c r="CJ69" s="114">
        <v>33826501.457171597</v>
      </c>
      <c r="CK69" s="114">
        <v>41536199.073644303</v>
      </c>
      <c r="CL69" s="114">
        <v>36945620.054975599</v>
      </c>
      <c r="CM69" s="114">
        <v>34228942.726884499</v>
      </c>
      <c r="CN69" s="114">
        <v>41737818.118242599</v>
      </c>
      <c r="CO69" s="114">
        <v>31268633.772662699</v>
      </c>
      <c r="CP69" s="114">
        <v>30767791.0540285</v>
      </c>
      <c r="CQ69" s="114">
        <v>43467902.257311396</v>
      </c>
      <c r="CR69" s="114">
        <v>34548661.776014</v>
      </c>
      <c r="CS69" s="114">
        <v>28980558.638179898</v>
      </c>
      <c r="CT69" s="114">
        <v>40196216.987746999</v>
      </c>
      <c r="CU69" s="114">
        <v>28568126.243349001</v>
      </c>
      <c r="CV69" s="114">
        <v>28505906.3875736</v>
      </c>
      <c r="CW69" s="114">
        <v>24855729.4236851</v>
      </c>
      <c r="CX69" s="114">
        <v>21383490.7755877</v>
      </c>
    </row>
    <row r="70" spans="1:102" x14ac:dyDescent="0.2">
      <c r="A70" s="69" t="s">
        <v>2066</v>
      </c>
      <c r="B70" s="70">
        <f>STDEV(D70:L70)/AVERAGE(D70:L70)</f>
        <v>4.0842054626566121E-2</v>
      </c>
      <c r="C70" s="71"/>
      <c r="D70" s="8">
        <v>4583583.2241987102</v>
      </c>
      <c r="E70" s="8">
        <v>4533681.7297700504</v>
      </c>
      <c r="F70" s="8">
        <v>4609395.3866170701</v>
      </c>
      <c r="G70" s="8">
        <v>4390226.0195945902</v>
      </c>
      <c r="H70" s="8">
        <v>4086967.0658487398</v>
      </c>
      <c r="I70" s="8">
        <v>4325894.9897558298</v>
      </c>
      <c r="J70" s="8">
        <v>4239014.2137539396</v>
      </c>
      <c r="K70" s="8">
        <v>4416566.4858418899</v>
      </c>
      <c r="L70" s="8">
        <v>4212740.3216296099</v>
      </c>
      <c r="N70" s="72">
        <f>STDEV(P70:X70)/AVERAGE(P70:X70)</f>
        <v>4.2621202179753036E-2</v>
      </c>
      <c r="O70" s="73"/>
      <c r="P70" s="10">
        <v>4302874.4409564501</v>
      </c>
      <c r="Q70" s="10">
        <v>4585331.5178704001</v>
      </c>
      <c r="R70" s="10">
        <v>4392968.9864183497</v>
      </c>
      <c r="S70" s="10">
        <v>4416286.99208814</v>
      </c>
      <c r="T70" s="10">
        <v>4212598.3110072101</v>
      </c>
      <c r="U70" s="10">
        <v>4192124.00963698</v>
      </c>
      <c r="V70" s="10">
        <v>4015600.4933760301</v>
      </c>
      <c r="W70" s="10">
        <v>4132757.2582267099</v>
      </c>
      <c r="X70" s="10">
        <v>4083666.24867228</v>
      </c>
      <c r="Z70" s="114">
        <v>4365446.0315993801</v>
      </c>
      <c r="AA70" s="114">
        <v>4560088.2186999898</v>
      </c>
      <c r="AB70" s="114">
        <v>5140065.6968817497</v>
      </c>
      <c r="AC70" s="114">
        <v>5027409.6897992697</v>
      </c>
      <c r="AD70" s="114">
        <v>4391265.5677735005</v>
      </c>
      <c r="AE70" s="114">
        <v>4193306.4550396898</v>
      </c>
      <c r="AF70" s="114">
        <v>4244125.9907384701</v>
      </c>
      <c r="AG70" s="114">
        <v>4212878.3854071097</v>
      </c>
      <c r="AH70" s="114">
        <v>4360632.2753988896</v>
      </c>
      <c r="AI70" s="114">
        <v>4420776.88881402</v>
      </c>
      <c r="AJ70" s="114">
        <v>4334568.2876810096</v>
      </c>
      <c r="AK70" s="114">
        <v>4199518.3295050198</v>
      </c>
      <c r="AL70" s="114">
        <v>4394658.47409024</v>
      </c>
      <c r="AM70" s="114">
        <v>4281850.0601893002</v>
      </c>
      <c r="AN70" s="114">
        <v>4187906.4543959699</v>
      </c>
      <c r="AO70" s="114">
        <v>4423532.0398945399</v>
      </c>
      <c r="AP70" s="114">
        <v>4482219.9026530897</v>
      </c>
      <c r="AQ70" s="114">
        <v>4458960.7402130403</v>
      </c>
      <c r="AR70" s="114">
        <v>4184150.63914942</v>
      </c>
      <c r="AS70" s="114">
        <v>4398403.2621588698</v>
      </c>
      <c r="AT70" s="114">
        <v>4269456.0899009099</v>
      </c>
      <c r="AU70" s="114">
        <v>4115476.0630451301</v>
      </c>
      <c r="AV70" s="114">
        <v>4522251.4894489702</v>
      </c>
      <c r="AW70" s="114">
        <v>5061671.2616124898</v>
      </c>
      <c r="AX70" s="114">
        <v>4114545.3081545602</v>
      </c>
      <c r="AY70" s="114">
        <v>4361395.0356459497</v>
      </c>
      <c r="AZ70" s="114">
        <v>4269978.3759734398</v>
      </c>
      <c r="BA70" s="114">
        <v>4142607.4742840701</v>
      </c>
      <c r="BB70" s="114">
        <v>4262012.9594395095</v>
      </c>
      <c r="BC70" s="114">
        <v>4066582.0737444302</v>
      </c>
      <c r="BD70" s="114">
        <v>4038045.8079516701</v>
      </c>
      <c r="BE70" s="114">
        <v>3902196.5572908702</v>
      </c>
      <c r="BF70" s="114">
        <v>4074574.3277791901</v>
      </c>
      <c r="BG70" s="114">
        <v>3932610.4899089402</v>
      </c>
      <c r="BH70" s="114">
        <v>4019443.4674872402</v>
      </c>
      <c r="BI70" s="114">
        <v>3907688.8099960298</v>
      </c>
      <c r="BJ70" s="114">
        <v>4011672.6660533301</v>
      </c>
      <c r="BK70" s="114">
        <v>4524550.5016194498</v>
      </c>
      <c r="BL70" s="114">
        <v>3919760.4084223099</v>
      </c>
      <c r="BM70" s="114">
        <v>2935266.90291502</v>
      </c>
      <c r="BN70" s="114">
        <v>3234361.9364551599</v>
      </c>
      <c r="BO70" s="114">
        <v>2626824.6577095399</v>
      </c>
      <c r="BP70" s="114">
        <v>3879958.8927144101</v>
      </c>
      <c r="BQ70" s="114">
        <v>3055031.2385337302</v>
      </c>
      <c r="BR70" s="114">
        <v>3096443.5674198</v>
      </c>
      <c r="BS70" s="114">
        <v>3834723.4063731902</v>
      </c>
      <c r="BT70" s="114">
        <v>3783267.0223928699</v>
      </c>
      <c r="BU70" s="114">
        <v>4493270.6738127498</v>
      </c>
      <c r="BV70" s="114">
        <v>3656685.1179179801</v>
      </c>
      <c r="BW70" s="114">
        <v>3786888.8441948802</v>
      </c>
      <c r="BX70" s="114">
        <v>3087699.6134716999</v>
      </c>
      <c r="BY70" s="114">
        <v>3815963.9757094001</v>
      </c>
      <c r="BZ70" s="114">
        <v>3715813.7939452701</v>
      </c>
      <c r="CA70" s="114">
        <v>3202267.4965289002</v>
      </c>
      <c r="CB70" s="114">
        <v>3201423.8190249102</v>
      </c>
      <c r="CC70" s="114">
        <v>4485434.7757496703</v>
      </c>
      <c r="CD70" s="114">
        <v>4264072.7293867301</v>
      </c>
      <c r="CE70" s="114">
        <v>3611613.9277774398</v>
      </c>
      <c r="CF70" s="114">
        <v>4093010.3432497401</v>
      </c>
      <c r="CG70" s="114">
        <v>4365836.5297253001</v>
      </c>
      <c r="CH70" s="114">
        <v>4442185.3420307096</v>
      </c>
      <c r="CI70" s="114">
        <v>3348692.8079878199</v>
      </c>
      <c r="CJ70" s="114">
        <v>4188191.6151572</v>
      </c>
      <c r="CK70" s="114">
        <v>4241183.82093623</v>
      </c>
      <c r="CL70" s="114">
        <v>4312979.5894468296</v>
      </c>
      <c r="CM70" s="114">
        <v>4412728.7223407999</v>
      </c>
      <c r="CN70" s="114">
        <v>4296753.8246513596</v>
      </c>
      <c r="CO70" s="114">
        <v>4145365.38301459</v>
      </c>
      <c r="CP70" s="114">
        <v>3882970.2175537599</v>
      </c>
      <c r="CQ70" s="114">
        <v>4538370.1679649903</v>
      </c>
      <c r="CR70" s="114">
        <v>4272552.8358485801</v>
      </c>
      <c r="CS70" s="114">
        <v>3483698.2269454799</v>
      </c>
      <c r="CT70" s="114">
        <v>3511509.5412575998</v>
      </c>
      <c r="CU70" s="114">
        <v>3311445.4121089801</v>
      </c>
      <c r="CV70" s="114">
        <v>3219727.1282538301</v>
      </c>
      <c r="CW70" s="114">
        <v>3143088.2877082601</v>
      </c>
      <c r="CX70" s="114">
        <v>3333274.1610821499</v>
      </c>
    </row>
    <row r="71" spans="1:102" s="79" customFormat="1" ht="16" customHeight="1" x14ac:dyDescent="0.2">
      <c r="A71" s="75" t="s">
        <v>2034</v>
      </c>
      <c r="B71" s="76">
        <f>STDEV(D71:L71)/AVERAGE(D71:L71)</f>
        <v>2.4574453268756142E-2</v>
      </c>
      <c r="C71" s="77"/>
      <c r="D71" s="78">
        <f t="shared" ref="D71:L71" si="64">(D69/D70)*13.4</f>
        <v>127.3481452225285</v>
      </c>
      <c r="E71" s="78">
        <f t="shared" si="64"/>
        <v>126.37911908910331</v>
      </c>
      <c r="F71" s="78">
        <f t="shared" si="64"/>
        <v>121.82459668338687</v>
      </c>
      <c r="G71" s="78">
        <f t="shared" si="64"/>
        <v>128.19417973541204</v>
      </c>
      <c r="H71" s="78">
        <f t="shared" si="64"/>
        <v>131.00321633859471</v>
      </c>
      <c r="I71" s="78">
        <f t="shared" si="64"/>
        <v>125.68851506854219</v>
      </c>
      <c r="J71" s="78">
        <f t="shared" si="64"/>
        <v>126.40183571904325</v>
      </c>
      <c r="K71" s="78">
        <f t="shared" si="64"/>
        <v>121.67692468116987</v>
      </c>
      <c r="L71" s="78">
        <f t="shared" si="64"/>
        <v>123.02499188691726</v>
      </c>
      <c r="N71" s="80">
        <f>STDEV(P71:X71)/AVERAGE(P71:X71)</f>
        <v>3.0802755019778895E-2</v>
      </c>
      <c r="O71" s="81"/>
      <c r="P71" s="82">
        <f>((P69/P70)*13.4)</f>
        <v>131.51832255948071</v>
      </c>
      <c r="Q71" s="82">
        <f t="shared" ref="Q71:X71" si="65">((Q69/Q70)*13.4)</f>
        <v>120.29340272356607</v>
      </c>
      <c r="R71" s="82">
        <f t="shared" si="65"/>
        <v>123.65732160132869</v>
      </c>
      <c r="S71" s="82">
        <f t="shared" si="65"/>
        <v>119.07708309806078</v>
      </c>
      <c r="T71" s="82">
        <f t="shared" si="65"/>
        <v>120.05944076516295</v>
      </c>
      <c r="U71" s="82">
        <f t="shared" si="65"/>
        <v>121.82822071005646</v>
      </c>
      <c r="V71" s="82">
        <f t="shared" si="65"/>
        <v>124.22918520416461</v>
      </c>
      <c r="W71" s="82">
        <f t="shared" si="65"/>
        <v>120.59796450399081</v>
      </c>
      <c r="X71" s="82">
        <f t="shared" si="65"/>
        <v>121.22293329112442</v>
      </c>
      <c r="Y71" s="105"/>
      <c r="Z71" s="106">
        <f>((Z69/Z70)*13.4)</f>
        <v>117.5813189741074</v>
      </c>
      <c r="AA71" s="106">
        <f t="shared" ref="AA71:CL71" si="66">((AA69/AA70)*13.4)</f>
        <v>99.029628021012087</v>
      </c>
      <c r="AB71" s="106">
        <f t="shared" si="66"/>
        <v>178.9459954853873</v>
      </c>
      <c r="AC71" s="106">
        <f t="shared" si="66"/>
        <v>67.734257114374998</v>
      </c>
      <c r="AD71" s="106">
        <f t="shared" si="66"/>
        <v>151.44008317759508</v>
      </c>
      <c r="AE71" s="106">
        <f t="shared" si="66"/>
        <v>124.86590272697882</v>
      </c>
      <c r="AF71" s="106">
        <f t="shared" si="66"/>
        <v>101.93726061076816</v>
      </c>
      <c r="AG71" s="106">
        <f t="shared" si="66"/>
        <v>100.06149251697171</v>
      </c>
      <c r="AH71" s="106">
        <f t="shared" si="66"/>
        <v>157.09453958376994</v>
      </c>
      <c r="AI71" s="106">
        <f t="shared" si="66"/>
        <v>91.431324759772423</v>
      </c>
      <c r="AJ71" s="106">
        <f t="shared" si="66"/>
        <v>118.00636825796282</v>
      </c>
      <c r="AK71" s="106">
        <f t="shared" si="66"/>
        <v>123.88498697781291</v>
      </c>
      <c r="AL71" s="106">
        <f t="shared" si="66"/>
        <v>153.76559796814303</v>
      </c>
      <c r="AM71" s="106">
        <f t="shared" si="66"/>
        <v>150.97237594258885</v>
      </c>
      <c r="AN71" s="106">
        <f t="shared" si="66"/>
        <v>122.38930817423231</v>
      </c>
      <c r="AO71" s="106">
        <f t="shared" si="66"/>
        <v>130.31528335041989</v>
      </c>
      <c r="AP71" s="106">
        <f t="shared" si="66"/>
        <v>125.38588329949263</v>
      </c>
      <c r="AQ71" s="106">
        <f t="shared" si="66"/>
        <v>152.87023634890176</v>
      </c>
      <c r="AR71" s="106">
        <f t="shared" si="66"/>
        <v>116.36935815033367</v>
      </c>
      <c r="AS71" s="106">
        <f t="shared" si="66"/>
        <v>123.45753721565787</v>
      </c>
      <c r="AT71" s="106">
        <f t="shared" si="66"/>
        <v>110.02522252987778</v>
      </c>
      <c r="AU71" s="106">
        <f t="shared" si="66"/>
        <v>131.03534295254426</v>
      </c>
      <c r="AV71" s="106">
        <f t="shared" si="66"/>
        <v>128.63799118349112</v>
      </c>
      <c r="AW71" s="106">
        <f t="shared" si="66"/>
        <v>91.087435037133218</v>
      </c>
      <c r="AX71" s="106">
        <f t="shared" si="66"/>
        <v>104.27928437072218</v>
      </c>
      <c r="AY71" s="106">
        <f t="shared" si="66"/>
        <v>116.86817411136965</v>
      </c>
      <c r="AZ71" s="106">
        <f t="shared" si="66"/>
        <v>133.22636703047021</v>
      </c>
      <c r="BA71" s="106">
        <f t="shared" si="66"/>
        <v>122.93926339277758</v>
      </c>
      <c r="BB71" s="106">
        <f t="shared" si="66"/>
        <v>120.11671268747723</v>
      </c>
      <c r="BC71" s="106">
        <f t="shared" si="66"/>
        <v>119.83532441117192</v>
      </c>
      <c r="BD71" s="106">
        <f t="shared" si="66"/>
        <v>135.92806291440078</v>
      </c>
      <c r="BE71" s="106">
        <f t="shared" si="66"/>
        <v>116.20093650825652</v>
      </c>
      <c r="BF71" s="106">
        <f t="shared" si="66"/>
        <v>107.30262661713459</v>
      </c>
      <c r="BG71" s="106">
        <f t="shared" si="66"/>
        <v>134.53435671932226</v>
      </c>
      <c r="BH71" s="106">
        <f t="shared" si="66"/>
        <v>153.68749855819357</v>
      </c>
      <c r="BI71" s="106">
        <f t="shared" si="66"/>
        <v>125.32432949728809</v>
      </c>
      <c r="BJ71" s="106">
        <f t="shared" si="66"/>
        <v>125.45500122585072</v>
      </c>
      <c r="BK71" s="106">
        <f t="shared" si="66"/>
        <v>138.45353957444524</v>
      </c>
      <c r="BL71" s="106">
        <f t="shared" si="66"/>
        <v>109.50127944770429</v>
      </c>
      <c r="BM71" s="106">
        <f t="shared" si="66"/>
        <v>117.30878756872129</v>
      </c>
      <c r="BN71" s="106">
        <f t="shared" si="66"/>
        <v>112.79371285075415</v>
      </c>
      <c r="BO71" s="106">
        <f t="shared" si="66"/>
        <v>103.68018269790694</v>
      </c>
      <c r="BP71" s="106">
        <f t="shared" si="66"/>
        <v>113.02226340295829</v>
      </c>
      <c r="BQ71" s="106">
        <f t="shared" si="66"/>
        <v>118.30688963895778</v>
      </c>
      <c r="BR71" s="106">
        <f t="shared" si="66"/>
        <v>120.69801224273128</v>
      </c>
      <c r="BS71" s="106">
        <f t="shared" si="66"/>
        <v>106.65237547597273</v>
      </c>
      <c r="BT71" s="106">
        <f t="shared" si="66"/>
        <v>106.76087774350319</v>
      </c>
      <c r="BU71" s="106">
        <f t="shared" si="66"/>
        <v>79.33958953174006</v>
      </c>
      <c r="BV71" s="106">
        <f t="shared" si="66"/>
        <v>112.60693887422316</v>
      </c>
      <c r="BW71" s="106">
        <f t="shared" si="66"/>
        <v>112.45860830637606</v>
      </c>
      <c r="BX71" s="106">
        <f t="shared" si="66"/>
        <v>122.12532758489094</v>
      </c>
      <c r="BY71" s="106">
        <f t="shared" si="66"/>
        <v>104.60751157890975</v>
      </c>
      <c r="BZ71" s="106">
        <f t="shared" si="66"/>
        <v>107.97662553529051</v>
      </c>
      <c r="CA71" s="106">
        <f t="shared" si="66"/>
        <v>115.76681393151185</v>
      </c>
      <c r="CB71" s="106">
        <f t="shared" si="66"/>
        <v>100.45873285381134</v>
      </c>
      <c r="CC71" s="106">
        <f t="shared" si="66"/>
        <v>122.30626467156218</v>
      </c>
      <c r="CD71" s="106">
        <f t="shared" si="66"/>
        <v>97.466552841346797</v>
      </c>
      <c r="CE71" s="106">
        <f t="shared" si="66"/>
        <v>86.55139575174762</v>
      </c>
      <c r="CF71" s="106">
        <f t="shared" si="66"/>
        <v>125.01587756953086</v>
      </c>
      <c r="CG71" s="106">
        <f t="shared" si="66"/>
        <v>80.370902630659131</v>
      </c>
      <c r="CH71" s="106">
        <f t="shared" si="66"/>
        <v>108.96341727884131</v>
      </c>
      <c r="CI71" s="106">
        <f t="shared" si="66"/>
        <v>129.80961025302813</v>
      </c>
      <c r="CJ71" s="106">
        <f t="shared" si="66"/>
        <v>108.22692970533683</v>
      </c>
      <c r="CK71" s="106">
        <f t="shared" si="66"/>
        <v>131.23342233819261</v>
      </c>
      <c r="CL71" s="106">
        <f t="shared" si="66"/>
        <v>114.78637875960118</v>
      </c>
      <c r="CM71" s="106">
        <f t="shared" ref="CM71:CX71" si="67">((CM69/CM70)*13.4)</f>
        <v>103.94199630222111</v>
      </c>
      <c r="CN71" s="106">
        <f t="shared" si="67"/>
        <v>130.16495373221238</v>
      </c>
      <c r="CO71" s="106">
        <f t="shared" si="67"/>
        <v>101.07666124450904</v>
      </c>
      <c r="CP71" s="106">
        <f t="shared" si="67"/>
        <v>106.17861508701458</v>
      </c>
      <c r="CQ71" s="106">
        <f t="shared" si="67"/>
        <v>128.34340714634848</v>
      </c>
      <c r="CR71" s="106">
        <f t="shared" si="67"/>
        <v>108.35490761266145</v>
      </c>
      <c r="CS71" s="106">
        <f t="shared" si="67"/>
        <v>111.47334253808438</v>
      </c>
      <c r="CT71" s="106">
        <f t="shared" si="67"/>
        <v>153.38967509765243</v>
      </c>
      <c r="CU71" s="106">
        <f t="shared" si="67"/>
        <v>115.60296004308047</v>
      </c>
      <c r="CV71" s="106">
        <f t="shared" si="67"/>
        <v>118.6371174878558</v>
      </c>
      <c r="CW71" s="106">
        <f t="shared" si="67"/>
        <v>105.96799828369805</v>
      </c>
      <c r="CX71" s="106">
        <f t="shared" si="67"/>
        <v>85.963158907951993</v>
      </c>
    </row>
    <row r="72" spans="1:102" x14ac:dyDescent="0.2">
      <c r="A72" s="83"/>
      <c r="B72" s="70"/>
      <c r="C72" s="71"/>
      <c r="D72" s="8"/>
      <c r="E72" s="8"/>
      <c r="F72" s="8"/>
      <c r="G72" s="8"/>
      <c r="H72" s="8"/>
      <c r="I72" s="8"/>
      <c r="J72" s="8"/>
      <c r="K72" s="8"/>
      <c r="L72" s="8"/>
      <c r="N72" s="72"/>
      <c r="O72" s="73"/>
      <c r="P72" s="74"/>
      <c r="Q72" s="74"/>
      <c r="R72" s="74"/>
      <c r="S72" s="74"/>
      <c r="T72" s="74"/>
      <c r="U72" s="74"/>
      <c r="V72" s="74"/>
      <c r="W72" s="74"/>
      <c r="X72" s="74"/>
    </row>
    <row r="73" spans="1:102" x14ac:dyDescent="0.2">
      <c r="A73" s="69" t="s">
        <v>2067</v>
      </c>
      <c r="B73" s="70">
        <f>STDEV(D73:L73)/AVERAGE(D73:L73)</f>
        <v>5.7413890429937817E-2</v>
      </c>
      <c r="C73" s="71"/>
      <c r="D73" s="8">
        <v>39815659.190609202</v>
      </c>
      <c r="E73" s="8">
        <v>39403980.474933602</v>
      </c>
      <c r="F73" s="8">
        <v>37706084.677631497</v>
      </c>
      <c r="G73" s="8">
        <v>38342544.919853799</v>
      </c>
      <c r="H73" s="8">
        <v>35453040.694941498</v>
      </c>
      <c r="I73" s="8">
        <v>35993861.733690202</v>
      </c>
      <c r="J73" s="8">
        <v>34739494.613947898</v>
      </c>
      <c r="K73" s="8">
        <v>34516014.485709697</v>
      </c>
      <c r="L73" s="8">
        <v>34649856.108341999</v>
      </c>
      <c r="N73" s="72">
        <f>STDEV(P73:X73)/AVERAGE(P73:X73)</f>
        <v>3.9995261205244485E-2</v>
      </c>
      <c r="O73" s="73"/>
      <c r="P73" s="10">
        <v>24284387.344778001</v>
      </c>
      <c r="Q73" s="10">
        <v>23864958.321853898</v>
      </c>
      <c r="R73" s="10">
        <v>24209356.474475902</v>
      </c>
      <c r="S73" s="10">
        <v>23289059.3869946</v>
      </c>
      <c r="T73" s="10">
        <v>22910795.472239599</v>
      </c>
      <c r="U73" s="10">
        <v>22517121.1329142</v>
      </c>
      <c r="V73" s="10">
        <v>22300042.363602702</v>
      </c>
      <c r="W73" s="10">
        <v>22437370.234397698</v>
      </c>
      <c r="X73" s="10">
        <v>21646614.1347224</v>
      </c>
      <c r="Z73" s="114">
        <v>27821263.185652599</v>
      </c>
      <c r="AA73" s="114">
        <v>21183961.432810102</v>
      </c>
      <c r="AB73" s="114">
        <v>34739662.320881203</v>
      </c>
      <c r="AC73" s="114">
        <v>11386146.9154303</v>
      </c>
      <c r="AD73" s="114">
        <v>18067884.271270301</v>
      </c>
      <c r="AE73" s="114">
        <v>21842629.863167901</v>
      </c>
      <c r="AF73" s="114">
        <v>25219199.441563301</v>
      </c>
      <c r="AG73" s="114">
        <v>20317667.6938871</v>
      </c>
      <c r="AH73" s="114">
        <v>28741333.607983999</v>
      </c>
      <c r="AI73" s="114">
        <v>12089905.1517529</v>
      </c>
      <c r="AJ73" s="114">
        <v>20857239.479725901</v>
      </c>
      <c r="AK73" s="114">
        <v>19786850.029799499</v>
      </c>
      <c r="AL73" s="114">
        <v>26370683.7383097</v>
      </c>
      <c r="AM73" s="114">
        <v>27409438.586197902</v>
      </c>
      <c r="AN73" s="114">
        <v>16388864.2024133</v>
      </c>
      <c r="AO73" s="114">
        <v>22710405.034700099</v>
      </c>
      <c r="AP73" s="114">
        <v>22726435.9057969</v>
      </c>
      <c r="AQ73" s="114">
        <v>25962041.469467402</v>
      </c>
      <c r="AR73" s="114">
        <v>18048186.185839999</v>
      </c>
      <c r="AS73" s="114">
        <v>26358785.191771898</v>
      </c>
      <c r="AT73" s="114">
        <v>19543070.569993101</v>
      </c>
      <c r="AU73" s="114">
        <v>21499286.2977034</v>
      </c>
      <c r="AV73" s="114">
        <v>28393861.019505199</v>
      </c>
      <c r="AW73" s="114">
        <v>15987012.2574252</v>
      </c>
      <c r="AX73" s="114">
        <v>19740048.248242602</v>
      </c>
      <c r="AY73" s="114">
        <v>25453100.083020799</v>
      </c>
      <c r="AZ73" s="114">
        <v>22522619.912180401</v>
      </c>
      <c r="BA73" s="114">
        <v>22566838.109144799</v>
      </c>
      <c r="BB73" s="114">
        <v>17214312.719970301</v>
      </c>
      <c r="BC73" s="114">
        <v>18378527.566867799</v>
      </c>
      <c r="BD73" s="114">
        <v>20947127.449880101</v>
      </c>
      <c r="BE73" s="114">
        <v>20593848.792946301</v>
      </c>
      <c r="BF73" s="114">
        <v>16715655.4189204</v>
      </c>
      <c r="BG73" s="114">
        <v>20107643.4745198</v>
      </c>
      <c r="BH73" s="114">
        <v>23122795.460119799</v>
      </c>
      <c r="BI73" s="114">
        <v>21459832.344891999</v>
      </c>
      <c r="BJ73" s="114">
        <v>18671652.036462098</v>
      </c>
      <c r="BK73" s="114">
        <v>29005423.695643701</v>
      </c>
      <c r="BL73" s="114">
        <v>18527274.903775401</v>
      </c>
      <c r="BM73" s="114">
        <v>15364997.0544912</v>
      </c>
      <c r="BN73" s="114">
        <v>20804936.050956499</v>
      </c>
      <c r="BO73" s="114">
        <v>13078567.967867199</v>
      </c>
      <c r="BP73" s="114">
        <v>14950353.9162542</v>
      </c>
      <c r="BQ73" s="114">
        <v>18666055.427441001</v>
      </c>
      <c r="BR73" s="114">
        <v>17122029.882892098</v>
      </c>
      <c r="BS73" s="114">
        <v>24482355.558472399</v>
      </c>
      <c r="BT73" s="114">
        <v>20491725.777319901</v>
      </c>
      <c r="BU73" s="114">
        <v>18794662.242807299</v>
      </c>
      <c r="BV73" s="114">
        <v>18239037.071359999</v>
      </c>
      <c r="BW73" s="114">
        <v>18491688.7180961</v>
      </c>
      <c r="BX73" s="114">
        <v>19057894.969785798</v>
      </c>
      <c r="BY73" s="114">
        <v>19858753.8247342</v>
      </c>
      <c r="BZ73" s="114">
        <v>13335923.443031199</v>
      </c>
      <c r="CA73" s="114">
        <v>15978636.009057499</v>
      </c>
      <c r="CB73" s="114">
        <v>19427091.6257606</v>
      </c>
      <c r="CC73" s="114">
        <v>25572378.468007602</v>
      </c>
      <c r="CD73" s="114">
        <v>20187903.239384901</v>
      </c>
      <c r="CE73" s="114">
        <v>14042176.069317801</v>
      </c>
      <c r="CF73" s="114">
        <v>28246717.828425799</v>
      </c>
      <c r="CG73" s="114">
        <v>13660637.6345118</v>
      </c>
      <c r="CH73" s="114">
        <v>25478353.0325303</v>
      </c>
      <c r="CI73" s="114">
        <v>20929185.941999</v>
      </c>
      <c r="CJ73" s="114">
        <v>21070370.451240201</v>
      </c>
      <c r="CK73" s="114">
        <v>24676604.228427898</v>
      </c>
      <c r="CL73" s="114">
        <v>22296609.271258999</v>
      </c>
      <c r="CM73" s="114">
        <v>20327794.271090701</v>
      </c>
      <c r="CN73" s="114">
        <v>31539056.513151299</v>
      </c>
      <c r="CO73" s="114">
        <v>19053252.624407299</v>
      </c>
      <c r="CP73" s="114">
        <v>22071464.241551202</v>
      </c>
      <c r="CQ73" s="114">
        <v>22763458.804384399</v>
      </c>
      <c r="CR73" s="114">
        <v>17899041.562628299</v>
      </c>
      <c r="CS73" s="114">
        <v>22188380.731817398</v>
      </c>
      <c r="CT73" s="114">
        <v>23497524.9801514</v>
      </c>
      <c r="CU73" s="114">
        <v>12374257.5623045</v>
      </c>
      <c r="CV73" s="114">
        <v>16033912.1175201</v>
      </c>
      <c r="CW73" s="114">
        <v>16093275.4673493</v>
      </c>
      <c r="CX73" s="114">
        <v>16238880.602715001</v>
      </c>
    </row>
    <row r="74" spans="1:102" x14ac:dyDescent="0.2">
      <c r="A74" s="69" t="s">
        <v>2068</v>
      </c>
      <c r="B74" s="70">
        <f>STDEV(D74:L74)/AVERAGE(D74:L74)</f>
        <v>4.67029785120021E-2</v>
      </c>
      <c r="C74" s="71"/>
      <c r="D74" s="8">
        <v>7407483.1018030802</v>
      </c>
      <c r="E74" s="8">
        <v>7485583.3757133204</v>
      </c>
      <c r="F74" s="8">
        <v>7276395.0115385298</v>
      </c>
      <c r="G74" s="8">
        <v>6953883.7093387702</v>
      </c>
      <c r="H74" s="8">
        <v>6936970.8789144801</v>
      </c>
      <c r="I74" s="8">
        <v>6841148.3515367303</v>
      </c>
      <c r="J74" s="8">
        <v>6717318.9685146799</v>
      </c>
      <c r="K74" s="8">
        <v>6707874.1896183202</v>
      </c>
      <c r="L74" s="8">
        <v>6577352.3568623699</v>
      </c>
      <c r="N74" s="72">
        <f>STDEV(P74:X74)/AVERAGE(P74:X74)</f>
        <v>5.8105916691757679E-2</v>
      </c>
      <c r="O74" s="73"/>
      <c r="P74" s="10">
        <v>7462358.5659531802</v>
      </c>
      <c r="Q74" s="10">
        <v>7431812.5637046797</v>
      </c>
      <c r="R74" s="10">
        <v>7238620.43862342</v>
      </c>
      <c r="S74" s="10">
        <v>6975713.0421397798</v>
      </c>
      <c r="T74" s="10">
        <v>6932609.6752889697</v>
      </c>
      <c r="U74" s="10">
        <v>6856857.8921267996</v>
      </c>
      <c r="V74" s="10">
        <v>6435901.8525414197</v>
      </c>
      <c r="W74" s="10">
        <v>6421473.31724142</v>
      </c>
      <c r="X74" s="10">
        <v>6537596.3628438003</v>
      </c>
      <c r="Z74" s="114">
        <v>7633787.0557391001</v>
      </c>
      <c r="AA74" s="114">
        <v>7652222.6349521503</v>
      </c>
      <c r="AB74" s="114">
        <v>7873149.8662496302</v>
      </c>
      <c r="AC74" s="114">
        <v>8497225.9691478107</v>
      </c>
      <c r="AD74" s="114">
        <v>7042952.8545718696</v>
      </c>
      <c r="AE74" s="114">
        <v>6647568.83121714</v>
      </c>
      <c r="AF74" s="114">
        <v>7276513.0862557702</v>
      </c>
      <c r="AG74" s="114">
        <v>7294366.2094602501</v>
      </c>
      <c r="AH74" s="114">
        <v>7143446.6596305203</v>
      </c>
      <c r="AI74" s="114">
        <v>7081513.66575938</v>
      </c>
      <c r="AJ74" s="114">
        <v>7232358.4248899603</v>
      </c>
      <c r="AK74" s="114">
        <v>6878928.4490244603</v>
      </c>
      <c r="AL74" s="114">
        <v>7310955.4940882903</v>
      </c>
      <c r="AM74" s="114">
        <v>7053187.2864848999</v>
      </c>
      <c r="AN74" s="114">
        <v>7017262.2097010603</v>
      </c>
      <c r="AO74" s="114">
        <v>7158647.5095802899</v>
      </c>
      <c r="AP74" s="114">
        <v>7165364.99263182</v>
      </c>
      <c r="AQ74" s="114">
        <v>7121131.9112018999</v>
      </c>
      <c r="AR74" s="114">
        <v>7138038.5885019796</v>
      </c>
      <c r="AS74" s="114">
        <v>6786418.2533461004</v>
      </c>
      <c r="AT74" s="114">
        <v>6845049.2047049096</v>
      </c>
      <c r="AU74" s="114">
        <v>6889369.2541451696</v>
      </c>
      <c r="AV74" s="114">
        <v>7313410.7181270299</v>
      </c>
      <c r="AW74" s="114">
        <v>8110050.6366572799</v>
      </c>
      <c r="AX74" s="114">
        <v>6775000.6521838</v>
      </c>
      <c r="AY74" s="114">
        <v>6848153.8216526201</v>
      </c>
      <c r="AZ74" s="114">
        <v>6843338.4978001397</v>
      </c>
      <c r="BA74" s="114">
        <v>6695205.5159907304</v>
      </c>
      <c r="BB74" s="114">
        <v>7011558.4584671697</v>
      </c>
      <c r="BC74" s="114">
        <v>6470946.1153699299</v>
      </c>
      <c r="BD74" s="114">
        <v>6424868.9576936904</v>
      </c>
      <c r="BE74" s="114">
        <v>6443606.6196661098</v>
      </c>
      <c r="BF74" s="114">
        <v>6636159.0385965398</v>
      </c>
      <c r="BG74" s="114">
        <v>6375414.4049674897</v>
      </c>
      <c r="BH74" s="114">
        <v>6567515.8242831398</v>
      </c>
      <c r="BI74" s="114">
        <v>6453359.1756439703</v>
      </c>
      <c r="BJ74" s="114">
        <v>6595735.5602166597</v>
      </c>
      <c r="BK74" s="114">
        <v>6700270.4962910302</v>
      </c>
      <c r="BL74" s="114">
        <v>6563382.5974162696</v>
      </c>
      <c r="BM74" s="114">
        <v>5802065.1021162402</v>
      </c>
      <c r="BN74" s="114">
        <v>5462346.2675797204</v>
      </c>
      <c r="BO74" s="114">
        <v>4580332.5495959604</v>
      </c>
      <c r="BP74" s="114">
        <v>6271620.6714081001</v>
      </c>
      <c r="BQ74" s="114">
        <v>5876998.84774228</v>
      </c>
      <c r="BR74" s="114">
        <v>6237196.1222655503</v>
      </c>
      <c r="BS74" s="114">
        <v>6475787.6022664998</v>
      </c>
      <c r="BT74" s="114">
        <v>6319303.9878542703</v>
      </c>
      <c r="BU74" s="114">
        <v>7421507.7195380302</v>
      </c>
      <c r="BV74" s="114">
        <v>6343491.0598274302</v>
      </c>
      <c r="BW74" s="114">
        <v>6145481.7064227797</v>
      </c>
      <c r="BX74" s="114">
        <v>5959242.8502115803</v>
      </c>
      <c r="BY74" s="114">
        <v>6434142.2059619799</v>
      </c>
      <c r="BZ74" s="114">
        <v>6068176.4927706895</v>
      </c>
      <c r="CA74" s="114">
        <v>5986033.2819985198</v>
      </c>
      <c r="CB74" s="114">
        <v>5860192.6536965696</v>
      </c>
      <c r="CC74" s="114">
        <v>6604449.1111093303</v>
      </c>
      <c r="CD74" s="114">
        <v>6693884.40838823</v>
      </c>
      <c r="CE74" s="114">
        <v>6104644.8624155698</v>
      </c>
      <c r="CF74" s="114">
        <v>6650953.4191802097</v>
      </c>
      <c r="CG74" s="114">
        <v>6681468.1755020497</v>
      </c>
      <c r="CH74" s="114">
        <v>6903762.8106395202</v>
      </c>
      <c r="CI74" s="114">
        <v>6358160.0192402303</v>
      </c>
      <c r="CJ74" s="114">
        <v>6684816.7210017303</v>
      </c>
      <c r="CK74" s="114">
        <v>6977537.1355520999</v>
      </c>
      <c r="CL74" s="114">
        <v>6807465.7654267102</v>
      </c>
      <c r="CM74" s="114">
        <v>7135541.2152144201</v>
      </c>
      <c r="CN74" s="114">
        <v>6756518.1114551304</v>
      </c>
      <c r="CO74" s="114">
        <v>6852941.1311109699</v>
      </c>
      <c r="CP74" s="114">
        <v>6478404.0949782897</v>
      </c>
      <c r="CQ74" s="114">
        <v>6786894.5659612296</v>
      </c>
      <c r="CR74" s="114">
        <v>6857928.9938137997</v>
      </c>
      <c r="CS74" s="114">
        <v>6181437.72459336</v>
      </c>
      <c r="CT74" s="114">
        <v>6024202.5556496996</v>
      </c>
      <c r="CU74" s="114">
        <v>6289362.0298274197</v>
      </c>
      <c r="CV74" s="114">
        <v>6114447.0338681396</v>
      </c>
      <c r="CW74" s="114">
        <v>6055801.7239569696</v>
      </c>
      <c r="CX74" s="114">
        <v>5723136.2360941302</v>
      </c>
    </row>
    <row r="75" spans="1:102" s="79" customFormat="1" x14ac:dyDescent="0.2">
      <c r="A75" s="75" t="s">
        <v>2034</v>
      </c>
      <c r="B75" s="76">
        <f>STDEV(D75:L75)/AVERAGE(D75:L75)</f>
        <v>2.3955417988230636E-2</v>
      </c>
      <c r="C75" s="77"/>
      <c r="D75" s="78">
        <f t="shared" ref="D75:L75" si="68">(D73/D74)*22.3</f>
        <v>119.86381713573685</v>
      </c>
      <c r="E75" s="78">
        <f t="shared" si="68"/>
        <v>117.38681148645746</v>
      </c>
      <c r="F75" s="78">
        <f t="shared" si="68"/>
        <v>115.55800461324776</v>
      </c>
      <c r="G75" s="78">
        <f t="shared" si="68"/>
        <v>122.95844846592114</v>
      </c>
      <c r="H75" s="78">
        <f t="shared" si="68"/>
        <v>113.96945746165673</v>
      </c>
      <c r="I75" s="78">
        <f t="shared" si="68"/>
        <v>117.32871082688756</v>
      </c>
      <c r="J75" s="78">
        <f t="shared" si="68"/>
        <v>115.32736997039405</v>
      </c>
      <c r="K75" s="78">
        <f t="shared" si="68"/>
        <v>114.7468037224954</v>
      </c>
      <c r="L75" s="78">
        <f t="shared" si="68"/>
        <v>117.47763374876087</v>
      </c>
      <c r="N75" s="80">
        <f>STDEV(P75:X75)/AVERAGE(P75:X75)</f>
        <v>2.7701848054638781E-2</v>
      </c>
      <c r="O75" s="81"/>
      <c r="P75" s="82">
        <f>((P73/P74)*22.3)</f>
        <v>72.56979586310959</v>
      </c>
      <c r="Q75" s="82">
        <f t="shared" ref="Q75:X75" si="69">((Q73/Q74)*22.3)</f>
        <v>71.609525403860786</v>
      </c>
      <c r="R75" s="82">
        <f t="shared" si="69"/>
        <v>74.581704339712587</v>
      </c>
      <c r="S75" s="82">
        <f t="shared" si="69"/>
        <v>74.450600417856592</v>
      </c>
      <c r="T75" s="82">
        <f t="shared" si="69"/>
        <v>73.696740904376242</v>
      </c>
      <c r="U75" s="82">
        <f t="shared" si="69"/>
        <v>73.230597624102117</v>
      </c>
      <c r="V75" s="82">
        <f t="shared" si="69"/>
        <v>77.268261092572317</v>
      </c>
      <c r="W75" s="82">
        <f t="shared" si="69"/>
        <v>77.918778371878972</v>
      </c>
      <c r="X75" s="82">
        <f t="shared" si="69"/>
        <v>73.837457746371257</v>
      </c>
      <c r="Y75" s="105"/>
      <c r="Z75" s="106">
        <f>((Z73/Z74)*22.3)</f>
        <v>81.27213459191583</v>
      </c>
      <c r="AA75" s="106">
        <f t="shared" ref="AA75:CL75" si="70">((AA73/AA74)*22.3)</f>
        <v>61.734003633653977</v>
      </c>
      <c r="AB75" s="106">
        <f t="shared" si="70"/>
        <v>98.397018082506804</v>
      </c>
      <c r="AC75" s="106">
        <f t="shared" si="70"/>
        <v>29.881643389973366</v>
      </c>
      <c r="AD75" s="106">
        <f t="shared" si="70"/>
        <v>57.208081264917148</v>
      </c>
      <c r="AE75" s="106">
        <f t="shared" si="70"/>
        <v>73.27350168399235</v>
      </c>
      <c r="AF75" s="106">
        <f t="shared" si="70"/>
        <v>77.288137996910578</v>
      </c>
      <c r="AG75" s="106">
        <f t="shared" si="70"/>
        <v>62.114236736025966</v>
      </c>
      <c r="AH75" s="106">
        <f t="shared" si="70"/>
        <v>89.723038471066857</v>
      </c>
      <c r="AI75" s="106">
        <f t="shared" si="70"/>
        <v>38.07164648819171</v>
      </c>
      <c r="AJ75" s="106">
        <f t="shared" si="70"/>
        <v>64.31047980105663</v>
      </c>
      <c r="AK75" s="106">
        <f t="shared" si="70"/>
        <v>64.144693310061186</v>
      </c>
      <c r="AL75" s="106">
        <f t="shared" si="70"/>
        <v>80.436305191547461</v>
      </c>
      <c r="AM75" s="106">
        <f t="shared" si="70"/>
        <v>86.660180092400807</v>
      </c>
      <c r="AN75" s="106">
        <f t="shared" si="70"/>
        <v>52.081803528528248</v>
      </c>
      <c r="AO75" s="106">
        <f t="shared" si="70"/>
        <v>70.745490903980112</v>
      </c>
      <c r="AP75" s="106">
        <f t="shared" si="70"/>
        <v>70.729058634195937</v>
      </c>
      <c r="AQ75" s="106">
        <f t="shared" si="70"/>
        <v>81.30077240366802</v>
      </c>
      <c r="AR75" s="106">
        <f t="shared" si="70"/>
        <v>56.38447410364828</v>
      </c>
      <c r="AS75" s="106">
        <f t="shared" si="70"/>
        <v>86.614306373865645</v>
      </c>
      <c r="AT75" s="106">
        <f t="shared" si="70"/>
        <v>63.667982607238834</v>
      </c>
      <c r="AU75" s="106">
        <f t="shared" si="70"/>
        <v>69.590417751279873</v>
      </c>
      <c r="AV75" s="106">
        <f t="shared" si="70"/>
        <v>86.578359282565316</v>
      </c>
      <c r="AW75" s="106">
        <f t="shared" si="70"/>
        <v>43.959081060377315</v>
      </c>
      <c r="AX75" s="106">
        <f t="shared" si="70"/>
        <v>64.974617499692556</v>
      </c>
      <c r="AY75" s="106">
        <f t="shared" si="70"/>
        <v>82.884255615973828</v>
      </c>
      <c r="AZ75" s="106">
        <f t="shared" si="70"/>
        <v>73.393187287619583</v>
      </c>
      <c r="BA75" s="106">
        <f t="shared" si="70"/>
        <v>75.164308045809335</v>
      </c>
      <c r="BB75" s="106">
        <f t="shared" si="70"/>
        <v>54.749479153491848</v>
      </c>
      <c r="BC75" s="106">
        <f t="shared" si="70"/>
        <v>63.335586084960347</v>
      </c>
      <c r="BD75" s="106">
        <f t="shared" si="70"/>
        <v>72.705131452207368</v>
      </c>
      <c r="BE75" s="106">
        <f t="shared" si="70"/>
        <v>71.271083911466221</v>
      </c>
      <c r="BF75" s="106">
        <f t="shared" si="70"/>
        <v>56.170913577254858</v>
      </c>
      <c r="BG75" s="106">
        <f t="shared" si="70"/>
        <v>70.332753449315277</v>
      </c>
      <c r="BH75" s="106">
        <f t="shared" si="70"/>
        <v>78.513452050487402</v>
      </c>
      <c r="BI75" s="106">
        <f t="shared" si="70"/>
        <v>74.155838574309243</v>
      </c>
      <c r="BJ75" s="106">
        <f t="shared" si="70"/>
        <v>63.128340518161622</v>
      </c>
      <c r="BK75" s="106">
        <f t="shared" si="70"/>
        <v>96.536542632257266</v>
      </c>
      <c r="BL75" s="106">
        <f t="shared" si="70"/>
        <v>62.948978552131742</v>
      </c>
      <c r="BM75" s="106">
        <f t="shared" si="70"/>
        <v>59.054737974273984</v>
      </c>
      <c r="BN75" s="106">
        <f t="shared" si="70"/>
        <v>84.936042354176664</v>
      </c>
      <c r="BO75" s="106">
        <f t="shared" si="70"/>
        <v>63.67486695025358</v>
      </c>
      <c r="BP75" s="106">
        <f t="shared" si="70"/>
        <v>53.158969555091971</v>
      </c>
      <c r="BQ75" s="106">
        <f t="shared" si="70"/>
        <v>70.827483008924347</v>
      </c>
      <c r="BR75" s="106">
        <f t="shared" si="70"/>
        <v>61.216812635643734</v>
      </c>
      <c r="BS75" s="106">
        <f t="shared" si="70"/>
        <v>84.307355720384024</v>
      </c>
      <c r="BT75" s="106">
        <f t="shared" si="70"/>
        <v>72.312629003530049</v>
      </c>
      <c r="BU75" s="106">
        <f t="shared" si="70"/>
        <v>56.473830366195727</v>
      </c>
      <c r="BV75" s="106">
        <f t="shared" si="70"/>
        <v>64.117774086118558</v>
      </c>
      <c r="BW75" s="106">
        <f t="shared" si="70"/>
        <v>67.100461463024374</v>
      </c>
      <c r="BX75" s="106">
        <f t="shared" si="70"/>
        <v>71.316284385210807</v>
      </c>
      <c r="BY75" s="106">
        <f t="shared" si="70"/>
        <v>68.828166384202788</v>
      </c>
      <c r="BZ75" s="106">
        <f t="shared" si="70"/>
        <v>49.008312980661003</v>
      </c>
      <c r="CA75" s="106">
        <f t="shared" si="70"/>
        <v>59.525827240809917</v>
      </c>
      <c r="CB75" s="106">
        <f t="shared" si="70"/>
        <v>73.926604269773719</v>
      </c>
      <c r="CC75" s="106">
        <f t="shared" si="70"/>
        <v>86.345436272244058</v>
      </c>
      <c r="CD75" s="106">
        <f t="shared" si="70"/>
        <v>67.253961193913298</v>
      </c>
      <c r="CE75" s="106">
        <f t="shared" si="70"/>
        <v>51.29545344622705</v>
      </c>
      <c r="CF75" s="106">
        <f t="shared" si="70"/>
        <v>94.708497845942873</v>
      </c>
      <c r="CG75" s="106">
        <f t="shared" si="70"/>
        <v>45.593604765875106</v>
      </c>
      <c r="CH75" s="106">
        <f t="shared" si="70"/>
        <v>82.298202908971945</v>
      </c>
      <c r="CI75" s="106">
        <f t="shared" si="70"/>
        <v>73.405017346881522</v>
      </c>
      <c r="CJ75" s="106">
        <f t="shared" si="70"/>
        <v>70.289026711303137</v>
      </c>
      <c r="CK75" s="106">
        <f t="shared" si="70"/>
        <v>78.865689082484607</v>
      </c>
      <c r="CL75" s="106">
        <f t="shared" si="70"/>
        <v>73.039572123049666</v>
      </c>
      <c r="CM75" s="106">
        <f t="shared" ref="CM75:CX75" si="71">((CM73/CM74)*22.3)</f>
        <v>63.52844144166307</v>
      </c>
      <c r="CN75" s="106">
        <f t="shared" si="71"/>
        <v>104.09517870615194</v>
      </c>
      <c r="CO75" s="106">
        <f t="shared" si="71"/>
        <v>62.000756375299815</v>
      </c>
      <c r="CP75" s="106">
        <f t="shared" si="71"/>
        <v>75.974521714092177</v>
      </c>
      <c r="CQ75" s="106">
        <f t="shared" si="71"/>
        <v>74.794904562640284</v>
      </c>
      <c r="CR75" s="106">
        <f t="shared" si="71"/>
        <v>58.202502126613354</v>
      </c>
      <c r="CS75" s="106">
        <f t="shared" si="71"/>
        <v>80.046246903195652</v>
      </c>
      <c r="CT75" s="106">
        <f t="shared" si="71"/>
        <v>86.981604987029584</v>
      </c>
      <c r="CU75" s="106">
        <f t="shared" si="71"/>
        <v>43.875029348081959</v>
      </c>
      <c r="CV75" s="106">
        <f t="shared" si="71"/>
        <v>58.477281468002175</v>
      </c>
      <c r="CW75" s="106">
        <f t="shared" si="71"/>
        <v>59.262185137625472</v>
      </c>
      <c r="CX75" s="106">
        <f t="shared" si="71"/>
        <v>63.27422981069649</v>
      </c>
    </row>
    <row r="76" spans="1:102" x14ac:dyDescent="0.2">
      <c r="A76" s="83"/>
      <c r="B76" s="70"/>
      <c r="C76" s="71"/>
      <c r="D76" s="8"/>
      <c r="E76" s="8"/>
      <c r="F76" s="8"/>
      <c r="G76" s="8"/>
      <c r="H76" s="8"/>
      <c r="I76" s="8"/>
      <c r="J76" s="8"/>
      <c r="K76" s="8"/>
      <c r="L76" s="8"/>
      <c r="N76" s="72"/>
      <c r="O76" s="73"/>
      <c r="P76" s="74"/>
      <c r="Q76" s="74"/>
      <c r="R76" s="74"/>
      <c r="S76" s="74"/>
      <c r="T76" s="74"/>
      <c r="U76" s="74"/>
      <c r="V76" s="74"/>
      <c r="W76" s="74"/>
      <c r="X76" s="74"/>
    </row>
    <row r="77" spans="1:102" x14ac:dyDescent="0.2">
      <c r="A77" s="69" t="s">
        <v>2069</v>
      </c>
      <c r="B77" s="70">
        <f>STDEV(D77:L77)/AVERAGE(D77:L77)</f>
        <v>4.7138150289654714E-2</v>
      </c>
      <c r="C77" s="71"/>
      <c r="D77" s="8">
        <v>57140144.473373398</v>
      </c>
      <c r="E77" s="8">
        <v>55683627.6536396</v>
      </c>
      <c r="F77" s="8">
        <v>52054668.239328802</v>
      </c>
      <c r="G77" s="8">
        <v>53235404.638828501</v>
      </c>
      <c r="H77" s="8">
        <v>52868211.302104197</v>
      </c>
      <c r="I77" s="8">
        <v>51624336.707600802</v>
      </c>
      <c r="J77" s="8">
        <v>50582268.343237899</v>
      </c>
      <c r="K77" s="8">
        <v>51293544.326328702</v>
      </c>
      <c r="L77" s="8">
        <v>49190842.450327098</v>
      </c>
      <c r="N77" s="72">
        <f>STDEV(P77:X77)/AVERAGE(P77:X77)</f>
        <v>4.3647385718291576E-2</v>
      </c>
      <c r="O77" s="73"/>
      <c r="P77" s="10">
        <v>72249790.465363607</v>
      </c>
      <c r="Q77" s="10">
        <v>71849331.630283803</v>
      </c>
      <c r="R77" s="10">
        <v>69047088.2104249</v>
      </c>
      <c r="S77" s="10">
        <v>66935869.747759797</v>
      </c>
      <c r="T77" s="10">
        <v>66652518.688009202</v>
      </c>
      <c r="U77" s="10">
        <v>66241508.890950397</v>
      </c>
      <c r="V77" s="10">
        <v>65928803.885130897</v>
      </c>
      <c r="W77" s="10">
        <v>66870084.284183398</v>
      </c>
      <c r="X77" s="10">
        <v>62967854.576577201</v>
      </c>
      <c r="Z77" s="114">
        <v>65772878.462683298</v>
      </c>
      <c r="AA77" s="114">
        <v>51027670.332029402</v>
      </c>
      <c r="AB77" s="114">
        <v>114507054.951777</v>
      </c>
      <c r="AC77" s="114">
        <v>41480251.267169498</v>
      </c>
      <c r="AD77" s="114">
        <v>77949150.031892493</v>
      </c>
      <c r="AE77" s="114">
        <v>83085779.421294898</v>
      </c>
      <c r="AF77" s="114">
        <v>68973563.731837496</v>
      </c>
      <c r="AG77" s="114">
        <v>49692355.608573899</v>
      </c>
      <c r="AH77" s="114">
        <v>95505729.456568599</v>
      </c>
      <c r="AI77" s="114">
        <v>42130551.055912703</v>
      </c>
      <c r="AJ77" s="114">
        <v>80761936.042576104</v>
      </c>
      <c r="AK77" s="114">
        <v>69798009.096807405</v>
      </c>
      <c r="AL77" s="114">
        <v>85511831.375965595</v>
      </c>
      <c r="AM77" s="114">
        <v>85418055.593802005</v>
      </c>
      <c r="AN77" s="114">
        <v>73404398.718712702</v>
      </c>
      <c r="AO77" s="114">
        <v>66007377.078066997</v>
      </c>
      <c r="AP77" s="114">
        <v>50475259.121522702</v>
      </c>
      <c r="AQ77" s="114">
        <v>106866004.04306599</v>
      </c>
      <c r="AR77" s="114">
        <v>67916126.926122099</v>
      </c>
      <c r="AS77" s="114">
        <v>90626870.922750697</v>
      </c>
      <c r="AT77" s="114">
        <v>82587806.647806495</v>
      </c>
      <c r="AU77" s="114">
        <v>75480229.578156695</v>
      </c>
      <c r="AV77" s="114">
        <v>71907866.536391497</v>
      </c>
      <c r="AW77" s="114">
        <v>62853939.1893785</v>
      </c>
      <c r="AX77" s="114">
        <v>65400620.626676001</v>
      </c>
      <c r="AY77" s="114">
        <v>52180924.228608496</v>
      </c>
      <c r="AZ77" s="114">
        <v>83491580.899958402</v>
      </c>
      <c r="BA77" s="114">
        <v>84193015.652063102</v>
      </c>
      <c r="BB77" s="114">
        <v>62289835.2945612</v>
      </c>
      <c r="BC77" s="114">
        <v>49184373.365093201</v>
      </c>
      <c r="BD77" s="114">
        <v>55620336.794798799</v>
      </c>
      <c r="BE77" s="114">
        <v>55298878.771571003</v>
      </c>
      <c r="BF77" s="114">
        <v>46764319.486265101</v>
      </c>
      <c r="BG77" s="114">
        <v>64673555.025522999</v>
      </c>
      <c r="BH77" s="114">
        <v>102803289.838963</v>
      </c>
      <c r="BI77" s="114">
        <v>60738381.140371598</v>
      </c>
      <c r="BJ77" s="114">
        <v>62246754.327322401</v>
      </c>
      <c r="BK77" s="114">
        <v>116159115.828546</v>
      </c>
      <c r="BL77" s="114">
        <v>59125373.388540097</v>
      </c>
      <c r="BM77" s="114">
        <v>39432311.780100703</v>
      </c>
      <c r="BN77" s="114">
        <v>57718499.622098498</v>
      </c>
      <c r="BO77" s="114">
        <v>45810796.646426901</v>
      </c>
      <c r="BP77" s="114">
        <v>69885998.288312793</v>
      </c>
      <c r="BQ77" s="114">
        <v>44749431.342463396</v>
      </c>
      <c r="BR77" s="114">
        <v>60462333.687978797</v>
      </c>
      <c r="BS77" s="114">
        <v>65378555.667368896</v>
      </c>
      <c r="BT77" s="114">
        <v>48215464.146655902</v>
      </c>
      <c r="BU77" s="114">
        <v>38079315.975402497</v>
      </c>
      <c r="BV77" s="114">
        <v>55404152.911267303</v>
      </c>
      <c r="BW77" s="114">
        <v>49528336.7022973</v>
      </c>
      <c r="BX77" s="114">
        <v>53312184.001828402</v>
      </c>
      <c r="BY77" s="114">
        <v>46843064.444739297</v>
      </c>
      <c r="BZ77" s="114">
        <v>49243395.852034897</v>
      </c>
      <c r="CA77" s="114">
        <v>41797474.300652198</v>
      </c>
      <c r="CB77" s="114">
        <v>47571438.177043103</v>
      </c>
      <c r="CC77" s="114">
        <v>54919160.077260002</v>
      </c>
      <c r="CD77" s="114">
        <v>60543218.442565203</v>
      </c>
      <c r="CE77" s="114">
        <v>31704006.190981898</v>
      </c>
      <c r="CF77" s="114">
        <v>71917905.609415799</v>
      </c>
      <c r="CG77" s="114">
        <v>48727663.895324796</v>
      </c>
      <c r="CH77" s="114">
        <v>88833768.288656503</v>
      </c>
      <c r="CI77" s="114">
        <v>54241081.1712192</v>
      </c>
      <c r="CJ77" s="114">
        <v>76265789.9182235</v>
      </c>
      <c r="CK77" s="114">
        <v>70870288.766842499</v>
      </c>
      <c r="CL77" s="114">
        <v>79414162.603939205</v>
      </c>
      <c r="CM77" s="114">
        <v>48872345.0366707</v>
      </c>
      <c r="CN77" s="114">
        <v>78537877.585893497</v>
      </c>
      <c r="CO77" s="114">
        <v>52374348.6117047</v>
      </c>
      <c r="CP77" s="114">
        <v>49938870.586817198</v>
      </c>
      <c r="CQ77" s="114">
        <v>71141286.567382395</v>
      </c>
      <c r="CR77" s="114">
        <v>71061351.977656499</v>
      </c>
      <c r="CS77" s="114">
        <v>53834735.987497598</v>
      </c>
      <c r="CT77" s="114">
        <v>71087951.762955904</v>
      </c>
      <c r="CU77" s="114">
        <v>49494821.615784399</v>
      </c>
      <c r="CV77" s="114">
        <v>64369992.978514202</v>
      </c>
      <c r="CW77" s="114">
        <v>51268143.660336003</v>
      </c>
      <c r="CX77" s="114">
        <v>42692555.675505497</v>
      </c>
    </row>
    <row r="78" spans="1:102" x14ac:dyDescent="0.2">
      <c r="A78" s="69" t="s">
        <v>2070</v>
      </c>
      <c r="B78" s="70">
        <f>STDEV(D78:L78)/AVERAGE(D78:L78)</f>
        <v>3.6869744967892026E-2</v>
      </c>
      <c r="C78" s="71"/>
      <c r="D78" s="8">
        <v>62461549.403291397</v>
      </c>
      <c r="E78" s="8">
        <v>56760381.493269697</v>
      </c>
      <c r="F78" s="8">
        <v>60738996.243419103</v>
      </c>
      <c r="G78" s="8">
        <v>59162317.112127997</v>
      </c>
      <c r="H78" s="8">
        <v>58065768.627717003</v>
      </c>
      <c r="I78" s="8">
        <v>55710951.995997101</v>
      </c>
      <c r="J78" s="8">
        <v>56656971.239350103</v>
      </c>
      <c r="K78" s="8">
        <v>57624656.648972601</v>
      </c>
      <c r="L78" s="8">
        <v>57485381.647540197</v>
      </c>
      <c r="N78" s="72">
        <f>STDEV(P78:X78)/AVERAGE(P78:X78)</f>
        <v>3.6035192725799199E-2</v>
      </c>
      <c r="O78" s="73"/>
      <c r="P78" s="10">
        <v>52667948.9402197</v>
      </c>
      <c r="Q78" s="10">
        <v>53067212.520571403</v>
      </c>
      <c r="R78" s="10">
        <v>52933042.264321104</v>
      </c>
      <c r="S78" s="10">
        <v>51101287.912840202</v>
      </c>
      <c r="T78" s="10">
        <v>50530924.238544904</v>
      </c>
      <c r="U78" s="10">
        <v>49455850.817208</v>
      </c>
      <c r="V78" s="10">
        <v>48230202.268830098</v>
      </c>
      <c r="W78" s="10">
        <v>49691115.094585903</v>
      </c>
      <c r="X78" s="10">
        <v>48851396.827941701</v>
      </c>
      <c r="Z78" s="114">
        <v>58673348.494116798</v>
      </c>
      <c r="AA78" s="114">
        <v>64375951.900111303</v>
      </c>
      <c r="AB78" s="114">
        <v>62614138.706573702</v>
      </c>
      <c r="AC78" s="114">
        <v>66088796.897509798</v>
      </c>
      <c r="AD78" s="114">
        <v>54087145.555684701</v>
      </c>
      <c r="AE78" s="114">
        <v>51080059.519088499</v>
      </c>
      <c r="AF78" s="114">
        <v>52773037.573595099</v>
      </c>
      <c r="AG78" s="114">
        <v>53825281.350307599</v>
      </c>
      <c r="AH78" s="114">
        <v>50968026.353875697</v>
      </c>
      <c r="AI78" s="114">
        <v>58033967.209950998</v>
      </c>
      <c r="AJ78" s="114">
        <v>54278816.852584101</v>
      </c>
      <c r="AK78" s="114">
        <v>54639931.959896103</v>
      </c>
      <c r="AL78" s="114">
        <v>56815533.970895097</v>
      </c>
      <c r="AM78" s="114">
        <v>53721826.251506701</v>
      </c>
      <c r="AN78" s="114">
        <v>52663457.171513602</v>
      </c>
      <c r="AO78" s="114">
        <v>60092466.428711101</v>
      </c>
      <c r="AP78" s="114">
        <v>56546165.846881099</v>
      </c>
      <c r="AQ78" s="114">
        <v>47166212.987316497</v>
      </c>
      <c r="AR78" s="114">
        <v>53505831.6050485</v>
      </c>
      <c r="AS78" s="114">
        <v>50399531.832459398</v>
      </c>
      <c r="AT78" s="114">
        <v>51173903.934686698</v>
      </c>
      <c r="AU78" s="114">
        <v>52749101.635293797</v>
      </c>
      <c r="AV78" s="114">
        <v>55874408.922868297</v>
      </c>
      <c r="AW78" s="114">
        <v>58902794.6285045</v>
      </c>
      <c r="AX78" s="114">
        <v>54877219.798554197</v>
      </c>
      <c r="AY78" s="114">
        <v>58800764.564355701</v>
      </c>
      <c r="AZ78" s="114">
        <v>51000200.711091101</v>
      </c>
      <c r="BA78" s="114">
        <v>48293390.703068003</v>
      </c>
      <c r="BB78" s="114">
        <v>49308887.972837098</v>
      </c>
      <c r="BC78" s="114">
        <v>52443355.3166961</v>
      </c>
      <c r="BD78" s="114">
        <v>47628668.621675</v>
      </c>
      <c r="BE78" s="114">
        <v>51115418.2543355</v>
      </c>
      <c r="BF78" s="114">
        <v>52722826.017123803</v>
      </c>
      <c r="BG78" s="114">
        <v>48867626.993954599</v>
      </c>
      <c r="BH78" s="114">
        <v>42541637.5054897</v>
      </c>
      <c r="BI78" s="114">
        <v>52518372.8252941</v>
      </c>
      <c r="BJ78" s="114">
        <v>47410655.070103697</v>
      </c>
      <c r="BK78" s="114">
        <v>46060118.802593797</v>
      </c>
      <c r="BL78" s="114">
        <v>52239949.6482784</v>
      </c>
      <c r="BM78" s="114">
        <v>40365058.466259301</v>
      </c>
      <c r="BN78" s="114">
        <v>39837063.227373503</v>
      </c>
      <c r="BO78" s="114">
        <v>34306105.022125997</v>
      </c>
      <c r="BP78" s="114">
        <v>46599202.396031298</v>
      </c>
      <c r="BQ78" s="114">
        <v>38139235.954496302</v>
      </c>
      <c r="BR78" s="114">
        <v>36057829.563225299</v>
      </c>
      <c r="BS78" s="114">
        <v>47418985.546328597</v>
      </c>
      <c r="BT78" s="114">
        <v>51968761.1771916</v>
      </c>
      <c r="BU78" s="114">
        <v>59811650.346958503</v>
      </c>
      <c r="BV78" s="114">
        <v>46176670.6914597</v>
      </c>
      <c r="BW78" s="114">
        <v>51949742.338697098</v>
      </c>
      <c r="BX78" s="114">
        <v>37050970.205871597</v>
      </c>
      <c r="BY78" s="114">
        <v>48606340.387777299</v>
      </c>
      <c r="BZ78" s="114">
        <v>46325691.042959198</v>
      </c>
      <c r="CA78" s="114">
        <v>39927919.661967099</v>
      </c>
      <c r="CB78" s="114">
        <v>44131092.700482503</v>
      </c>
      <c r="CC78" s="114">
        <v>57519300.723690704</v>
      </c>
      <c r="CD78" s="114">
        <v>52908659.437942401</v>
      </c>
      <c r="CE78" s="114">
        <v>46038612.853653997</v>
      </c>
      <c r="CF78" s="114">
        <v>49322120.895618603</v>
      </c>
      <c r="CG78" s="114">
        <v>49870235.914797902</v>
      </c>
      <c r="CH78" s="114">
        <v>50739494.363158599</v>
      </c>
      <c r="CI78" s="114">
        <v>41335693.210973702</v>
      </c>
      <c r="CJ78" s="114">
        <v>50994748.979792997</v>
      </c>
      <c r="CK78" s="114">
        <v>57709350.828892298</v>
      </c>
      <c r="CL78" s="114">
        <v>49445788.479712702</v>
      </c>
      <c r="CM78" s="114">
        <v>58746975.357018799</v>
      </c>
      <c r="CN78" s="114">
        <v>51501465.723639399</v>
      </c>
      <c r="CO78" s="114">
        <v>49582806.565260403</v>
      </c>
      <c r="CP78" s="114">
        <v>50439311.239208698</v>
      </c>
      <c r="CQ78" s="114">
        <v>52807842.335838802</v>
      </c>
      <c r="CR78" s="114">
        <v>48735189.528415203</v>
      </c>
      <c r="CS78" s="114">
        <v>40931087.166262299</v>
      </c>
      <c r="CT78" s="114">
        <v>38194475.177177802</v>
      </c>
      <c r="CU78" s="114">
        <v>40338885.623710804</v>
      </c>
      <c r="CV78" s="114">
        <v>39761173.858178496</v>
      </c>
      <c r="CW78" s="114">
        <v>36019999.607738703</v>
      </c>
      <c r="CX78" s="114">
        <v>43626779.468419299</v>
      </c>
    </row>
    <row r="79" spans="1:102" s="79" customFormat="1" x14ac:dyDescent="0.2">
      <c r="A79" s="75" t="s">
        <v>2034</v>
      </c>
      <c r="B79" s="76">
        <f>STDEV(D79:L79)/AVERAGE(D79:L79)</f>
        <v>4.1931126151427703E-2</v>
      </c>
      <c r="C79" s="77"/>
      <c r="D79" s="78">
        <f t="shared" ref="D79:L79" si="72">(D77/D78)*112.8</f>
        <v>103.19001622871814</v>
      </c>
      <c r="E79" s="78">
        <f t="shared" si="72"/>
        <v>110.66016531399323</v>
      </c>
      <c r="F79" s="78">
        <f t="shared" si="72"/>
        <v>96.67210425843146</v>
      </c>
      <c r="G79" s="78">
        <f t="shared" si="72"/>
        <v>101.4996358556901</v>
      </c>
      <c r="H79" s="78">
        <f t="shared" si="72"/>
        <v>102.70309643383816</v>
      </c>
      <c r="I79" s="78">
        <f t="shared" si="72"/>
        <v>104.5256807141938</v>
      </c>
      <c r="J79" s="78">
        <f t="shared" si="72"/>
        <v>100.70569859820631</v>
      </c>
      <c r="K79" s="78">
        <f t="shared" si="72"/>
        <v>100.4068767863632</v>
      </c>
      <c r="L79" s="78">
        <f t="shared" si="72"/>
        <v>96.524140039945735</v>
      </c>
      <c r="N79" s="80">
        <f>STDEV(P79:X79)/AVERAGE(P79:X79)</f>
        <v>2.1839818962498876E-2</v>
      </c>
      <c r="O79" s="81"/>
      <c r="P79" s="82">
        <f>((P77/P78)*112.8)</f>
        <v>154.73882177837126</v>
      </c>
      <c r="Q79" s="82">
        <f t="shared" ref="Q79:X79" si="73">((Q77/Q78)*112.8)</f>
        <v>152.72339026200555</v>
      </c>
      <c r="R79" s="82">
        <f t="shared" si="73"/>
        <v>147.1389366068174</v>
      </c>
      <c r="S79" s="82">
        <f t="shared" si="73"/>
        <v>147.7529513625062</v>
      </c>
      <c r="T79" s="82">
        <f t="shared" si="73"/>
        <v>148.78817716681326</v>
      </c>
      <c r="U79" s="82">
        <f t="shared" si="73"/>
        <v>151.08510073997823</v>
      </c>
      <c r="V79" s="82">
        <f t="shared" si="73"/>
        <v>154.19319696797024</v>
      </c>
      <c r="W79" s="82">
        <f t="shared" si="73"/>
        <v>151.79666410983256</v>
      </c>
      <c r="X79" s="82">
        <f t="shared" si="73"/>
        <v>145.39551491750404</v>
      </c>
      <c r="Y79" s="105"/>
      <c r="Z79" s="106">
        <f>((Z77/Z78)*112.8)</f>
        <v>126.44890535495176</v>
      </c>
      <c r="AA79" s="106">
        <f t="shared" ref="AA79:CL79" si="74">((AA77/AA78)*112.8)</f>
        <v>89.411046261250931</v>
      </c>
      <c r="AB79" s="106">
        <f t="shared" si="74"/>
        <v>206.28561001357963</v>
      </c>
      <c r="AC79" s="106">
        <f t="shared" si="74"/>
        <v>70.798267824315943</v>
      </c>
      <c r="AD79" s="106">
        <f t="shared" si="74"/>
        <v>162.56476531092036</v>
      </c>
      <c r="AE79" s="106">
        <f t="shared" si="74"/>
        <v>183.47817146179599</v>
      </c>
      <c r="AF79" s="106">
        <f t="shared" si="74"/>
        <v>147.42789778021208</v>
      </c>
      <c r="AG79" s="106">
        <f t="shared" si="74"/>
        <v>104.13875361220202</v>
      </c>
      <c r="AH79" s="106">
        <f t="shared" si="74"/>
        <v>211.36871590637404</v>
      </c>
      <c r="AI79" s="106">
        <f t="shared" si="74"/>
        <v>81.888700490082627</v>
      </c>
      <c r="AJ79" s="106">
        <f t="shared" si="74"/>
        <v>167.8361267590688</v>
      </c>
      <c r="AK79" s="106">
        <f t="shared" si="74"/>
        <v>144.09270187046636</v>
      </c>
      <c r="AL79" s="106">
        <f t="shared" si="74"/>
        <v>169.77284036704012</v>
      </c>
      <c r="AM79" s="106">
        <f t="shared" si="74"/>
        <v>179.35273878949033</v>
      </c>
      <c r="AN79" s="106">
        <f t="shared" si="74"/>
        <v>157.22507826450803</v>
      </c>
      <c r="AO79" s="106">
        <f t="shared" si="74"/>
        <v>123.90292122954979</v>
      </c>
      <c r="AP79" s="106">
        <f t="shared" si="74"/>
        <v>100.68957185046352</v>
      </c>
      <c r="AQ79" s="106">
        <f t="shared" si="74"/>
        <v>255.57458385093216</v>
      </c>
      <c r="AR79" s="106">
        <f t="shared" si="74"/>
        <v>143.17951683875393</v>
      </c>
      <c r="AS79" s="106">
        <f t="shared" si="74"/>
        <v>202.8334523834292</v>
      </c>
      <c r="AT79" s="106">
        <f t="shared" si="74"/>
        <v>182.04404732854601</v>
      </c>
      <c r="AU79" s="106">
        <f t="shared" si="74"/>
        <v>161.40881327767192</v>
      </c>
      <c r="AV79" s="106">
        <f t="shared" si="74"/>
        <v>145.16855751444385</v>
      </c>
      <c r="AW79" s="106">
        <f t="shared" si="74"/>
        <v>120.36651886005603</v>
      </c>
      <c r="AX79" s="106">
        <f t="shared" si="74"/>
        <v>134.43082637512578</v>
      </c>
      <c r="AY79" s="106">
        <f t="shared" si="74"/>
        <v>100.10087958201591</v>
      </c>
      <c r="AZ79" s="106">
        <f t="shared" si="74"/>
        <v>184.66300512945219</v>
      </c>
      <c r="BA79" s="106">
        <f t="shared" si="74"/>
        <v>196.65159201483425</v>
      </c>
      <c r="BB79" s="106">
        <f t="shared" si="74"/>
        <v>142.49547515849665</v>
      </c>
      <c r="BC79" s="106">
        <f t="shared" si="74"/>
        <v>105.79028138224839</v>
      </c>
      <c r="BD79" s="106">
        <f t="shared" si="74"/>
        <v>131.72683956985782</v>
      </c>
      <c r="BE79" s="106">
        <f t="shared" si="74"/>
        <v>122.03193749479179</v>
      </c>
      <c r="BF79" s="106">
        <f t="shared" si="74"/>
        <v>100.0518302326479</v>
      </c>
      <c r="BG79" s="106">
        <f t="shared" si="74"/>
        <v>149.28445385288461</v>
      </c>
      <c r="BH79" s="106">
        <f t="shared" si="74"/>
        <v>272.58497260098693</v>
      </c>
      <c r="BI79" s="106">
        <f t="shared" si="74"/>
        <v>130.45509645596204</v>
      </c>
      <c r="BJ79" s="106">
        <f t="shared" si="74"/>
        <v>148.09822555161352</v>
      </c>
      <c r="BK79" s="106">
        <f t="shared" si="74"/>
        <v>284.47057033474539</v>
      </c>
      <c r="BL79" s="106">
        <f t="shared" si="74"/>
        <v>127.66746834808856</v>
      </c>
      <c r="BM79" s="106">
        <f t="shared" si="74"/>
        <v>110.1934429876613</v>
      </c>
      <c r="BN79" s="106">
        <f t="shared" si="74"/>
        <v>163.43189557454645</v>
      </c>
      <c r="BO79" s="106">
        <f t="shared" si="74"/>
        <v>150.62793804146992</v>
      </c>
      <c r="BP79" s="106">
        <f t="shared" si="74"/>
        <v>169.16900293540354</v>
      </c>
      <c r="BQ79" s="106">
        <f t="shared" si="74"/>
        <v>132.35020915081506</v>
      </c>
      <c r="BR79" s="106">
        <f t="shared" si="74"/>
        <v>189.14480773295773</v>
      </c>
      <c r="BS79" s="106">
        <f t="shared" si="74"/>
        <v>155.52211828897288</v>
      </c>
      <c r="BT79" s="106">
        <f t="shared" si="74"/>
        <v>104.65333851617308</v>
      </c>
      <c r="BU79" s="106">
        <f t="shared" si="74"/>
        <v>71.814551464618219</v>
      </c>
      <c r="BV79" s="106">
        <f t="shared" si="74"/>
        <v>135.34081939663969</v>
      </c>
      <c r="BW79" s="106">
        <f t="shared" si="74"/>
        <v>107.54233088577918</v>
      </c>
      <c r="BX79" s="106">
        <f t="shared" si="74"/>
        <v>162.30652860078806</v>
      </c>
      <c r="BY79" s="106">
        <f t="shared" si="74"/>
        <v>108.70799215106715</v>
      </c>
      <c r="BZ79" s="106">
        <f t="shared" si="74"/>
        <v>119.90441862936353</v>
      </c>
      <c r="CA79" s="106">
        <f t="shared" si="74"/>
        <v>118.08166168007385</v>
      </c>
      <c r="CB79" s="106">
        <f t="shared" si="74"/>
        <v>121.59359530909128</v>
      </c>
      <c r="CC79" s="106">
        <f t="shared" si="74"/>
        <v>107.70091393276306</v>
      </c>
      <c r="CD79" s="106">
        <f t="shared" si="74"/>
        <v>129.07669770638481</v>
      </c>
      <c r="CE79" s="106">
        <f t="shared" si="74"/>
        <v>77.6785327939984</v>
      </c>
      <c r="CF79" s="106">
        <f t="shared" si="74"/>
        <v>164.47670143606373</v>
      </c>
      <c r="CG79" s="106">
        <f t="shared" si="74"/>
        <v>110.21565040885793</v>
      </c>
      <c r="CH79" s="106">
        <f t="shared" si="74"/>
        <v>197.48815372973431</v>
      </c>
      <c r="CI79" s="106">
        <f t="shared" si="74"/>
        <v>148.01720936155073</v>
      </c>
      <c r="CJ79" s="106">
        <f t="shared" si="74"/>
        <v>168.69935189179026</v>
      </c>
      <c r="CK79" s="106">
        <f t="shared" si="74"/>
        <v>138.52466642022142</v>
      </c>
      <c r="CL79" s="106">
        <f t="shared" si="74"/>
        <v>181.16644141289646</v>
      </c>
      <c r="CM79" s="106">
        <f t="shared" ref="CM79:CX79" si="75">((CM77/CM78)*112.8)</f>
        <v>93.839733648139429</v>
      </c>
      <c r="CN79" s="106">
        <f t="shared" si="75"/>
        <v>172.01593133731791</v>
      </c>
      <c r="CO79" s="106">
        <f t="shared" si="75"/>
        <v>119.15070833322972</v>
      </c>
      <c r="CP79" s="106">
        <f t="shared" si="75"/>
        <v>111.68083908755121</v>
      </c>
      <c r="CQ79" s="106">
        <f t="shared" si="75"/>
        <v>151.96108702503511</v>
      </c>
      <c r="CR79" s="106">
        <f t="shared" si="75"/>
        <v>164.47500421448166</v>
      </c>
      <c r="CS79" s="106">
        <f t="shared" si="75"/>
        <v>148.36054060140071</v>
      </c>
      <c r="CT79" s="106">
        <f t="shared" si="75"/>
        <v>209.94452526612596</v>
      </c>
      <c r="CU79" s="106">
        <f t="shared" si="75"/>
        <v>138.40282873304852</v>
      </c>
      <c r="CV79" s="106">
        <f t="shared" si="75"/>
        <v>182.61370335480919</v>
      </c>
      <c r="CW79" s="106">
        <f t="shared" si="75"/>
        <v>160.5509902238712</v>
      </c>
      <c r="CX79" s="106">
        <f t="shared" si="75"/>
        <v>110.38450096191583</v>
      </c>
    </row>
    <row r="80" spans="1:102" x14ac:dyDescent="0.2">
      <c r="A80" s="83"/>
      <c r="B80" s="70"/>
      <c r="C80" s="71"/>
      <c r="D80" s="8"/>
      <c r="E80" s="8"/>
      <c r="F80" s="8"/>
      <c r="G80" s="8"/>
      <c r="H80" s="8"/>
      <c r="I80" s="8"/>
      <c r="J80" s="8"/>
      <c r="K80" s="8"/>
      <c r="L80" s="8"/>
      <c r="N80" s="72"/>
      <c r="O80" s="73"/>
      <c r="P80" s="74"/>
      <c r="Q80" s="74"/>
      <c r="R80" s="74"/>
      <c r="S80" s="74"/>
      <c r="T80" s="74"/>
      <c r="U80" s="74"/>
      <c r="V80" s="74"/>
      <c r="W80" s="74"/>
      <c r="X80" s="74"/>
    </row>
    <row r="81" spans="1:102" x14ac:dyDescent="0.2">
      <c r="A81" s="69" t="s">
        <v>2071</v>
      </c>
      <c r="B81" s="70">
        <f>STDEV(D81:L81)/AVERAGE(D81:L81)</f>
        <v>3.0168022033636853E-2</v>
      </c>
      <c r="C81" s="71"/>
      <c r="D81" s="8">
        <v>1720619.7722188099</v>
      </c>
      <c r="E81" s="8">
        <v>1777900.100634</v>
      </c>
      <c r="F81" s="8">
        <v>1829838.6773822701</v>
      </c>
      <c r="G81" s="8">
        <v>1754247.93985183</v>
      </c>
      <c r="H81" s="8">
        <v>1834240.2499529</v>
      </c>
      <c r="I81" s="8">
        <v>1762598.0636493401</v>
      </c>
      <c r="J81" s="8">
        <v>1751359.3181773999</v>
      </c>
      <c r="K81" s="8">
        <v>1886164.5166835501</v>
      </c>
      <c r="L81" s="8">
        <v>1839254.1974098501</v>
      </c>
      <c r="N81" s="72">
        <f>STDEV(P81:X81)/AVERAGE(P81:X81)</f>
        <v>2.7204566762978381E-2</v>
      </c>
      <c r="O81" s="73"/>
      <c r="P81" s="10">
        <v>1221134.3756091399</v>
      </c>
      <c r="Q81" s="10">
        <v>1224498.5646406901</v>
      </c>
      <c r="R81" s="10">
        <v>1172206.14439637</v>
      </c>
      <c r="S81" s="10">
        <v>1190146.6646432099</v>
      </c>
      <c r="T81" s="10">
        <v>1275509.96667971</v>
      </c>
      <c r="U81" s="10">
        <v>1243583.8011360499</v>
      </c>
      <c r="V81" s="10">
        <v>1233079.3808752899</v>
      </c>
      <c r="W81" s="10">
        <v>1236088.91445813</v>
      </c>
      <c r="X81" s="10">
        <v>1270169.0175351</v>
      </c>
      <c r="Z81" s="114">
        <v>1321257.86434492</v>
      </c>
      <c r="AA81" s="114">
        <v>675713.21130340802</v>
      </c>
      <c r="AB81" s="114">
        <v>1638181.73895719</v>
      </c>
      <c r="AC81" s="114">
        <v>887704.21911494702</v>
      </c>
      <c r="AD81" s="114">
        <v>879419.32166830904</v>
      </c>
      <c r="AE81" s="114">
        <v>1350147.7921818399</v>
      </c>
      <c r="AF81" s="114">
        <v>1164398.6779205799</v>
      </c>
      <c r="AG81" s="114">
        <v>1049078.10493482</v>
      </c>
      <c r="AH81" s="114">
        <v>1407817.7017723699</v>
      </c>
      <c r="AI81" s="114">
        <v>566582.53633366001</v>
      </c>
      <c r="AJ81" s="114">
        <v>1147112.5242681301</v>
      </c>
      <c r="AK81" s="114">
        <v>1031567.33432511</v>
      </c>
      <c r="AL81" s="114">
        <v>1115998.38793682</v>
      </c>
      <c r="AM81" s="114">
        <v>1155997.32106379</v>
      </c>
      <c r="AN81" s="114">
        <v>860330.45069477998</v>
      </c>
      <c r="AO81" s="114">
        <v>1170347.77057523</v>
      </c>
      <c r="AP81" s="114">
        <v>939719.13094401103</v>
      </c>
      <c r="AQ81" s="114">
        <v>1346186.5605482101</v>
      </c>
      <c r="AR81" s="114">
        <v>762833.84647722705</v>
      </c>
      <c r="AS81" s="114">
        <v>1120841.7195576299</v>
      </c>
      <c r="AT81" s="114">
        <v>1314001.43242779</v>
      </c>
      <c r="AU81" s="114">
        <v>1135300.09381461</v>
      </c>
      <c r="AV81" s="114">
        <v>1076915.56703689</v>
      </c>
      <c r="AW81" s="114">
        <v>888200.67324004904</v>
      </c>
      <c r="AX81" s="114">
        <v>823442.71337659995</v>
      </c>
      <c r="AY81" s="114">
        <v>914408.67560408497</v>
      </c>
      <c r="AZ81" s="114">
        <v>1005410.71176163</v>
      </c>
      <c r="BA81" s="114">
        <v>1126895.1483783801</v>
      </c>
      <c r="BB81" s="114">
        <v>936569.18857805198</v>
      </c>
      <c r="BC81" s="114">
        <v>753365.52281955199</v>
      </c>
      <c r="BD81" s="114">
        <v>1019452.80461792</v>
      </c>
      <c r="BE81" s="114">
        <v>1165556.76153042</v>
      </c>
      <c r="BF81" s="114">
        <v>586645.00218318496</v>
      </c>
      <c r="BG81" s="114">
        <v>1144285.6716279599</v>
      </c>
      <c r="BH81" s="114">
        <v>1442475.1943456801</v>
      </c>
      <c r="BI81" s="114">
        <v>1125092.31459788</v>
      </c>
      <c r="BJ81" s="114">
        <v>1008133.50106931</v>
      </c>
      <c r="BK81" s="114">
        <v>1723584.0091175199</v>
      </c>
      <c r="BL81" s="114">
        <v>1123190.2532778</v>
      </c>
      <c r="BM81" s="114">
        <v>865684.28019709105</v>
      </c>
      <c r="BN81" s="114">
        <v>1279564.83680602</v>
      </c>
      <c r="BO81" s="114">
        <v>915524.01017835201</v>
      </c>
      <c r="BP81" s="114">
        <v>1402514.27784068</v>
      </c>
      <c r="BQ81" s="114">
        <v>1063103.7317874101</v>
      </c>
      <c r="BR81" s="114">
        <v>1324408.76226853</v>
      </c>
      <c r="BS81" s="114">
        <v>1217280.11836543</v>
      </c>
      <c r="BT81" s="114">
        <v>924065.60512261803</v>
      </c>
      <c r="BU81" s="114">
        <v>1043271.41630316</v>
      </c>
      <c r="BV81" s="114">
        <v>943303.80724949704</v>
      </c>
      <c r="BW81" s="114">
        <v>1169494.75048068</v>
      </c>
      <c r="BX81" s="114">
        <v>842077.35024137096</v>
      </c>
      <c r="BY81" s="114">
        <v>1322313.6750664299</v>
      </c>
      <c r="BZ81" s="114">
        <v>851383.98875294602</v>
      </c>
      <c r="CA81" s="114">
        <v>680175.73019292997</v>
      </c>
      <c r="CB81" s="114">
        <v>835765.20402798394</v>
      </c>
      <c r="CC81" s="114">
        <v>876314.08747040702</v>
      </c>
      <c r="CD81" s="114">
        <v>1108006.72088818</v>
      </c>
      <c r="CE81" s="114">
        <v>678768.05941419501</v>
      </c>
      <c r="CF81" s="114">
        <v>1166070.27194389</v>
      </c>
      <c r="CG81" s="114">
        <v>923033.06461017695</v>
      </c>
      <c r="CH81" s="114">
        <v>1041869.53146955</v>
      </c>
      <c r="CI81" s="114">
        <v>1414349.90992951</v>
      </c>
      <c r="CJ81" s="114">
        <v>949432.41627912596</v>
      </c>
      <c r="CK81" s="114">
        <v>1121975.4420586601</v>
      </c>
      <c r="CL81" s="114">
        <v>1693103.29498713</v>
      </c>
      <c r="CM81" s="114">
        <v>986966.01236848405</v>
      </c>
      <c r="CN81" s="114">
        <v>1521994.9161276601</v>
      </c>
      <c r="CO81" s="114">
        <v>931880.04659207398</v>
      </c>
      <c r="CP81" s="114">
        <v>1057198.02530667</v>
      </c>
      <c r="CQ81" s="114">
        <v>1593128.58373137</v>
      </c>
      <c r="CR81" s="114">
        <v>915441.70277463901</v>
      </c>
      <c r="CS81" s="114">
        <v>1052456.6975682101</v>
      </c>
      <c r="CT81" s="114">
        <v>1649960.96563732</v>
      </c>
      <c r="CU81" s="114">
        <v>597471.28783853096</v>
      </c>
      <c r="CV81" s="114">
        <v>1159699.0413206001</v>
      </c>
      <c r="CW81" s="114">
        <v>893432.91577791201</v>
      </c>
      <c r="CX81" s="114">
        <v>1187635.27549487</v>
      </c>
    </row>
    <row r="82" spans="1:102" x14ac:dyDescent="0.2">
      <c r="A82" s="69" t="s">
        <v>2072</v>
      </c>
      <c r="B82" s="70">
        <f>STDEV(D82:L82)/AVERAGE(D82:L82)</f>
        <v>3.7760218619215399E-2</v>
      </c>
      <c r="C82" s="71"/>
      <c r="D82" s="8">
        <v>309537.16293530498</v>
      </c>
      <c r="E82" s="8">
        <v>326669.43361041701</v>
      </c>
      <c r="F82" s="8">
        <v>296468.24876058497</v>
      </c>
      <c r="G82" s="8">
        <v>324658.52758291498</v>
      </c>
      <c r="H82" s="8">
        <v>332540.11030555499</v>
      </c>
      <c r="I82" s="8">
        <v>329553.09975875297</v>
      </c>
      <c r="J82" s="8">
        <v>327772.48243582202</v>
      </c>
      <c r="K82" s="8">
        <v>334420.53206670901</v>
      </c>
      <c r="L82" s="8">
        <v>322697.237736971</v>
      </c>
      <c r="N82" s="72">
        <f>STDEV(P82:X82)/AVERAGE(P82:X82)</f>
        <v>5.4896907047992528E-2</v>
      </c>
      <c r="O82" s="73"/>
      <c r="P82" s="10">
        <v>310084.97467717499</v>
      </c>
      <c r="Q82" s="10">
        <v>282167.45622118103</v>
      </c>
      <c r="R82" s="10">
        <v>267624.322772888</v>
      </c>
      <c r="S82" s="10">
        <v>295144.191245411</v>
      </c>
      <c r="T82" s="10">
        <v>286288.41205850901</v>
      </c>
      <c r="U82" s="10">
        <v>289418.602302243</v>
      </c>
      <c r="V82" s="10">
        <v>296008.10681041703</v>
      </c>
      <c r="W82" s="10">
        <v>318799.19121213298</v>
      </c>
      <c r="X82" s="10">
        <v>311927.64198538801</v>
      </c>
      <c r="Z82" s="114">
        <v>309402.10156261403</v>
      </c>
      <c r="AA82" s="114">
        <v>321704.62971974001</v>
      </c>
      <c r="AB82" s="114">
        <v>277312.64076828997</v>
      </c>
      <c r="AC82" s="114">
        <v>410222.82131495501</v>
      </c>
      <c r="AD82" s="114">
        <v>294564.363104861</v>
      </c>
      <c r="AE82" s="114">
        <v>309716.20216811099</v>
      </c>
      <c r="AF82" s="114">
        <v>286760.98911129602</v>
      </c>
      <c r="AG82" s="114">
        <v>297118.63530627597</v>
      </c>
      <c r="AH82" s="114">
        <v>282417.24335471401</v>
      </c>
      <c r="AI82" s="114">
        <v>268659.53886202502</v>
      </c>
      <c r="AJ82" s="114">
        <v>309626.95763879101</v>
      </c>
      <c r="AK82" s="114">
        <v>281255.59826518199</v>
      </c>
      <c r="AL82" s="114">
        <v>276117.98111506097</v>
      </c>
      <c r="AM82" s="114">
        <v>291007.68978101498</v>
      </c>
      <c r="AN82" s="114">
        <v>273818.26487639401</v>
      </c>
      <c r="AO82" s="114">
        <v>298378.70633948297</v>
      </c>
      <c r="AP82" s="114">
        <v>309531.41235278902</v>
      </c>
      <c r="AQ82" s="114">
        <v>313598.74600292102</v>
      </c>
      <c r="AR82" s="114">
        <v>326136.786281957</v>
      </c>
      <c r="AS82" s="114">
        <v>270644.82083344198</v>
      </c>
      <c r="AT82" s="114">
        <v>299948.73221936898</v>
      </c>
      <c r="AU82" s="114">
        <v>276054.88355726999</v>
      </c>
      <c r="AV82" s="114">
        <v>299699.58107997902</v>
      </c>
      <c r="AW82" s="114">
        <v>352236.96220037399</v>
      </c>
      <c r="AX82" s="114">
        <v>299628.74590281799</v>
      </c>
      <c r="AY82" s="114">
        <v>273999.19660187198</v>
      </c>
      <c r="AZ82" s="114">
        <v>295682.959849131</v>
      </c>
      <c r="BA82" s="114">
        <v>263486.07191747299</v>
      </c>
      <c r="BB82" s="114">
        <v>285039.85845881002</v>
      </c>
      <c r="BC82" s="114">
        <v>294712.66964337998</v>
      </c>
      <c r="BD82" s="114">
        <v>264233.20960184198</v>
      </c>
      <c r="BE82" s="114">
        <v>264294.86678227002</v>
      </c>
      <c r="BF82" s="114">
        <v>323298.99801223801</v>
      </c>
      <c r="BG82" s="114">
        <v>266101.93119443598</v>
      </c>
      <c r="BH82" s="114">
        <v>277492.67480182002</v>
      </c>
      <c r="BI82" s="114">
        <v>261630.29869998901</v>
      </c>
      <c r="BJ82" s="114">
        <v>278272.31070322898</v>
      </c>
      <c r="BK82" s="114">
        <v>312270.992831929</v>
      </c>
      <c r="BL82" s="114">
        <v>315076.15153385297</v>
      </c>
      <c r="BM82" s="114">
        <v>276049.91591536702</v>
      </c>
      <c r="BN82" s="114">
        <v>256460.23390656599</v>
      </c>
      <c r="BO82" s="114">
        <v>231578.60370757201</v>
      </c>
      <c r="BP82" s="114">
        <v>297872.85418106499</v>
      </c>
      <c r="BQ82" s="114">
        <v>279386.13135545602</v>
      </c>
      <c r="BR82" s="114">
        <v>307042.773006031</v>
      </c>
      <c r="BS82" s="114">
        <v>307019.67680637701</v>
      </c>
      <c r="BT82" s="114">
        <v>298269.631249748</v>
      </c>
      <c r="BU82" s="114">
        <v>349153.05964685901</v>
      </c>
      <c r="BV82" s="114">
        <v>275814.90129636799</v>
      </c>
      <c r="BW82" s="114">
        <v>259006.18919512501</v>
      </c>
      <c r="BX82" s="114">
        <v>225659.80758067899</v>
      </c>
      <c r="BY82" s="114">
        <v>287370.18883889198</v>
      </c>
      <c r="BZ82" s="114">
        <v>271407.97559050802</v>
      </c>
      <c r="CA82" s="114">
        <v>250875.902407813</v>
      </c>
      <c r="CB82" s="114">
        <v>265670.61689074902</v>
      </c>
      <c r="CC82" s="114">
        <v>305931.83035908599</v>
      </c>
      <c r="CD82" s="114">
        <v>278294.87217715301</v>
      </c>
      <c r="CE82" s="114">
        <v>265322.50329567102</v>
      </c>
      <c r="CF82" s="114">
        <v>281030.81020831998</v>
      </c>
      <c r="CG82" s="114">
        <v>331898.36494685401</v>
      </c>
      <c r="CH82" s="114">
        <v>317755.490315073</v>
      </c>
      <c r="CI82" s="114">
        <v>292675.880950602</v>
      </c>
      <c r="CJ82" s="114">
        <v>320658.76178043702</v>
      </c>
      <c r="CK82" s="114">
        <v>292089.61392995901</v>
      </c>
      <c r="CL82" s="114">
        <v>294249.43918246601</v>
      </c>
      <c r="CM82" s="114">
        <v>289451.39183582697</v>
      </c>
      <c r="CN82" s="114">
        <v>319855.14380146499</v>
      </c>
      <c r="CO82" s="114">
        <v>297054.67397820798</v>
      </c>
      <c r="CP82" s="114">
        <v>326807.35567567998</v>
      </c>
      <c r="CQ82" s="114">
        <v>321013.36787097901</v>
      </c>
      <c r="CR82" s="114">
        <v>321153.565995868</v>
      </c>
      <c r="CS82" s="114">
        <v>293379.84929325199</v>
      </c>
      <c r="CT82" s="114">
        <v>271431.677910748</v>
      </c>
      <c r="CU82" s="114">
        <v>275741.34653906198</v>
      </c>
      <c r="CV82" s="114">
        <v>274886.67347919499</v>
      </c>
      <c r="CW82" s="114">
        <v>278323.63617637497</v>
      </c>
      <c r="CX82" s="114">
        <v>258217.447600321</v>
      </c>
    </row>
    <row r="83" spans="1:102" s="79" customFormat="1" x14ac:dyDescent="0.2">
      <c r="A83" s="75" t="s">
        <v>2034</v>
      </c>
      <c r="B83" s="76">
        <f>STDEV(D83:L83)/AVERAGE(D83:L83)</f>
        <v>4.6297025292059174E-2</v>
      </c>
      <c r="C83" s="77"/>
      <c r="D83" s="78">
        <f t="shared" ref="D83:L83" si="76">(D81/D82)*14.1</f>
        <v>78.377467048620105</v>
      </c>
      <c r="E83" s="78">
        <f t="shared" si="76"/>
        <v>76.739323731266936</v>
      </c>
      <c r="F83" s="78">
        <f t="shared" si="76"/>
        <v>87.026942881581775</v>
      </c>
      <c r="G83" s="78">
        <f t="shared" si="76"/>
        <v>76.187421091515063</v>
      </c>
      <c r="H83" s="78">
        <f t="shared" si="76"/>
        <v>77.77343761801194</v>
      </c>
      <c r="I83" s="78">
        <f t="shared" si="76"/>
        <v>75.413135897216236</v>
      </c>
      <c r="J83" s="78">
        <f t="shared" si="76"/>
        <v>75.339351866233812</v>
      </c>
      <c r="K83" s="78">
        <f t="shared" si="76"/>
        <v>79.525379380513016</v>
      </c>
      <c r="L83" s="78">
        <f t="shared" si="76"/>
        <v>80.364754174366823</v>
      </c>
      <c r="N83" s="80">
        <f>STDEV(P83:X83)/AVERAGE(P83:X83)</f>
        <v>4.9278636945957646E-2</v>
      </c>
      <c r="O83" s="81"/>
      <c r="P83" s="82">
        <f>((P81/P82)*14.1)</f>
        <v>55.526697847950487</v>
      </c>
      <c r="Q83" s="82">
        <f t="shared" ref="Q83:X83" si="77">((Q81/Q82)*14.1)</f>
        <v>61.188593442540636</v>
      </c>
      <c r="R83" s="82">
        <f t="shared" si="77"/>
        <v>61.758611716375796</v>
      </c>
      <c r="S83" s="82">
        <f t="shared" si="77"/>
        <v>56.857185298679589</v>
      </c>
      <c r="T83" s="82">
        <f t="shared" si="77"/>
        <v>62.820183327952378</v>
      </c>
      <c r="U83" s="82">
        <f t="shared" si="77"/>
        <v>60.585364784903497</v>
      </c>
      <c r="V83" s="82">
        <f t="shared" si="77"/>
        <v>58.736294278173226</v>
      </c>
      <c r="W83" s="82">
        <f t="shared" si="77"/>
        <v>54.670319669231077</v>
      </c>
      <c r="X83" s="82">
        <f t="shared" si="77"/>
        <v>57.415184602600434</v>
      </c>
      <c r="Y83" s="105"/>
      <c r="Z83" s="106">
        <f>((Z81/Z82)*14.1)</f>
        <v>60.212053483719636</v>
      </c>
      <c r="AA83" s="106">
        <f t="shared" ref="AA83:CL83" si="78">((AA81/AA82)*14.1)</f>
        <v>29.615850687875366</v>
      </c>
      <c r="AB83" s="106">
        <f t="shared" si="78"/>
        <v>83.293579604964123</v>
      </c>
      <c r="AC83" s="106">
        <f t="shared" si="78"/>
        <v>30.511782473240107</v>
      </c>
      <c r="AD83" s="106">
        <f t="shared" si="78"/>
        <v>42.095426292653706</v>
      </c>
      <c r="AE83" s="106">
        <f t="shared" si="78"/>
        <v>61.46621886907549</v>
      </c>
      <c r="AF83" s="106">
        <f t="shared" si="78"/>
        <v>57.253329365202141</v>
      </c>
      <c r="AG83" s="106">
        <f t="shared" si="78"/>
        <v>49.784831787252465</v>
      </c>
      <c r="AH83" s="106">
        <f t="shared" si="78"/>
        <v>70.286889565233352</v>
      </c>
      <c r="AI83" s="106">
        <f t="shared" si="78"/>
        <v>29.735827717650505</v>
      </c>
      <c r="AJ83" s="106">
        <f t="shared" si="78"/>
        <v>52.237979262288469</v>
      </c>
      <c r="AK83" s="106">
        <f t="shared" si="78"/>
        <v>51.714879645774005</v>
      </c>
      <c r="AL83" s="106">
        <f t="shared" si="78"/>
        <v>56.98860033078396</v>
      </c>
      <c r="AM83" s="106">
        <f t="shared" si="78"/>
        <v>56.010761225124178</v>
      </c>
      <c r="AN83" s="106">
        <f t="shared" si="78"/>
        <v>44.301863355508345</v>
      </c>
      <c r="AO83" s="106">
        <f t="shared" si="78"/>
        <v>55.305231956919734</v>
      </c>
      <c r="AP83" s="106">
        <f t="shared" si="78"/>
        <v>42.80676925677836</v>
      </c>
      <c r="AQ83" s="106">
        <f t="shared" si="78"/>
        <v>60.527125014565463</v>
      </c>
      <c r="AR83" s="106">
        <f t="shared" si="78"/>
        <v>32.979895822086107</v>
      </c>
      <c r="AS83" s="106">
        <f t="shared" si="78"/>
        <v>58.393388785697354</v>
      </c>
      <c r="AT83" s="106">
        <f t="shared" si="78"/>
        <v>61.768623124840275</v>
      </c>
      <c r="AU83" s="106">
        <f t="shared" si="78"/>
        <v>57.987495517227671</v>
      </c>
      <c r="AV83" s="106">
        <f t="shared" si="78"/>
        <v>50.665768168584627</v>
      </c>
      <c r="AW83" s="106">
        <f t="shared" si="78"/>
        <v>35.554557972710661</v>
      </c>
      <c r="AX83" s="106">
        <f t="shared" si="78"/>
        <v>38.749760887013956</v>
      </c>
      <c r="AY83" s="106">
        <f t="shared" si="78"/>
        <v>47.055474928095137</v>
      </c>
      <c r="AZ83" s="106">
        <f t="shared" si="78"/>
        <v>47.944227300322886</v>
      </c>
      <c r="BA83" s="106">
        <f t="shared" si="78"/>
        <v>60.303838743749061</v>
      </c>
      <c r="BB83" s="106">
        <f t="shared" si="78"/>
        <v>46.329048963020114</v>
      </c>
      <c r="BC83" s="106">
        <f t="shared" si="78"/>
        <v>36.043424548423687</v>
      </c>
      <c r="BD83" s="106">
        <f t="shared" si="78"/>
        <v>54.399992214349076</v>
      </c>
      <c r="BE83" s="106">
        <f t="shared" si="78"/>
        <v>62.18187487961233</v>
      </c>
      <c r="BF83" s="106">
        <f t="shared" si="78"/>
        <v>25.585277348956694</v>
      </c>
      <c r="BG83" s="106">
        <f t="shared" si="78"/>
        <v>60.63250987143379</v>
      </c>
      <c r="BH83" s="106">
        <f t="shared" si="78"/>
        <v>73.295268982504652</v>
      </c>
      <c r="BI83" s="106">
        <f t="shared" si="78"/>
        <v>60.634420839847373</v>
      </c>
      <c r="BJ83" s="106">
        <f t="shared" si="78"/>
        <v>51.081914435378025</v>
      </c>
      <c r="BK83" s="106">
        <f t="shared" si="78"/>
        <v>77.825142540976188</v>
      </c>
      <c r="BL83" s="106">
        <f t="shared" si="78"/>
        <v>50.263983783347037</v>
      </c>
      <c r="BM83" s="106">
        <f t="shared" si="78"/>
        <v>44.217178296555666</v>
      </c>
      <c r="BN83" s="106">
        <f t="shared" si="78"/>
        <v>70.349558386263979</v>
      </c>
      <c r="BO83" s="106">
        <f t="shared" si="78"/>
        <v>55.743010523612881</v>
      </c>
      <c r="BP83" s="106">
        <f t="shared" si="78"/>
        <v>66.388900633197281</v>
      </c>
      <c r="BQ83" s="106">
        <f t="shared" si="78"/>
        <v>53.652493577540469</v>
      </c>
      <c r="BR83" s="106">
        <f t="shared" si="78"/>
        <v>60.819420581573084</v>
      </c>
      <c r="BS83" s="106">
        <f t="shared" si="78"/>
        <v>55.904070538699955</v>
      </c>
      <c r="BT83" s="106">
        <f t="shared" si="78"/>
        <v>43.683042680664869</v>
      </c>
      <c r="BU83" s="106">
        <f t="shared" si="78"/>
        <v>42.1308837584087</v>
      </c>
      <c r="BV83" s="106">
        <f t="shared" si="78"/>
        <v>48.22286112789169</v>
      </c>
      <c r="BW83" s="106">
        <f t="shared" si="78"/>
        <v>63.665953439262289</v>
      </c>
      <c r="BX83" s="106">
        <f t="shared" si="78"/>
        <v>52.615885680742387</v>
      </c>
      <c r="BY83" s="106">
        <f t="shared" si="78"/>
        <v>64.880156476110244</v>
      </c>
      <c r="BZ83" s="106">
        <f t="shared" si="78"/>
        <v>44.230513916542307</v>
      </c>
      <c r="CA83" s="106">
        <f t="shared" si="78"/>
        <v>38.227975280505206</v>
      </c>
      <c r="CB83" s="106">
        <f t="shared" si="78"/>
        <v>44.356765963473457</v>
      </c>
      <c r="CC83" s="106">
        <f t="shared" si="78"/>
        <v>40.388176081024028</v>
      </c>
      <c r="CD83" s="106">
        <f t="shared" si="78"/>
        <v>56.137918181181348</v>
      </c>
      <c r="CE83" s="106">
        <f t="shared" si="78"/>
        <v>36.071684530560894</v>
      </c>
      <c r="CF83" s="106">
        <f t="shared" si="78"/>
        <v>58.504584683156885</v>
      </c>
      <c r="CG83" s="106">
        <f t="shared" si="78"/>
        <v>39.213107341120867</v>
      </c>
      <c r="CH83" s="106">
        <f t="shared" si="78"/>
        <v>46.231649307315855</v>
      </c>
      <c r="CI83" s="106">
        <f t="shared" si="78"/>
        <v>68.137947224192231</v>
      </c>
      <c r="CJ83" s="106">
        <f t="shared" si="78"/>
        <v>41.748421266287068</v>
      </c>
      <c r="CK83" s="106">
        <f t="shared" si="78"/>
        <v>54.160959440415411</v>
      </c>
      <c r="CL83" s="106">
        <f t="shared" si="78"/>
        <v>81.131017702687544</v>
      </c>
      <c r="CM83" s="106">
        <f t="shared" ref="CM83:CX83" si="79">((CM81/CM82)*14.1)</f>
        <v>48.07791970227845</v>
      </c>
      <c r="CN83" s="106">
        <f t="shared" si="79"/>
        <v>67.093272480621323</v>
      </c>
      <c r="CO83" s="106">
        <f t="shared" si="79"/>
        <v>44.232627216335807</v>
      </c>
      <c r="CP83" s="106">
        <f t="shared" si="79"/>
        <v>45.612474437745171</v>
      </c>
      <c r="CQ83" s="106">
        <f t="shared" si="79"/>
        <v>69.975631169480266</v>
      </c>
      <c r="CR83" s="106">
        <f t="shared" si="79"/>
        <v>40.191762993808645</v>
      </c>
      <c r="CS83" s="106">
        <f t="shared" si="79"/>
        <v>50.581658799880934</v>
      </c>
      <c r="CT83" s="106">
        <f t="shared" si="79"/>
        <v>85.710149215288027</v>
      </c>
      <c r="CU83" s="106">
        <f t="shared" si="79"/>
        <v>30.551621163313204</v>
      </c>
      <c r="CV83" s="106">
        <f t="shared" si="79"/>
        <v>59.485446404727433</v>
      </c>
      <c r="CW83" s="106">
        <f t="shared" si="79"/>
        <v>45.261711457684193</v>
      </c>
      <c r="CX83" s="106">
        <f t="shared" si="79"/>
        <v>64.850991054629446</v>
      </c>
    </row>
    <row r="84" spans="1:102" x14ac:dyDescent="0.2">
      <c r="A84" s="83"/>
      <c r="B84" s="70"/>
      <c r="C84" s="71"/>
      <c r="D84" s="8"/>
      <c r="E84" s="8"/>
      <c r="F84" s="8"/>
      <c r="G84" s="8"/>
      <c r="H84" s="8"/>
      <c r="I84" s="8"/>
      <c r="J84" s="8"/>
      <c r="K84" s="8"/>
      <c r="L84" s="8"/>
      <c r="N84" s="72"/>
      <c r="O84" s="73"/>
      <c r="P84" s="74"/>
      <c r="Q84" s="74"/>
      <c r="R84" s="74"/>
      <c r="S84" s="74"/>
      <c r="T84" s="74"/>
      <c r="U84" s="74"/>
      <c r="V84" s="74"/>
      <c r="W84" s="74"/>
      <c r="X84" s="74"/>
    </row>
    <row r="85" spans="1:102" x14ac:dyDescent="0.2">
      <c r="A85" s="69" t="s">
        <v>2073</v>
      </c>
      <c r="B85" s="70">
        <f>STDEV(D85:L85)/AVERAGE(D85:L85)</f>
        <v>4.6414872444885881E-2</v>
      </c>
      <c r="C85" s="71"/>
      <c r="D85" s="8">
        <v>9039620.0245158002</v>
      </c>
      <c r="E85" s="8">
        <v>9249751.4030071292</v>
      </c>
      <c r="F85" s="8">
        <v>8718520.9001333304</v>
      </c>
      <c r="G85" s="8">
        <v>8772267.4151369706</v>
      </c>
      <c r="H85" s="8">
        <v>8329131.5555581497</v>
      </c>
      <c r="I85" s="8">
        <v>8325910.2235452803</v>
      </c>
      <c r="J85" s="8">
        <v>8221191.4817469204</v>
      </c>
      <c r="K85" s="8">
        <v>8047438.2678599702</v>
      </c>
      <c r="L85" s="8">
        <v>8471893.0497569907</v>
      </c>
      <c r="N85" s="72">
        <f>STDEV(P85:X85)/AVERAGE(P85:X85)</f>
        <v>5.2959202956710624E-2</v>
      </c>
      <c r="O85" s="73"/>
      <c r="P85" s="10">
        <v>13539597.3369317</v>
      </c>
      <c r="Q85" s="10">
        <v>12983110.4268279</v>
      </c>
      <c r="R85" s="10">
        <v>12878857.8682128</v>
      </c>
      <c r="S85" s="10">
        <v>12831719.202180199</v>
      </c>
      <c r="T85" s="10">
        <v>12498292.4930098</v>
      </c>
      <c r="U85" s="10">
        <v>12040519.147684701</v>
      </c>
      <c r="V85" s="10">
        <v>11901482.4540294</v>
      </c>
      <c r="W85" s="10">
        <v>11941642.591821101</v>
      </c>
      <c r="X85" s="10">
        <v>11475225.3374695</v>
      </c>
      <c r="Z85" s="114">
        <v>13866084.9038027</v>
      </c>
      <c r="AA85" s="114">
        <v>11668064.536583001</v>
      </c>
      <c r="AB85" s="114">
        <v>20067871.404044501</v>
      </c>
      <c r="AC85" s="114">
        <v>6724207.2523681298</v>
      </c>
      <c r="AD85" s="114">
        <v>13051182.9923783</v>
      </c>
      <c r="AE85" s="114">
        <v>12545828.470896799</v>
      </c>
      <c r="AF85" s="114">
        <v>10630602.9095938</v>
      </c>
      <c r="AG85" s="114">
        <v>7511390.0369554097</v>
      </c>
      <c r="AH85" s="114">
        <v>19818169.408282202</v>
      </c>
      <c r="AI85" s="114">
        <v>8537744.9281690605</v>
      </c>
      <c r="AJ85" s="114">
        <v>8270524.6102718804</v>
      </c>
      <c r="AK85" s="114">
        <v>11344171.103394199</v>
      </c>
      <c r="AL85" s="114">
        <v>15764328.8428325</v>
      </c>
      <c r="AM85" s="114">
        <v>16201005.135694001</v>
      </c>
      <c r="AN85" s="114">
        <v>13021587.5401583</v>
      </c>
      <c r="AO85" s="114">
        <v>11150632.662804199</v>
      </c>
      <c r="AP85" s="114">
        <v>14498227.2336483</v>
      </c>
      <c r="AQ85" s="114">
        <v>13838251.6229541</v>
      </c>
      <c r="AR85" s="114">
        <v>6872443.0844026804</v>
      </c>
      <c r="AS85" s="114">
        <v>15711511.113807401</v>
      </c>
      <c r="AT85" s="114">
        <v>11693537.670585301</v>
      </c>
      <c r="AU85" s="114">
        <v>7404604.2379131401</v>
      </c>
      <c r="AV85" s="114">
        <v>20355521.5719635</v>
      </c>
      <c r="AW85" s="114">
        <v>12623646.7105902</v>
      </c>
      <c r="AX85" s="114">
        <v>21682230.8275024</v>
      </c>
      <c r="AY85" s="114">
        <v>14234000.641622899</v>
      </c>
      <c r="AZ85" s="114">
        <v>18825961.6172405</v>
      </c>
      <c r="BA85" s="114">
        <v>13588456.0149565</v>
      </c>
      <c r="BB85" s="114">
        <v>10255421.3895973</v>
      </c>
      <c r="BC85" s="114">
        <v>14927731.4008957</v>
      </c>
      <c r="BD85" s="114">
        <v>13256338.9825137</v>
      </c>
      <c r="BE85" s="114">
        <v>13744026.471750701</v>
      </c>
      <c r="BF85" s="114">
        <v>13977336.5600676</v>
      </c>
      <c r="BG85" s="114">
        <v>9547472.1746693198</v>
      </c>
      <c r="BH85" s="114">
        <v>12643579.5832288</v>
      </c>
      <c r="BI85" s="114">
        <v>14527607.618292199</v>
      </c>
      <c r="BJ85" s="114">
        <v>7314310.2706498401</v>
      </c>
      <c r="BK85" s="114">
        <v>14533575.8038856</v>
      </c>
      <c r="BL85" s="114">
        <v>9988950.2281644009</v>
      </c>
      <c r="BM85" s="114">
        <v>10699261.227317801</v>
      </c>
      <c r="BN85" s="114">
        <v>14928382.596248601</v>
      </c>
      <c r="BO85" s="114">
        <v>6671084.1525254799</v>
      </c>
      <c r="BP85" s="114">
        <v>8235835.1144115003</v>
      </c>
      <c r="BQ85" s="114">
        <v>13969636.677729201</v>
      </c>
      <c r="BR85" s="114">
        <v>13364107.0559725</v>
      </c>
      <c r="BS85" s="114">
        <v>12587463.3264289</v>
      </c>
      <c r="BT85" s="114">
        <v>11288119.996768899</v>
      </c>
      <c r="BU85" s="114">
        <v>8262352.0108661903</v>
      </c>
      <c r="BV85" s="114">
        <v>10040195.3550083</v>
      </c>
      <c r="BW85" s="114">
        <v>7918747.9852544703</v>
      </c>
      <c r="BX85" s="114">
        <v>6734746.2376779299</v>
      </c>
      <c r="BY85" s="114">
        <v>13764977.299515801</v>
      </c>
      <c r="BZ85" s="114">
        <v>8989144.1332018506</v>
      </c>
      <c r="CA85" s="114">
        <v>10863391.8608121</v>
      </c>
      <c r="CB85" s="114">
        <v>7963386.4952357998</v>
      </c>
      <c r="CC85" s="114">
        <v>23083604.748349398</v>
      </c>
      <c r="CD85" s="114">
        <v>19070206.970259398</v>
      </c>
      <c r="CE85" s="114">
        <v>9440223.8090903703</v>
      </c>
      <c r="CF85" s="114">
        <v>14246791.782484701</v>
      </c>
      <c r="CG85" s="114">
        <v>12570142.0306524</v>
      </c>
      <c r="CH85" s="114">
        <v>21904219.024421301</v>
      </c>
      <c r="CI85" s="114">
        <v>13846272.130505299</v>
      </c>
      <c r="CJ85" s="114">
        <v>12938211.050848</v>
      </c>
      <c r="CK85" s="114">
        <v>15252146.342911599</v>
      </c>
      <c r="CL85" s="114">
        <v>11178608.7976493</v>
      </c>
      <c r="CM85" s="114">
        <v>11029814.9592143</v>
      </c>
      <c r="CN85" s="114">
        <v>19058737.422279399</v>
      </c>
      <c r="CO85" s="114">
        <v>18492934.140005302</v>
      </c>
      <c r="CP85" s="114">
        <v>21054157.452037901</v>
      </c>
      <c r="CQ85" s="114">
        <v>10401032.6703774</v>
      </c>
      <c r="CR85" s="114">
        <v>8035744.0586519605</v>
      </c>
      <c r="CS85" s="114">
        <v>12399558.262544001</v>
      </c>
      <c r="CT85" s="114">
        <v>21632329.3506018</v>
      </c>
      <c r="CU85" s="114">
        <v>9082631.7701482195</v>
      </c>
      <c r="CV85" s="114">
        <v>7621789.7376737297</v>
      </c>
      <c r="CW85" s="114">
        <v>7966458.60524143</v>
      </c>
      <c r="CX85" s="114">
        <v>6242733.2766209701</v>
      </c>
    </row>
    <row r="86" spans="1:102" x14ac:dyDescent="0.2">
      <c r="A86" s="69" t="s">
        <v>2074</v>
      </c>
      <c r="B86" s="70">
        <f>STDEV(D86:L86)/AVERAGE(D86:L86)</f>
        <v>5.667229768604664E-2</v>
      </c>
      <c r="C86" s="71"/>
      <c r="D86" s="8">
        <v>5772234.6758271996</v>
      </c>
      <c r="E86" s="8">
        <v>5761334.9489190103</v>
      </c>
      <c r="F86" s="8">
        <v>5463233.2300843596</v>
      </c>
      <c r="G86" s="8">
        <v>5426549.3002871498</v>
      </c>
      <c r="H86" s="8">
        <v>5177775.9696337897</v>
      </c>
      <c r="I86" s="8">
        <v>5046760.36345251</v>
      </c>
      <c r="J86" s="8">
        <v>4966570.0064837299</v>
      </c>
      <c r="K86" s="8">
        <v>5045304.0650803</v>
      </c>
      <c r="L86" s="8">
        <v>5429697.8034702297</v>
      </c>
      <c r="N86" s="72">
        <f>STDEV(P86:X86)/AVERAGE(P86:X86)</f>
        <v>5.2002162204290596E-2</v>
      </c>
      <c r="O86" s="73"/>
      <c r="P86" s="10">
        <v>5625965.3846896598</v>
      </c>
      <c r="Q86" s="10">
        <v>5474020.4126874199</v>
      </c>
      <c r="R86" s="10">
        <v>5518159.7630204996</v>
      </c>
      <c r="S86" s="10">
        <v>5311669.4525161302</v>
      </c>
      <c r="T86" s="10">
        <v>5115930.3988054004</v>
      </c>
      <c r="U86" s="10">
        <v>5003839.3449707897</v>
      </c>
      <c r="V86" s="10">
        <v>4987814.2258067597</v>
      </c>
      <c r="W86" s="10">
        <v>4994530.2499617897</v>
      </c>
      <c r="X86" s="10">
        <v>4904307.2359907599</v>
      </c>
      <c r="Z86" s="114">
        <v>5502651.2617451502</v>
      </c>
      <c r="AA86" s="114">
        <v>5681957.96225545</v>
      </c>
      <c r="AB86" s="114">
        <v>5922335.6105357604</v>
      </c>
      <c r="AC86" s="114">
        <v>6269849.8234030902</v>
      </c>
      <c r="AD86" s="114">
        <v>5426352.9260230297</v>
      </c>
      <c r="AE86" s="114">
        <v>5247263.4445106797</v>
      </c>
      <c r="AF86" s="114">
        <v>5334058.2551980503</v>
      </c>
      <c r="AG86" s="114">
        <v>5521071.27300952</v>
      </c>
      <c r="AH86" s="114">
        <v>5362611.5736964103</v>
      </c>
      <c r="AI86" s="114">
        <v>5236989.03366681</v>
      </c>
      <c r="AJ86" s="114">
        <v>5295699.7376866797</v>
      </c>
      <c r="AK86" s="114">
        <v>5416562.36225871</v>
      </c>
      <c r="AL86" s="114">
        <v>5284237.5730171697</v>
      </c>
      <c r="AM86" s="114">
        <v>5260251.2268516496</v>
      </c>
      <c r="AN86" s="114">
        <v>5175999.2016940899</v>
      </c>
      <c r="AO86" s="114">
        <v>5353713.99972382</v>
      </c>
      <c r="AP86" s="114">
        <v>5492946.1945855198</v>
      </c>
      <c r="AQ86" s="114">
        <v>5091753.2234160602</v>
      </c>
      <c r="AR86" s="114">
        <v>5374151.2989227297</v>
      </c>
      <c r="AS86" s="114">
        <v>5162285.4439941803</v>
      </c>
      <c r="AT86" s="114">
        <v>5179688.3108813399</v>
      </c>
      <c r="AU86" s="114">
        <v>4994887.4503431898</v>
      </c>
      <c r="AV86" s="114">
        <v>5473498.7523721596</v>
      </c>
      <c r="AW86" s="114">
        <v>6176819.4200844001</v>
      </c>
      <c r="AX86" s="114">
        <v>4965450.2077950099</v>
      </c>
      <c r="AY86" s="114">
        <v>5056636.4069008604</v>
      </c>
      <c r="AZ86" s="114">
        <v>4959371.4862972703</v>
      </c>
      <c r="BA86" s="114">
        <v>4910450.6055284301</v>
      </c>
      <c r="BB86" s="114">
        <v>5183258.3315507798</v>
      </c>
      <c r="BC86" s="114">
        <v>4936061.3458810002</v>
      </c>
      <c r="BD86" s="114">
        <v>4699800.4433645196</v>
      </c>
      <c r="BE86" s="114">
        <v>4816582.2879260397</v>
      </c>
      <c r="BF86" s="114">
        <v>5051537.2537023304</v>
      </c>
      <c r="BG86" s="114">
        <v>4680321.6428308599</v>
      </c>
      <c r="BH86" s="114">
        <v>4916624.2036653897</v>
      </c>
      <c r="BI86" s="114">
        <v>4813554.8867223598</v>
      </c>
      <c r="BJ86" s="114">
        <v>4873285.3563722204</v>
      </c>
      <c r="BK86" s="114">
        <v>5015651.5590103697</v>
      </c>
      <c r="BL86" s="114">
        <v>4826977.5162634104</v>
      </c>
      <c r="BM86" s="114">
        <v>4376183.9015517002</v>
      </c>
      <c r="BN86" s="114">
        <v>4308767.17271234</v>
      </c>
      <c r="BO86" s="114">
        <v>3400224.75178735</v>
      </c>
      <c r="BP86" s="114">
        <v>4638084.4367099702</v>
      </c>
      <c r="BQ86" s="114">
        <v>4347384.5277367998</v>
      </c>
      <c r="BR86" s="114">
        <v>4387195.0222749803</v>
      </c>
      <c r="BS86" s="114">
        <v>4801470.7202564003</v>
      </c>
      <c r="BT86" s="114">
        <v>4996388.2082958696</v>
      </c>
      <c r="BU86" s="114">
        <v>5518240.45242137</v>
      </c>
      <c r="BV86" s="114">
        <v>4589242.2880188497</v>
      </c>
      <c r="BW86" s="114">
        <v>4738254.3198402198</v>
      </c>
      <c r="BX86" s="114">
        <v>4271597.7300817501</v>
      </c>
      <c r="BY86" s="114">
        <v>4685694.2286035204</v>
      </c>
      <c r="BZ86" s="114">
        <v>4545540.9425311601</v>
      </c>
      <c r="CA86" s="114">
        <v>4563732.0277859904</v>
      </c>
      <c r="CB86" s="114">
        <v>4435758.5331289796</v>
      </c>
      <c r="CC86" s="114">
        <v>4915904.6999639096</v>
      </c>
      <c r="CD86" s="114">
        <v>4824595.9251517104</v>
      </c>
      <c r="CE86" s="114">
        <v>4902356.7037984896</v>
      </c>
      <c r="CF86" s="114">
        <v>4819599.9430102697</v>
      </c>
      <c r="CG86" s="114">
        <v>5221294.1184153501</v>
      </c>
      <c r="CH86" s="114">
        <v>5125068.4673132403</v>
      </c>
      <c r="CI86" s="114">
        <v>4700369.6602020599</v>
      </c>
      <c r="CJ86" s="114">
        <v>4980347.9573574504</v>
      </c>
      <c r="CK86" s="114">
        <v>5101410.2132779201</v>
      </c>
      <c r="CL86" s="114">
        <v>5072661.56799463</v>
      </c>
      <c r="CM86" s="114">
        <v>5201220.48693428</v>
      </c>
      <c r="CN86" s="114">
        <v>4861648.4968300397</v>
      </c>
      <c r="CO86" s="114">
        <v>5326594.2185761603</v>
      </c>
      <c r="CP86" s="114">
        <v>4800097.5264859302</v>
      </c>
      <c r="CQ86" s="114">
        <v>5112044.6563251596</v>
      </c>
      <c r="CR86" s="114">
        <v>4995824.1298922403</v>
      </c>
      <c r="CS86" s="114">
        <v>4710209.5374629097</v>
      </c>
      <c r="CT86" s="114">
        <v>4616343.3257841198</v>
      </c>
      <c r="CU86" s="114">
        <v>4812980.0014326004</v>
      </c>
      <c r="CV86" s="114">
        <v>4509809.0956076803</v>
      </c>
      <c r="CW86" s="114">
        <v>4674198.0265594898</v>
      </c>
      <c r="CX86" s="114">
        <v>4299973.5301813399</v>
      </c>
    </row>
    <row r="87" spans="1:102" s="79" customFormat="1" x14ac:dyDescent="0.2">
      <c r="A87" s="75" t="s">
        <v>2034</v>
      </c>
      <c r="B87" s="76">
        <f>STDEV(D87:L87)/AVERAGE(D87:L87)</f>
        <v>2.0144792946541468E-2</v>
      </c>
      <c r="C87" s="77"/>
      <c r="D87" s="78">
        <f t="shared" ref="D87:L87" si="80">(D85/D86)*32.6</f>
        <v>51.053297266882836</v>
      </c>
      <c r="E87" s="78">
        <f t="shared" si="80"/>
        <v>52.338893400844576</v>
      </c>
      <c r="F87" s="78">
        <f t="shared" si="80"/>
        <v>52.024830237745093</v>
      </c>
      <c r="G87" s="78">
        <f t="shared" si="80"/>
        <v>52.699404706105341</v>
      </c>
      <c r="H87" s="78">
        <f t="shared" si="80"/>
        <v>52.441374502033597</v>
      </c>
      <c r="I87" s="78">
        <f t="shared" si="80"/>
        <v>53.781961840940944</v>
      </c>
      <c r="J87" s="78">
        <f t="shared" si="80"/>
        <v>53.962964773489219</v>
      </c>
      <c r="K87" s="78">
        <f t="shared" si="80"/>
        <v>51.998151974227859</v>
      </c>
      <c r="L87" s="78">
        <f t="shared" si="80"/>
        <v>50.865393143162279</v>
      </c>
      <c r="N87" s="80">
        <f>STDEV(P87:X87)/AVERAGE(P87:X87)</f>
        <v>1.4803646956735767E-2</v>
      </c>
      <c r="O87" s="81"/>
      <c r="P87" s="82">
        <f>((P85/P86)*32.6)</f>
        <v>78.45602363376814</v>
      </c>
      <c r="Q87" s="82">
        <f t="shared" ref="Q87:X87" si="81">((Q85/Q86)*32.6)</f>
        <v>77.319660506490351</v>
      </c>
      <c r="R87" s="82">
        <f t="shared" si="81"/>
        <v>76.085286496656579</v>
      </c>
      <c r="S87" s="82">
        <f t="shared" si="81"/>
        <v>78.753779716642526</v>
      </c>
      <c r="T87" s="82">
        <f t="shared" si="81"/>
        <v>79.642274915870658</v>
      </c>
      <c r="U87" s="82">
        <f t="shared" si="81"/>
        <v>78.443950165792671</v>
      </c>
      <c r="V87" s="82">
        <f t="shared" si="81"/>
        <v>77.787245161201412</v>
      </c>
      <c r="W87" s="82">
        <f t="shared" si="81"/>
        <v>77.944777388493378</v>
      </c>
      <c r="X87" s="82">
        <f t="shared" si="81"/>
        <v>76.27832596950509</v>
      </c>
      <c r="Y87" s="105"/>
      <c r="Z87" s="106">
        <f>((Z85/Z86)*32.6)</f>
        <v>82.148467413616657</v>
      </c>
      <c r="AA87" s="106">
        <f t="shared" ref="AA87:CL87" si="82">((AA85/AA86)*32.6)</f>
        <v>66.945040146269335</v>
      </c>
      <c r="AB87" s="106">
        <f t="shared" si="82"/>
        <v>110.4653047030997</v>
      </c>
      <c r="AC87" s="106">
        <f t="shared" si="82"/>
        <v>34.962425353311055</v>
      </c>
      <c r="AD87" s="106">
        <f t="shared" si="82"/>
        <v>78.407831438888408</v>
      </c>
      <c r="AE87" s="106">
        <f t="shared" si="82"/>
        <v>77.944248935908988</v>
      </c>
      <c r="AF87" s="106">
        <f t="shared" si="82"/>
        <v>64.970729278225775</v>
      </c>
      <c r="AG87" s="106">
        <f t="shared" si="82"/>
        <v>44.352138035571436</v>
      </c>
      <c r="AH87" s="106">
        <f t="shared" si="82"/>
        <v>120.47718053624881</v>
      </c>
      <c r="AI87" s="106">
        <f t="shared" si="82"/>
        <v>53.14704362927246</v>
      </c>
      <c r="AJ87" s="106">
        <f t="shared" si="82"/>
        <v>50.912837896780196</v>
      </c>
      <c r="AK87" s="106">
        <f t="shared" si="82"/>
        <v>68.27577220331969</v>
      </c>
      <c r="AL87" s="106">
        <f t="shared" si="82"/>
        <v>97.254734136206807</v>
      </c>
      <c r="AM87" s="106">
        <f t="shared" si="82"/>
        <v>100.40447587894637</v>
      </c>
      <c r="AN87" s="106">
        <f t="shared" si="82"/>
        <v>82.013875440750013</v>
      </c>
      <c r="AO87" s="106">
        <f t="shared" si="82"/>
        <v>67.898775471788227</v>
      </c>
      <c r="AP87" s="106">
        <f t="shared" si="82"/>
        <v>86.045300841072361</v>
      </c>
      <c r="AQ87" s="106">
        <f t="shared" si="82"/>
        <v>88.599541869714244</v>
      </c>
      <c r="AR87" s="106">
        <f t="shared" si="82"/>
        <v>41.688748993061928</v>
      </c>
      <c r="AS87" s="106">
        <f t="shared" si="82"/>
        <v>99.218702233138032</v>
      </c>
      <c r="AT87" s="106">
        <f t="shared" si="82"/>
        <v>73.596962825011545</v>
      </c>
      <c r="AU87" s="106">
        <f t="shared" si="82"/>
        <v>48.327434913349826</v>
      </c>
      <c r="AV87" s="106">
        <f t="shared" si="82"/>
        <v>121.23689677620131</v>
      </c>
      <c r="AW87" s="106">
        <f t="shared" si="82"/>
        <v>66.625046771986959</v>
      </c>
      <c r="AX87" s="106">
        <f t="shared" si="82"/>
        <v>142.35178994785704</v>
      </c>
      <c r="AY87" s="106">
        <f t="shared" si="82"/>
        <v>91.766222361497185</v>
      </c>
      <c r="AZ87" s="106">
        <f t="shared" si="82"/>
        <v>123.75083222093052</v>
      </c>
      <c r="BA87" s="106">
        <f t="shared" si="82"/>
        <v>90.212426857292655</v>
      </c>
      <c r="BB87" s="106">
        <f t="shared" si="82"/>
        <v>64.501268490865428</v>
      </c>
      <c r="BC87" s="106">
        <f t="shared" si="82"/>
        <v>98.589545301192459</v>
      </c>
      <c r="BD87" s="106">
        <f t="shared" si="82"/>
        <v>91.952127763231559</v>
      </c>
      <c r="BE87" s="106">
        <f t="shared" si="82"/>
        <v>93.023483498296031</v>
      </c>
      <c r="BF87" s="106">
        <f t="shared" si="82"/>
        <v>90.202476785506121</v>
      </c>
      <c r="BG87" s="106">
        <f t="shared" si="82"/>
        <v>66.501325474281714</v>
      </c>
      <c r="BH87" s="106">
        <f t="shared" si="82"/>
        <v>83.834085612232542</v>
      </c>
      <c r="BI87" s="106">
        <f t="shared" si="82"/>
        <v>98.388824787829293</v>
      </c>
      <c r="BJ87" s="106">
        <f t="shared" si="82"/>
        <v>48.929315110061509</v>
      </c>
      <c r="BK87" s="106">
        <f t="shared" si="82"/>
        <v>94.463214924793192</v>
      </c>
      <c r="BL87" s="106">
        <f t="shared" si="82"/>
        <v>67.462459964022997</v>
      </c>
      <c r="BM87" s="106">
        <f t="shared" si="82"/>
        <v>79.703212629360664</v>
      </c>
      <c r="BN87" s="106">
        <f t="shared" si="82"/>
        <v>112.94768390359599</v>
      </c>
      <c r="BO87" s="106">
        <f t="shared" si="82"/>
        <v>63.959696563591066</v>
      </c>
      <c r="BP87" s="106">
        <f t="shared" si="82"/>
        <v>57.887739732540815</v>
      </c>
      <c r="BQ87" s="106">
        <f t="shared" si="82"/>
        <v>104.75497458032622</v>
      </c>
      <c r="BR87" s="106">
        <f t="shared" si="82"/>
        <v>99.304883373702154</v>
      </c>
      <c r="BS87" s="106">
        <f t="shared" si="82"/>
        <v>85.463669019243582</v>
      </c>
      <c r="BT87" s="106">
        <f t="shared" si="82"/>
        <v>73.651745331489821</v>
      </c>
      <c r="BU87" s="106">
        <f t="shared" si="82"/>
        <v>48.811333590229381</v>
      </c>
      <c r="BV87" s="106">
        <f t="shared" si="82"/>
        <v>71.321222117163202</v>
      </c>
      <c r="BW87" s="106">
        <f t="shared" si="82"/>
        <v>54.482340307980962</v>
      </c>
      <c r="BX87" s="106">
        <f t="shared" si="82"/>
        <v>51.398268568725619</v>
      </c>
      <c r="BY87" s="106">
        <f t="shared" si="82"/>
        <v>95.767721509636957</v>
      </c>
      <c r="BZ87" s="106">
        <f t="shared" si="82"/>
        <v>64.468916339624741</v>
      </c>
      <c r="CA87" s="106">
        <f t="shared" si="82"/>
        <v>77.600212393338552</v>
      </c>
      <c r="CB87" s="106">
        <f t="shared" si="82"/>
        <v>58.525818708522216</v>
      </c>
      <c r="CC87" s="106">
        <f t="shared" si="82"/>
        <v>153.07976063932142</v>
      </c>
      <c r="CD87" s="106">
        <f t="shared" si="82"/>
        <v>128.85820012189046</v>
      </c>
      <c r="CE87" s="106">
        <f t="shared" si="82"/>
        <v>62.77619413901305</v>
      </c>
      <c r="CF87" s="106">
        <f t="shared" si="82"/>
        <v>96.365967632349523</v>
      </c>
      <c r="CG87" s="106">
        <f t="shared" si="82"/>
        <v>78.483728536563945</v>
      </c>
      <c r="CH87" s="106">
        <f t="shared" si="82"/>
        <v>139.33034158477918</v>
      </c>
      <c r="CI87" s="106">
        <f t="shared" si="82"/>
        <v>96.03254724333074</v>
      </c>
      <c r="CJ87" s="106">
        <f t="shared" si="82"/>
        <v>84.690002359080623</v>
      </c>
      <c r="CK87" s="106">
        <f t="shared" si="82"/>
        <v>97.46716103809041</v>
      </c>
      <c r="CL87" s="106">
        <f t="shared" si="82"/>
        <v>71.840520389266572</v>
      </c>
      <c r="CM87" s="106">
        <f t="shared" ref="CM87:CX87" si="83">((CM85/CM86)*32.6)</f>
        <v>69.132229363021338</v>
      </c>
      <c r="CN87" s="106">
        <f t="shared" si="83"/>
        <v>127.79921057053525</v>
      </c>
      <c r="CO87" s="106">
        <f t="shared" si="83"/>
        <v>113.18107372656679</v>
      </c>
      <c r="CP87" s="106">
        <f t="shared" si="83"/>
        <v>142.98991409012311</v>
      </c>
      <c r="CQ87" s="106">
        <f t="shared" si="83"/>
        <v>66.328384795067393</v>
      </c>
      <c r="CR87" s="106">
        <f t="shared" si="83"/>
        <v>52.436845153254922</v>
      </c>
      <c r="CS87" s="106">
        <f t="shared" si="83"/>
        <v>85.81902697616826</v>
      </c>
      <c r="CT87" s="106">
        <f t="shared" si="83"/>
        <v>152.76462062314937</v>
      </c>
      <c r="CU87" s="106">
        <f t="shared" si="83"/>
        <v>61.519847499615338</v>
      </c>
      <c r="CV87" s="106">
        <f t="shared" si="83"/>
        <v>55.095535128119018</v>
      </c>
      <c r="CW87" s="106">
        <f t="shared" si="83"/>
        <v>55.561734666605759</v>
      </c>
      <c r="CX87" s="106">
        <f t="shared" si="83"/>
        <v>47.328920373437974</v>
      </c>
    </row>
    <row r="88" spans="1:102" x14ac:dyDescent="0.2">
      <c r="A88" s="83"/>
      <c r="B88" s="70"/>
      <c r="C88" s="71"/>
      <c r="D88" s="8"/>
      <c r="E88" s="8"/>
      <c r="F88" s="8"/>
      <c r="G88" s="8"/>
      <c r="H88" s="8"/>
      <c r="I88" s="8"/>
      <c r="J88" s="8"/>
      <c r="K88" s="8"/>
      <c r="L88" s="8"/>
      <c r="N88" s="72"/>
      <c r="O88" s="73"/>
      <c r="P88" s="74"/>
      <c r="Q88" s="74"/>
      <c r="R88" s="74"/>
      <c r="S88" s="74"/>
      <c r="T88" s="74"/>
      <c r="U88" s="74"/>
      <c r="V88" s="74"/>
      <c r="W88" s="74"/>
      <c r="X88" s="74"/>
    </row>
    <row r="89" spans="1:102" x14ac:dyDescent="0.2">
      <c r="A89" s="69" t="s">
        <v>2075</v>
      </c>
      <c r="B89" s="70">
        <f>STDEV(D89:L89)/AVERAGE(D89:L89)</f>
        <v>8.1019693274478014E-2</v>
      </c>
      <c r="C89" s="71"/>
      <c r="D89" s="8">
        <v>289175.14640459401</v>
      </c>
      <c r="E89" s="8">
        <v>315794.45025180798</v>
      </c>
      <c r="F89" s="8">
        <v>330286.06089052302</v>
      </c>
      <c r="G89" s="8">
        <v>306845.40416117897</v>
      </c>
      <c r="H89" s="8">
        <v>284421.67136021401</v>
      </c>
      <c r="I89" s="8">
        <v>276153.36996134702</v>
      </c>
      <c r="J89" s="8">
        <v>265831.27421883401</v>
      </c>
      <c r="K89" s="8">
        <v>272513.936674595</v>
      </c>
      <c r="L89" s="8">
        <v>263257.183142756</v>
      </c>
      <c r="N89" s="72">
        <f>STDEV(P89:X89)/AVERAGE(P89:X89)</f>
        <v>5.7541767824588176E-2</v>
      </c>
      <c r="O89" s="73"/>
      <c r="P89" s="10">
        <v>1452304.26499692</v>
      </c>
      <c r="Q89" s="10">
        <v>1446243.81184408</v>
      </c>
      <c r="R89" s="10">
        <v>1352469.8632684599</v>
      </c>
      <c r="S89" s="10">
        <v>1331466.7581692601</v>
      </c>
      <c r="T89" s="10">
        <v>1264953.4062314599</v>
      </c>
      <c r="U89" s="10">
        <v>1306357.4925394501</v>
      </c>
      <c r="V89" s="10">
        <v>1250654.72318998</v>
      </c>
      <c r="W89" s="10">
        <v>1252122.55196348</v>
      </c>
      <c r="X89" s="10">
        <v>1304227.6901273599</v>
      </c>
      <c r="Z89" s="114">
        <v>477721.56461503397</v>
      </c>
      <c r="AA89" s="114">
        <v>229562.115226347</v>
      </c>
      <c r="AB89" s="114">
        <v>192662.92686903599</v>
      </c>
      <c r="AC89" s="114">
        <v>234239.09971907901</v>
      </c>
      <c r="AD89" s="114">
        <v>988280.59467602998</v>
      </c>
      <c r="AE89" s="114">
        <v>449020.167885495</v>
      </c>
      <c r="AF89" s="114">
        <v>397924.634901162</v>
      </c>
      <c r="AG89" s="114">
        <v>422388.88328476902</v>
      </c>
      <c r="AH89" s="114">
        <v>233640.21644433599</v>
      </c>
      <c r="AI89" s="114">
        <v>375295.007020463</v>
      </c>
      <c r="AJ89" s="114">
        <v>373696.550762308</v>
      </c>
      <c r="AK89" s="114">
        <v>382255.872483121</v>
      </c>
      <c r="AL89" s="114">
        <v>258747.074262056</v>
      </c>
      <c r="AM89" s="114">
        <v>257610.39610591799</v>
      </c>
      <c r="AN89" s="114">
        <v>309092.29854312999</v>
      </c>
      <c r="AO89" s="114">
        <v>305802.70805408002</v>
      </c>
      <c r="AP89" s="114">
        <v>265430.60605242802</v>
      </c>
      <c r="AQ89" s="114">
        <v>342940.90997890302</v>
      </c>
      <c r="AR89" s="114">
        <v>338004.519086644</v>
      </c>
      <c r="AS89" s="114">
        <v>382917.420496593</v>
      </c>
      <c r="AT89" s="114">
        <v>399057.05847395002</v>
      </c>
      <c r="AU89" s="114">
        <v>384419.37586667802</v>
      </c>
      <c r="AV89" s="114">
        <v>264270.24518047902</v>
      </c>
      <c r="AW89" s="114">
        <v>168275.925151756</v>
      </c>
      <c r="AX89" s="114">
        <v>286768.984679115</v>
      </c>
      <c r="AY89" s="114">
        <v>480350.41897731298</v>
      </c>
      <c r="AZ89" s="114">
        <v>303088.37172975799</v>
      </c>
      <c r="BA89" s="114">
        <v>432260.66418614698</v>
      </c>
      <c r="BB89" s="114">
        <v>335478.11142734601</v>
      </c>
      <c r="BC89" s="114">
        <v>258058.80626355699</v>
      </c>
      <c r="BD89" s="114">
        <v>303188.65395366098</v>
      </c>
      <c r="BE89" s="114">
        <v>601372.75429994694</v>
      </c>
      <c r="BF89" s="114">
        <v>390446.32058378198</v>
      </c>
      <c r="BG89" s="114">
        <v>413460.26317186601</v>
      </c>
      <c r="BH89" s="114">
        <v>210145.89189464599</v>
      </c>
      <c r="BI89" s="114">
        <v>304968.36055653001</v>
      </c>
      <c r="BJ89" s="114">
        <v>391162.05952903902</v>
      </c>
      <c r="BK89" s="114">
        <v>875292.96991185599</v>
      </c>
      <c r="BL89" s="114">
        <v>273466.91055249202</v>
      </c>
      <c r="BM89" s="114">
        <v>252123.920109942</v>
      </c>
      <c r="BN89" s="114">
        <v>243244.036263249</v>
      </c>
      <c r="BO89" s="114">
        <v>176345.39025258701</v>
      </c>
      <c r="BP89" s="114">
        <v>278756.27121134999</v>
      </c>
      <c r="BQ89" s="114">
        <v>166007.63886867199</v>
      </c>
      <c r="BR89" s="114">
        <v>297426.94279779802</v>
      </c>
      <c r="BS89" s="114">
        <v>360948.366894437</v>
      </c>
      <c r="BT89" s="114">
        <v>321533.82658683701</v>
      </c>
      <c r="BU89" s="114">
        <v>321628.17033797997</v>
      </c>
      <c r="BV89" s="114">
        <v>303728.22013338702</v>
      </c>
      <c r="BW89" s="114">
        <v>392504.96569438197</v>
      </c>
      <c r="BX89" s="114">
        <v>148309.05722114901</v>
      </c>
      <c r="BY89" s="114">
        <v>270728.55587924301</v>
      </c>
      <c r="BZ89" s="114">
        <v>328357.57041303598</v>
      </c>
      <c r="CA89" s="114">
        <v>150272.998603443</v>
      </c>
      <c r="CB89" s="114">
        <v>233345.53272738101</v>
      </c>
      <c r="CC89" s="114">
        <v>415532.18904432299</v>
      </c>
      <c r="CD89" s="114">
        <v>509229.02381314198</v>
      </c>
      <c r="CE89" s="114">
        <v>278465.61571293301</v>
      </c>
      <c r="CF89" s="114">
        <v>459580.33481573901</v>
      </c>
      <c r="CG89" s="114">
        <v>516778.45388047799</v>
      </c>
      <c r="CH89" s="114">
        <v>411381.53670759802</v>
      </c>
      <c r="CI89" s="114">
        <v>246473.603865615</v>
      </c>
      <c r="CJ89" s="114">
        <v>286289.76607364102</v>
      </c>
      <c r="CK89" s="114">
        <v>900848.15797178599</v>
      </c>
      <c r="CL89" s="114">
        <v>341367.22745488503</v>
      </c>
      <c r="CM89" s="114">
        <v>367967.05747744802</v>
      </c>
      <c r="CN89" s="114">
        <v>754377.52416438295</v>
      </c>
      <c r="CO89" s="114">
        <v>630079.97923367599</v>
      </c>
      <c r="CP89" s="114">
        <v>507118.22563435702</v>
      </c>
      <c r="CQ89" s="114">
        <v>571553.91086531896</v>
      </c>
      <c r="CR89" s="114">
        <v>342040.67882838298</v>
      </c>
      <c r="CS89" s="114">
        <v>186285.35706101899</v>
      </c>
      <c r="CT89" s="114">
        <v>719668.51703478198</v>
      </c>
      <c r="CU89" s="114">
        <v>189534.25802016599</v>
      </c>
      <c r="CV89" s="114">
        <v>246696.207520378</v>
      </c>
      <c r="CW89" s="114">
        <v>204077.39453923001</v>
      </c>
      <c r="CX89" s="114">
        <v>371692.16758964403</v>
      </c>
    </row>
    <row r="90" spans="1:102" x14ac:dyDescent="0.2">
      <c r="A90" s="69" t="s">
        <v>2076</v>
      </c>
      <c r="B90" s="70">
        <f>STDEV(D90:L90)/AVERAGE(D90:L90)</f>
        <v>5.7712138917372625E-2</v>
      </c>
      <c r="C90" s="71"/>
      <c r="D90" s="8">
        <v>671017.48231024796</v>
      </c>
      <c r="E90" s="8">
        <v>742096.38916241401</v>
      </c>
      <c r="F90" s="8">
        <v>669782.12781413295</v>
      </c>
      <c r="G90" s="8">
        <v>653458.91569080099</v>
      </c>
      <c r="H90" s="8">
        <v>646307.23623918602</v>
      </c>
      <c r="I90" s="8">
        <v>624912.11959219899</v>
      </c>
      <c r="J90" s="8">
        <v>650806.68359814805</v>
      </c>
      <c r="K90" s="8">
        <v>611111.59735823702</v>
      </c>
      <c r="L90" s="8">
        <v>633099.77181817603</v>
      </c>
      <c r="N90" s="72">
        <f>STDEV(P90:X90)/AVERAGE(P90:X90)</f>
        <v>8.6222376165314654E-2</v>
      </c>
      <c r="O90" s="73"/>
      <c r="P90" s="10">
        <v>507542.22487109201</v>
      </c>
      <c r="Q90" s="10">
        <v>518035.94012047403</v>
      </c>
      <c r="R90" s="10">
        <v>517343.302405586</v>
      </c>
      <c r="S90" s="10">
        <v>488152.066046744</v>
      </c>
      <c r="T90" s="10">
        <v>461893.90917276603</v>
      </c>
      <c r="U90" s="10">
        <v>465758.48036639998</v>
      </c>
      <c r="V90" s="10">
        <v>407130.70665843599</v>
      </c>
      <c r="W90" s="10">
        <v>446129.356793474</v>
      </c>
      <c r="X90" s="10">
        <v>422324.68108621897</v>
      </c>
      <c r="Z90" s="114">
        <v>725644.04261419701</v>
      </c>
      <c r="AA90" s="114">
        <v>710884.44282218604</v>
      </c>
      <c r="AB90" s="114">
        <v>936247.05257990595</v>
      </c>
      <c r="AC90" s="114">
        <v>981234.36714931799</v>
      </c>
      <c r="AD90" s="114">
        <v>636684.35676340898</v>
      </c>
      <c r="AE90" s="114">
        <v>706201.58288097405</v>
      </c>
      <c r="AF90" s="114">
        <v>934714.79428546096</v>
      </c>
      <c r="AG90" s="114">
        <v>729073.69918001501</v>
      </c>
      <c r="AH90" s="114">
        <v>861592.07342737401</v>
      </c>
      <c r="AI90" s="114">
        <v>629847.54722562805</v>
      </c>
      <c r="AJ90" s="114">
        <v>370592.69345425197</v>
      </c>
      <c r="AK90" s="114">
        <v>699780.89020187804</v>
      </c>
      <c r="AL90" s="114">
        <v>749516.63821916701</v>
      </c>
      <c r="AM90" s="114">
        <v>814339.73935487506</v>
      </c>
      <c r="AN90" s="114">
        <v>601179.80920282204</v>
      </c>
      <c r="AO90" s="114">
        <v>848936.68505948305</v>
      </c>
      <c r="AP90" s="114">
        <v>596411.37342079706</v>
      </c>
      <c r="AQ90" s="114">
        <v>505947.70528835198</v>
      </c>
      <c r="AR90" s="114">
        <v>610067.16884222697</v>
      </c>
      <c r="AS90" s="114">
        <v>652590.38999546005</v>
      </c>
      <c r="AT90" s="114">
        <v>751153.37417111103</v>
      </c>
      <c r="AU90" s="114">
        <v>687497.769405436</v>
      </c>
      <c r="AV90" s="114">
        <v>574954.01873998996</v>
      </c>
      <c r="AW90" s="114">
        <v>806832.55255151296</v>
      </c>
      <c r="AX90" s="114">
        <v>480031.14827000798</v>
      </c>
      <c r="AY90" s="114">
        <v>625562.24846854201</v>
      </c>
      <c r="AZ90" s="114">
        <v>357223.66575140698</v>
      </c>
      <c r="BA90" s="114">
        <v>611893.79452632205</v>
      </c>
      <c r="BB90" s="114">
        <v>666035.30765101302</v>
      </c>
      <c r="BC90" s="114">
        <v>445411.97983786202</v>
      </c>
      <c r="BD90" s="114">
        <v>614731.08250032796</v>
      </c>
      <c r="BE90" s="114">
        <v>597569.80605042505</v>
      </c>
      <c r="BF90" s="114">
        <v>495201.76580561203</v>
      </c>
      <c r="BG90" s="114">
        <v>603947.19538529299</v>
      </c>
      <c r="BH90" s="114">
        <v>655600.66953527299</v>
      </c>
      <c r="BI90" s="114">
        <v>532053.82355134597</v>
      </c>
      <c r="BJ90" s="114">
        <v>552969.15135007096</v>
      </c>
      <c r="BK90" s="114">
        <v>277910.63142997702</v>
      </c>
      <c r="BL90" s="114">
        <v>513855.94873526599</v>
      </c>
      <c r="BM90" s="114">
        <v>316434.53485083301</v>
      </c>
      <c r="BN90" s="114">
        <v>457267.41105281003</v>
      </c>
      <c r="BO90" s="114">
        <v>368518.90979587199</v>
      </c>
      <c r="BP90" s="114">
        <v>542661.17288873496</v>
      </c>
      <c r="BQ90" s="114">
        <v>274868.84705090802</v>
      </c>
      <c r="BR90" s="114">
        <v>140696.46847492299</v>
      </c>
      <c r="BS90" s="114">
        <v>482015.11293207901</v>
      </c>
      <c r="BT90" s="114">
        <v>571327.296417707</v>
      </c>
      <c r="BU90" s="114">
        <v>671880.64249579003</v>
      </c>
      <c r="BV90" s="114">
        <v>575233.25771061704</v>
      </c>
      <c r="BW90" s="114">
        <v>522139.00612898398</v>
      </c>
      <c r="BX90" s="114">
        <v>389701.72405794502</v>
      </c>
      <c r="BY90" s="114">
        <v>589809.23021584295</v>
      </c>
      <c r="BZ90" s="114">
        <v>578123.00479535502</v>
      </c>
      <c r="CA90" s="114">
        <v>451964.24130477197</v>
      </c>
      <c r="CB90" s="114">
        <v>482210.324275486</v>
      </c>
      <c r="CC90" s="114">
        <v>653773.09016994305</v>
      </c>
      <c r="CD90" s="114">
        <v>622632.84022777795</v>
      </c>
      <c r="CE90" s="114">
        <v>397455.00517523498</v>
      </c>
      <c r="CF90" s="114">
        <v>389488.45333090599</v>
      </c>
      <c r="CG90" s="114">
        <v>679389.15820572304</v>
      </c>
      <c r="CH90" s="114">
        <v>643442.26746637502</v>
      </c>
      <c r="CI90" s="114">
        <v>487833.593447302</v>
      </c>
      <c r="CJ90" s="114">
        <v>680628.45119261998</v>
      </c>
      <c r="CK90" s="114">
        <v>701593.76881725504</v>
      </c>
      <c r="CL90" s="114">
        <v>641951.412030985</v>
      </c>
      <c r="CM90" s="114">
        <v>659983.93577611097</v>
      </c>
      <c r="CN90" s="114">
        <v>503825.057005957</v>
      </c>
      <c r="CO90" s="114">
        <v>600897.40778159897</v>
      </c>
      <c r="CP90" s="114">
        <v>463953.396034543</v>
      </c>
      <c r="CQ90" s="114">
        <v>454978.345133761</v>
      </c>
      <c r="CR90" s="114">
        <v>599897.33435947495</v>
      </c>
      <c r="CS90" s="114">
        <v>374787.27195533999</v>
      </c>
      <c r="CT90" s="114">
        <v>329644.33079602302</v>
      </c>
      <c r="CU90" s="114">
        <v>439936.95947252703</v>
      </c>
      <c r="CV90" s="114">
        <v>438782.09499392001</v>
      </c>
      <c r="CW90" s="114">
        <v>436771.47957330901</v>
      </c>
      <c r="CX90" s="114">
        <v>584789.77205033496</v>
      </c>
    </row>
    <row r="91" spans="1:102" s="79" customFormat="1" x14ac:dyDescent="0.2">
      <c r="A91" s="75" t="s">
        <v>2034</v>
      </c>
      <c r="B91" s="76">
        <f>STDEV(D91:L91)/AVERAGE(D91:L91)</f>
        <v>5.9910229006664158E-2</v>
      </c>
      <c r="C91" s="77"/>
      <c r="D91" s="78">
        <f t="shared" ref="D91:L91" si="84">(D89/D90)*10.8</f>
        <v>4.6542626138697827</v>
      </c>
      <c r="E91" s="78">
        <f t="shared" si="84"/>
        <v>4.5958720626157001</v>
      </c>
      <c r="F91" s="78">
        <f t="shared" si="84"/>
        <v>5.3257459545225867</v>
      </c>
      <c r="G91" s="78">
        <f t="shared" si="84"/>
        <v>5.0713675877196156</v>
      </c>
      <c r="H91" s="78">
        <f t="shared" si="84"/>
        <v>4.7527768195272282</v>
      </c>
      <c r="I91" s="78">
        <f t="shared" si="84"/>
        <v>4.7726013019699787</v>
      </c>
      <c r="J91" s="78">
        <f t="shared" si="84"/>
        <v>4.4114140710579166</v>
      </c>
      <c r="K91" s="78">
        <f t="shared" si="84"/>
        <v>4.8160606488381452</v>
      </c>
      <c r="L91" s="78">
        <f t="shared" si="84"/>
        <v>4.4908839088293266</v>
      </c>
      <c r="N91" s="80" t="s">
        <v>0</v>
      </c>
      <c r="O91" s="81"/>
      <c r="P91" s="82">
        <f t="shared" ref="P91:CA91" si="85">(P89/P90)*10.8</f>
        <v>30.903608199200487</v>
      </c>
      <c r="Q91" s="82">
        <f t="shared" si="85"/>
        <v>30.15125391547857</v>
      </c>
      <c r="R91" s="82">
        <f t="shared" si="85"/>
        <v>28.234007196729976</v>
      </c>
      <c r="S91" s="82">
        <f t="shared" si="85"/>
        <v>29.457707932452017</v>
      </c>
      <c r="T91" s="82">
        <f t="shared" si="85"/>
        <v>29.577131276242582</v>
      </c>
      <c r="U91" s="82">
        <f t="shared" si="85"/>
        <v>30.291796100689673</v>
      </c>
      <c r="V91" s="82">
        <f t="shared" si="85"/>
        <v>33.176252219618505</v>
      </c>
      <c r="W91" s="82">
        <f t="shared" si="85"/>
        <v>30.311664891099579</v>
      </c>
      <c r="X91" s="82">
        <f t="shared" si="85"/>
        <v>33.352677890260111</v>
      </c>
      <c r="Y91" s="105"/>
      <c r="Z91" s="106">
        <f t="shared" si="85"/>
        <v>7.1100878596828228</v>
      </c>
      <c r="AA91" s="106">
        <f t="shared" si="85"/>
        <v>3.4875863010898516</v>
      </c>
      <c r="AB91" s="106">
        <f t="shared" si="85"/>
        <v>2.222447167605905</v>
      </c>
      <c r="AC91" s="106">
        <f t="shared" si="85"/>
        <v>2.5781631398781686</v>
      </c>
      <c r="AD91" s="106">
        <f t="shared" si="85"/>
        <v>16.764084603491138</v>
      </c>
      <c r="AE91" s="106">
        <f t="shared" si="85"/>
        <v>6.8669030638248882</v>
      </c>
      <c r="AF91" s="106">
        <f t="shared" si="85"/>
        <v>4.5977511891398084</v>
      </c>
      <c r="AG91" s="106">
        <f t="shared" si="85"/>
        <v>6.2569805283144015</v>
      </c>
      <c r="AH91" s="106">
        <f t="shared" si="85"/>
        <v>2.9286647537983952</v>
      </c>
      <c r="AI91" s="106">
        <f t="shared" si="85"/>
        <v>6.4351859329683823</v>
      </c>
      <c r="AJ91" s="106">
        <f t="shared" si="85"/>
        <v>10.890454181960669</v>
      </c>
      <c r="AK91" s="106">
        <f t="shared" si="85"/>
        <v>5.8995086613850312</v>
      </c>
      <c r="AL91" s="106">
        <f t="shared" si="85"/>
        <v>3.7283607321510472</v>
      </c>
      <c r="AM91" s="106">
        <f t="shared" si="85"/>
        <v>3.4165006857555351</v>
      </c>
      <c r="AN91" s="106">
        <f t="shared" si="85"/>
        <v>5.5527427454563529</v>
      </c>
      <c r="AO91" s="106">
        <f t="shared" si="85"/>
        <v>3.8903599115317462</v>
      </c>
      <c r="AP91" s="106">
        <f t="shared" si="85"/>
        <v>4.8064987911349943</v>
      </c>
      <c r="AQ91" s="106">
        <f t="shared" si="85"/>
        <v>7.3204439689301255</v>
      </c>
      <c r="AR91" s="106">
        <f t="shared" si="85"/>
        <v>5.9836834246686355</v>
      </c>
      <c r="AS91" s="106">
        <f t="shared" si="85"/>
        <v>6.3370656460202763</v>
      </c>
      <c r="AT91" s="106">
        <f t="shared" si="85"/>
        <v>5.7375981786336139</v>
      </c>
      <c r="AU91" s="106">
        <f t="shared" si="85"/>
        <v>6.0388985159190192</v>
      </c>
      <c r="AV91" s="106">
        <f t="shared" si="85"/>
        <v>4.9640815698687808</v>
      </c>
      <c r="AW91" s="106">
        <f t="shared" si="85"/>
        <v>2.2524871931501953</v>
      </c>
      <c r="AX91" s="106">
        <f t="shared" si="85"/>
        <v>6.4518834781787584</v>
      </c>
      <c r="AY91" s="106">
        <f t="shared" si="85"/>
        <v>8.2929948820526711</v>
      </c>
      <c r="AZ91" s="106">
        <f t="shared" si="85"/>
        <v>9.1633190309382346</v>
      </c>
      <c r="BA91" s="106">
        <f t="shared" si="85"/>
        <v>7.6294533707835557</v>
      </c>
      <c r="BB91" s="106">
        <f t="shared" si="85"/>
        <v>5.4398971973326535</v>
      </c>
      <c r="BC91" s="106">
        <f t="shared" si="85"/>
        <v>6.2572073356916595</v>
      </c>
      <c r="BD91" s="106">
        <f t="shared" si="85"/>
        <v>5.3266176966052337</v>
      </c>
      <c r="BE91" s="106">
        <f t="shared" si="85"/>
        <v>10.868731453093819</v>
      </c>
      <c r="BF91" s="106">
        <f t="shared" si="85"/>
        <v>8.5153578873951936</v>
      </c>
      <c r="BG91" s="106">
        <f t="shared" si="85"/>
        <v>7.3936444715293925</v>
      </c>
      <c r="BH91" s="106">
        <f t="shared" si="85"/>
        <v>3.4618262883577913</v>
      </c>
      <c r="BI91" s="106">
        <f t="shared" si="85"/>
        <v>6.1904607169741901</v>
      </c>
      <c r="BJ91" s="106">
        <f t="shared" si="85"/>
        <v>7.6397575390949148</v>
      </c>
      <c r="BK91" s="106">
        <f t="shared" si="85"/>
        <v>34.015122150625196</v>
      </c>
      <c r="BL91" s="106">
        <f t="shared" si="85"/>
        <v>5.7476081404450206</v>
      </c>
      <c r="BM91" s="106">
        <f t="shared" si="85"/>
        <v>8.6050605648051803</v>
      </c>
      <c r="BN91" s="106">
        <f t="shared" si="85"/>
        <v>5.7450750439324265</v>
      </c>
      <c r="BO91" s="106">
        <f t="shared" si="85"/>
        <v>5.1680664522286985</v>
      </c>
      <c r="BP91" s="106">
        <f t="shared" si="85"/>
        <v>5.5477853944414308</v>
      </c>
      <c r="BQ91" s="106">
        <f t="shared" si="85"/>
        <v>6.5226835234973013</v>
      </c>
      <c r="BR91" s="106">
        <f t="shared" si="85"/>
        <v>22.83078613866379</v>
      </c>
      <c r="BS91" s="106">
        <f t="shared" si="85"/>
        <v>8.0873861791325687</v>
      </c>
      <c r="BT91" s="106">
        <f t="shared" si="85"/>
        <v>6.0780665459383005</v>
      </c>
      <c r="BU91" s="106">
        <f t="shared" si="85"/>
        <v>5.1699424271952426</v>
      </c>
      <c r="BV91" s="106">
        <f t="shared" si="85"/>
        <v>5.7024950026286287</v>
      </c>
      <c r="BW91" s="106">
        <f t="shared" si="85"/>
        <v>8.118630440822022</v>
      </c>
      <c r="BX91" s="106">
        <f t="shared" si="85"/>
        <v>4.110163540744936</v>
      </c>
      <c r="BY91" s="106">
        <f t="shared" si="85"/>
        <v>4.9573120488904925</v>
      </c>
      <c r="BZ91" s="106">
        <f t="shared" si="85"/>
        <v>6.1340955662473604</v>
      </c>
      <c r="CA91" s="106">
        <f t="shared" si="85"/>
        <v>3.5908778540353277</v>
      </c>
      <c r="CB91" s="106">
        <f t="shared" ref="CB91:CX91" si="86">(CB89/CB90)*10.8</f>
        <v>5.2262086201538223</v>
      </c>
      <c r="CC91" s="106">
        <f t="shared" si="86"/>
        <v>6.864381096677036</v>
      </c>
      <c r="CD91" s="106">
        <f t="shared" si="86"/>
        <v>8.8329318690771057</v>
      </c>
      <c r="CE91" s="106">
        <f t="shared" si="86"/>
        <v>7.5667147489405089</v>
      </c>
      <c r="CF91" s="106">
        <f t="shared" si="86"/>
        <v>12.743555228819744</v>
      </c>
      <c r="CG91" s="106">
        <f t="shared" si="86"/>
        <v>8.2150373383190498</v>
      </c>
      <c r="CH91" s="106">
        <f t="shared" si="86"/>
        <v>6.90492499651375</v>
      </c>
      <c r="CI91" s="106">
        <f t="shared" si="86"/>
        <v>5.4566043780176745</v>
      </c>
      <c r="CJ91" s="106">
        <f t="shared" si="86"/>
        <v>4.5427567245793803</v>
      </c>
      <c r="CK91" s="106">
        <f t="shared" si="86"/>
        <v>13.867227074289275</v>
      </c>
      <c r="CL91" s="106">
        <f t="shared" si="86"/>
        <v>5.7430609037040483</v>
      </c>
      <c r="CM91" s="106">
        <f t="shared" si="86"/>
        <v>6.0214256822526204</v>
      </c>
      <c r="CN91" s="106">
        <f t="shared" si="86"/>
        <v>16.170845708610731</v>
      </c>
      <c r="CO91" s="106">
        <f t="shared" si="86"/>
        <v>11.324501799476863</v>
      </c>
      <c r="CP91" s="106">
        <f t="shared" si="86"/>
        <v>11.80479954164035</v>
      </c>
      <c r="CQ91" s="106">
        <f t="shared" si="86"/>
        <v>13.567200073073112</v>
      </c>
      <c r="CR91" s="106">
        <f t="shared" si="86"/>
        <v>6.1577858739625047</v>
      </c>
      <c r="CS91" s="106">
        <f t="shared" si="86"/>
        <v>5.3680634504011193</v>
      </c>
      <c r="CT91" s="106">
        <f t="shared" si="86"/>
        <v>23.57820007159491</v>
      </c>
      <c r="CU91" s="106">
        <f t="shared" si="86"/>
        <v>4.6528711501576421</v>
      </c>
      <c r="CV91" s="106">
        <f t="shared" si="86"/>
        <v>6.0720778528052763</v>
      </c>
      <c r="CW91" s="106">
        <f t="shared" si="86"/>
        <v>5.0461991318133954</v>
      </c>
      <c r="CX91" s="106">
        <f t="shared" si="86"/>
        <v>6.8644760935090927</v>
      </c>
    </row>
    <row r="92" spans="1:102" x14ac:dyDescent="0.2">
      <c r="A92" s="83"/>
      <c r="B92" s="70"/>
      <c r="C92" s="71"/>
      <c r="D92" s="8"/>
      <c r="E92" s="8"/>
      <c r="F92" s="8"/>
      <c r="G92" s="8"/>
      <c r="H92" s="8"/>
      <c r="I92" s="8"/>
      <c r="J92" s="8"/>
      <c r="K92" s="8"/>
      <c r="L92" s="8"/>
      <c r="N92" s="72"/>
      <c r="O92" s="73"/>
      <c r="P92" s="74"/>
      <c r="Q92" s="74"/>
      <c r="R92" s="74"/>
      <c r="S92" s="74"/>
      <c r="T92" s="74"/>
      <c r="U92" s="74"/>
      <c r="V92" s="74"/>
      <c r="W92" s="74"/>
      <c r="X92" s="74"/>
    </row>
    <row r="93" spans="1:102" x14ac:dyDescent="0.2">
      <c r="A93" s="69" t="s">
        <v>2077</v>
      </c>
      <c r="B93" s="70">
        <f>STDEV(D93:L93)/AVERAGE(D93:L93)</f>
        <v>3.8073697982335696E-2</v>
      </c>
      <c r="C93" s="71"/>
      <c r="D93" s="8">
        <v>671313.20083319605</v>
      </c>
      <c r="E93" s="8">
        <v>676638.62184537796</v>
      </c>
      <c r="F93" s="8">
        <v>672336.99710516003</v>
      </c>
      <c r="G93" s="8">
        <v>679178.27973820094</v>
      </c>
      <c r="H93" s="8">
        <v>651025.95411260903</v>
      </c>
      <c r="I93" s="8">
        <v>646726.19208555995</v>
      </c>
      <c r="J93" s="8">
        <v>634285.14917903801</v>
      </c>
      <c r="K93" s="8">
        <v>610141.35731402598</v>
      </c>
      <c r="L93" s="8">
        <v>625514.19934409403</v>
      </c>
      <c r="N93" s="72" t="e">
        <f>STDEV(P93:X93)/AVERAGE(P93:X93)</f>
        <v>#DIV/0!</v>
      </c>
      <c r="O93" s="73"/>
      <c r="P93" s="10" t="s">
        <v>0</v>
      </c>
      <c r="Q93" s="10" t="s">
        <v>0</v>
      </c>
      <c r="R93" s="10" t="s">
        <v>0</v>
      </c>
      <c r="S93" s="10" t="s">
        <v>0</v>
      </c>
      <c r="T93" s="10" t="s">
        <v>0</v>
      </c>
      <c r="U93" s="10" t="s">
        <v>0</v>
      </c>
      <c r="V93" s="10" t="s">
        <v>0</v>
      </c>
      <c r="W93" s="10" t="s">
        <v>0</v>
      </c>
      <c r="X93" s="10" t="s">
        <v>0</v>
      </c>
      <c r="Z93" s="114" t="s">
        <v>0</v>
      </c>
      <c r="AA93" s="114" t="s">
        <v>0</v>
      </c>
      <c r="AB93" s="114" t="s">
        <v>0</v>
      </c>
      <c r="AC93" s="114" t="s">
        <v>0</v>
      </c>
      <c r="AD93" s="114" t="s">
        <v>0</v>
      </c>
      <c r="AE93" s="114" t="s">
        <v>0</v>
      </c>
      <c r="AF93" s="114" t="s">
        <v>0</v>
      </c>
      <c r="AG93" s="114" t="s">
        <v>0</v>
      </c>
      <c r="AH93" s="114" t="s">
        <v>0</v>
      </c>
      <c r="AI93" s="114" t="s">
        <v>0</v>
      </c>
      <c r="AJ93" s="114" t="s">
        <v>0</v>
      </c>
      <c r="AK93" s="114" t="s">
        <v>0</v>
      </c>
      <c r="AL93" s="114" t="s">
        <v>0</v>
      </c>
      <c r="AM93" s="114" t="s">
        <v>0</v>
      </c>
      <c r="AN93" s="114" t="s">
        <v>0</v>
      </c>
      <c r="AO93" s="114" t="s">
        <v>0</v>
      </c>
      <c r="AP93" s="114" t="s">
        <v>0</v>
      </c>
      <c r="AQ93" s="114" t="s">
        <v>0</v>
      </c>
      <c r="AR93" s="114" t="s">
        <v>0</v>
      </c>
      <c r="AS93" s="114" t="s">
        <v>0</v>
      </c>
      <c r="AT93" s="114" t="s">
        <v>0</v>
      </c>
      <c r="AU93" s="114" t="s">
        <v>0</v>
      </c>
      <c r="AV93" s="114" t="s">
        <v>0</v>
      </c>
      <c r="AW93" s="114" t="s">
        <v>0</v>
      </c>
      <c r="AX93" s="114" t="s">
        <v>0</v>
      </c>
      <c r="AY93" s="114" t="s">
        <v>0</v>
      </c>
      <c r="AZ93" s="114" t="s">
        <v>0</v>
      </c>
      <c r="BA93" s="114" t="s">
        <v>0</v>
      </c>
      <c r="BB93" s="114" t="s">
        <v>0</v>
      </c>
      <c r="BC93" s="114" t="s">
        <v>0</v>
      </c>
      <c r="BD93" s="114" t="s">
        <v>0</v>
      </c>
      <c r="BE93" s="114" t="s">
        <v>0</v>
      </c>
      <c r="BF93" s="114" t="s">
        <v>0</v>
      </c>
      <c r="BG93" s="114" t="s">
        <v>0</v>
      </c>
      <c r="BH93" s="114" t="s">
        <v>0</v>
      </c>
      <c r="BI93" s="114" t="s">
        <v>0</v>
      </c>
      <c r="BJ93" s="114" t="s">
        <v>0</v>
      </c>
      <c r="BK93" s="114" t="s">
        <v>0</v>
      </c>
      <c r="BL93" s="114" t="s">
        <v>0</v>
      </c>
      <c r="BM93" s="114" t="s">
        <v>0</v>
      </c>
      <c r="BN93" s="114" t="s">
        <v>0</v>
      </c>
      <c r="BO93" s="114" t="s">
        <v>0</v>
      </c>
      <c r="BP93" s="114" t="s">
        <v>0</v>
      </c>
      <c r="BQ93" s="114" t="s">
        <v>0</v>
      </c>
      <c r="BR93" s="114" t="s">
        <v>0</v>
      </c>
      <c r="BS93" s="114" t="s">
        <v>0</v>
      </c>
      <c r="BT93" s="114" t="s">
        <v>0</v>
      </c>
      <c r="BU93" s="114" t="s">
        <v>0</v>
      </c>
      <c r="BV93" s="114" t="s">
        <v>0</v>
      </c>
      <c r="BW93" s="114" t="s">
        <v>0</v>
      </c>
      <c r="BX93" s="114" t="s">
        <v>0</v>
      </c>
      <c r="BY93" s="114" t="s">
        <v>0</v>
      </c>
      <c r="BZ93" s="114" t="s">
        <v>0</v>
      </c>
      <c r="CA93" s="114" t="s">
        <v>0</v>
      </c>
      <c r="CB93" s="114" t="s">
        <v>0</v>
      </c>
      <c r="CC93" s="114" t="s">
        <v>0</v>
      </c>
      <c r="CD93" s="114" t="s">
        <v>0</v>
      </c>
      <c r="CE93" s="114" t="s">
        <v>0</v>
      </c>
      <c r="CF93" s="114" t="s">
        <v>0</v>
      </c>
      <c r="CG93" s="114" t="s">
        <v>0</v>
      </c>
      <c r="CH93" s="114" t="s">
        <v>0</v>
      </c>
      <c r="CI93" s="114" t="s">
        <v>0</v>
      </c>
      <c r="CJ93" s="114" t="s">
        <v>0</v>
      </c>
      <c r="CK93" s="114" t="s">
        <v>0</v>
      </c>
      <c r="CL93" s="114" t="s">
        <v>0</v>
      </c>
      <c r="CM93" s="114" t="s">
        <v>0</v>
      </c>
      <c r="CN93" s="114" t="s">
        <v>0</v>
      </c>
      <c r="CO93" s="114" t="s">
        <v>0</v>
      </c>
      <c r="CP93" s="114" t="s">
        <v>0</v>
      </c>
      <c r="CQ93" s="114" t="s">
        <v>0</v>
      </c>
      <c r="CR93" s="114" t="s">
        <v>0</v>
      </c>
      <c r="CS93" s="114" t="s">
        <v>0</v>
      </c>
      <c r="CT93" s="114" t="s">
        <v>0</v>
      </c>
      <c r="CU93" s="114" t="s">
        <v>0</v>
      </c>
      <c r="CV93" s="114" t="s">
        <v>0</v>
      </c>
      <c r="CW93" s="114" t="s">
        <v>0</v>
      </c>
      <c r="CX93" s="114" t="s">
        <v>0</v>
      </c>
    </row>
    <row r="94" spans="1:102" x14ac:dyDescent="0.2">
      <c r="A94" s="69" t="s">
        <v>2078</v>
      </c>
      <c r="B94" s="70">
        <f>STDEV(D94:L94)/AVERAGE(D94:L94)</f>
        <v>3.9088264461602552E-2</v>
      </c>
      <c r="C94" s="71"/>
      <c r="D94" s="8">
        <v>352224.85255022201</v>
      </c>
      <c r="E94" s="8">
        <v>341750.80538375</v>
      </c>
      <c r="F94" s="8">
        <v>340372.69476422499</v>
      </c>
      <c r="G94" s="8">
        <v>329381.84488188202</v>
      </c>
      <c r="H94" s="8">
        <v>334461.13962457399</v>
      </c>
      <c r="I94" s="8">
        <v>328512.95997876697</v>
      </c>
      <c r="J94" s="8">
        <v>322310.76122934697</v>
      </c>
      <c r="K94" s="8">
        <v>323508.87249455199</v>
      </c>
      <c r="L94" s="8">
        <v>307884.177573658</v>
      </c>
      <c r="N94" s="72">
        <f>STDEV(P94:X94)/AVERAGE(P94:X94)</f>
        <v>4.4090150206652134E-2</v>
      </c>
      <c r="O94" s="73"/>
      <c r="P94" s="10">
        <v>339386.42565843498</v>
      </c>
      <c r="Q94" s="10">
        <v>352996.19721770199</v>
      </c>
      <c r="R94" s="10">
        <v>337958.59950194601</v>
      </c>
      <c r="S94" s="10">
        <v>325177.81208958098</v>
      </c>
      <c r="T94" s="10">
        <v>324255.55302496901</v>
      </c>
      <c r="U94" s="10">
        <v>329421.549515074</v>
      </c>
      <c r="V94" s="10">
        <v>332536.75831559597</v>
      </c>
      <c r="W94" s="10">
        <v>316119.76662151102</v>
      </c>
      <c r="X94" s="10">
        <v>302486.73505616101</v>
      </c>
      <c r="Z94" s="114">
        <v>354045.45058856602</v>
      </c>
      <c r="AA94" s="114">
        <v>360062.19996736001</v>
      </c>
      <c r="AB94" s="114">
        <v>356343.58889450802</v>
      </c>
      <c r="AC94" s="114">
        <v>400216.49178995402</v>
      </c>
      <c r="AD94" s="114">
        <v>330142.435348175</v>
      </c>
      <c r="AE94" s="114">
        <v>284531.21446022397</v>
      </c>
      <c r="AF94" s="114">
        <v>320863.25236584101</v>
      </c>
      <c r="AG94" s="114">
        <v>318812.08432410698</v>
      </c>
      <c r="AH94" s="114">
        <v>337415.882259715</v>
      </c>
      <c r="AI94" s="114">
        <v>343767.21631440503</v>
      </c>
      <c r="AJ94" s="114">
        <v>313294.95302025101</v>
      </c>
      <c r="AK94" s="114">
        <v>326907.36426428199</v>
      </c>
      <c r="AL94" s="114">
        <v>321455.66262828797</v>
      </c>
      <c r="AM94" s="114">
        <v>317191.16494234698</v>
      </c>
      <c r="AN94" s="114">
        <v>319790.889436197</v>
      </c>
      <c r="AO94" s="114">
        <v>334772.34561709099</v>
      </c>
      <c r="AP94" s="114">
        <v>339345.19581719901</v>
      </c>
      <c r="AQ94" s="114">
        <v>305471.62336547498</v>
      </c>
      <c r="AR94" s="114">
        <v>332544.79553187999</v>
      </c>
      <c r="AS94" s="114">
        <v>308572.75872588903</v>
      </c>
      <c r="AT94" s="114">
        <v>317126.86130266899</v>
      </c>
      <c r="AU94" s="114">
        <v>318583.624108741</v>
      </c>
      <c r="AV94" s="114">
        <v>326188.67052634899</v>
      </c>
      <c r="AW94" s="114">
        <v>389591.452635311</v>
      </c>
      <c r="AX94" s="114">
        <v>296130.08956147701</v>
      </c>
      <c r="AY94" s="114">
        <v>324422.02635357803</v>
      </c>
      <c r="AZ94" s="114">
        <v>295455.57147337502</v>
      </c>
      <c r="BA94" s="114">
        <v>305569.98768536799</v>
      </c>
      <c r="BB94" s="114">
        <v>308806.12345683301</v>
      </c>
      <c r="BC94" s="114">
        <v>320878.79290983698</v>
      </c>
      <c r="BD94" s="114">
        <v>295724.27782429499</v>
      </c>
      <c r="BE94" s="114">
        <v>308179.93513794802</v>
      </c>
      <c r="BF94" s="114">
        <v>317209.70324321301</v>
      </c>
      <c r="BG94" s="114">
        <v>311069.711891249</v>
      </c>
      <c r="BH94" s="114">
        <v>298809.60567541601</v>
      </c>
      <c r="BI94" s="114">
        <v>303084.67467902502</v>
      </c>
      <c r="BJ94" s="114">
        <v>313273.518415411</v>
      </c>
      <c r="BK94" s="114">
        <v>293624.19495857798</v>
      </c>
      <c r="BL94" s="114">
        <v>303276.65488373599</v>
      </c>
      <c r="BM94" s="114">
        <v>275455.06811528502</v>
      </c>
      <c r="BN94" s="114">
        <v>280841.419291884</v>
      </c>
      <c r="BO94" s="114">
        <v>209952.443627892</v>
      </c>
      <c r="BP94" s="114">
        <v>298036.02388218098</v>
      </c>
      <c r="BQ94" s="114">
        <v>273965.06398979598</v>
      </c>
      <c r="BR94" s="114">
        <v>252811.723198077</v>
      </c>
      <c r="BS94" s="114">
        <v>307417.38979118102</v>
      </c>
      <c r="BT94" s="114">
        <v>315570.64269052102</v>
      </c>
      <c r="BU94" s="114">
        <v>346900.87117156101</v>
      </c>
      <c r="BV94" s="114">
        <v>298182.47500273999</v>
      </c>
      <c r="BW94" s="114">
        <v>295573.29507438903</v>
      </c>
      <c r="BX94" s="114">
        <v>269182.61041298701</v>
      </c>
      <c r="BY94" s="114">
        <v>294118.19740521599</v>
      </c>
      <c r="BZ94" s="114">
        <v>285548.07384368201</v>
      </c>
      <c r="CA94" s="114">
        <v>282772.69498395402</v>
      </c>
      <c r="CB94" s="114">
        <v>287271.74043329398</v>
      </c>
      <c r="CC94" s="114">
        <v>332977.06650051399</v>
      </c>
      <c r="CD94" s="114">
        <v>321483.95263398101</v>
      </c>
      <c r="CE94" s="114">
        <v>305036.50115976698</v>
      </c>
      <c r="CF94" s="114">
        <v>326005.566358176</v>
      </c>
      <c r="CG94" s="114">
        <v>324729.11762126401</v>
      </c>
      <c r="CH94" s="114">
        <v>323722.275420208</v>
      </c>
      <c r="CI94" s="114">
        <v>290871.716690937</v>
      </c>
      <c r="CJ94" s="114">
        <v>313698.04177451303</v>
      </c>
      <c r="CK94" s="114">
        <v>335823.82881112501</v>
      </c>
      <c r="CL94" s="114">
        <v>339868.524160386</v>
      </c>
      <c r="CM94" s="114">
        <v>331004.33170595102</v>
      </c>
      <c r="CN94" s="114">
        <v>286766.42853039899</v>
      </c>
      <c r="CO94" s="114">
        <v>342862.37865390797</v>
      </c>
      <c r="CP94" s="114">
        <v>307051.96127884497</v>
      </c>
      <c r="CQ94" s="114">
        <v>298621.84374208201</v>
      </c>
      <c r="CR94" s="114">
        <v>305906.78840008401</v>
      </c>
      <c r="CS94" s="114">
        <v>292054.22764046898</v>
      </c>
      <c r="CT94" s="114">
        <v>266695.79343061202</v>
      </c>
      <c r="CU94" s="114">
        <v>288251.37349019502</v>
      </c>
      <c r="CV94" s="114">
        <v>282098.81557460898</v>
      </c>
      <c r="CW94" s="114">
        <v>278476.519934482</v>
      </c>
      <c r="CX94" s="114">
        <v>273256.59282386699</v>
      </c>
    </row>
    <row r="95" spans="1:102" s="79" customFormat="1" x14ac:dyDescent="0.2">
      <c r="A95" s="75" t="s">
        <v>2034</v>
      </c>
      <c r="B95" s="76">
        <f>STDEV(D95:L95)/AVERAGE(D95:L95)</f>
        <v>2.7872044602693533E-2</v>
      </c>
      <c r="C95" s="77"/>
      <c r="D95" s="78">
        <f t="shared" ref="D95:L95" si="87">(D93/D94)*2.61</f>
        <v>4.9744572010994439</v>
      </c>
      <c r="E95" s="78">
        <f t="shared" si="87"/>
        <v>5.1675863675972176</v>
      </c>
      <c r="F95" s="78">
        <f t="shared" si="87"/>
        <v>5.1555238990601504</v>
      </c>
      <c r="G95" s="78">
        <f t="shared" si="87"/>
        <v>5.38176386361667</v>
      </c>
      <c r="H95" s="78">
        <f t="shared" si="87"/>
        <v>5.0803442879528635</v>
      </c>
      <c r="I95" s="78">
        <f t="shared" si="87"/>
        <v>5.1381697740399961</v>
      </c>
      <c r="J95" s="78">
        <f t="shared" si="87"/>
        <v>5.1362983756514868</v>
      </c>
      <c r="K95" s="78">
        <f t="shared" si="87"/>
        <v>4.922489235952642</v>
      </c>
      <c r="L95" s="78">
        <f t="shared" si="87"/>
        <v>5.3026176049514762</v>
      </c>
      <c r="N95" s="80" t="s">
        <v>0</v>
      </c>
      <c r="O95" s="81"/>
      <c r="P95" s="82" t="s">
        <v>0</v>
      </c>
      <c r="Q95" s="82" t="s">
        <v>0</v>
      </c>
      <c r="R95" s="82" t="s">
        <v>0</v>
      </c>
      <c r="S95" s="82" t="s">
        <v>0</v>
      </c>
      <c r="T95" s="82" t="s">
        <v>0</v>
      </c>
      <c r="U95" s="82" t="s">
        <v>0</v>
      </c>
      <c r="V95" s="82" t="s">
        <v>0</v>
      </c>
      <c r="W95" s="82" t="s">
        <v>0</v>
      </c>
      <c r="X95" s="82" t="s">
        <v>0</v>
      </c>
      <c r="Y95" s="105"/>
      <c r="Z95" s="106" t="s">
        <v>0</v>
      </c>
      <c r="AA95" s="106" t="s">
        <v>0</v>
      </c>
      <c r="AB95" s="106" t="s">
        <v>0</v>
      </c>
      <c r="AC95" s="106" t="s">
        <v>0</v>
      </c>
      <c r="AD95" s="106" t="s">
        <v>0</v>
      </c>
      <c r="AE95" s="106" t="s">
        <v>0</v>
      </c>
      <c r="AF95" s="106" t="s">
        <v>0</v>
      </c>
      <c r="AG95" s="106" t="s">
        <v>0</v>
      </c>
      <c r="AH95" s="106" t="s">
        <v>0</v>
      </c>
      <c r="AI95" s="106" t="s">
        <v>0</v>
      </c>
      <c r="AJ95" s="106" t="s">
        <v>0</v>
      </c>
      <c r="AK95" s="106" t="s">
        <v>0</v>
      </c>
      <c r="AL95" s="106" t="s">
        <v>0</v>
      </c>
      <c r="AM95" s="106" t="s">
        <v>0</v>
      </c>
      <c r="AN95" s="106" t="s">
        <v>0</v>
      </c>
      <c r="AO95" s="106" t="s">
        <v>0</v>
      </c>
      <c r="AP95" s="106" t="s">
        <v>0</v>
      </c>
      <c r="AQ95" s="106" t="s">
        <v>0</v>
      </c>
      <c r="AR95" s="106" t="s">
        <v>0</v>
      </c>
      <c r="AS95" s="106" t="s">
        <v>0</v>
      </c>
      <c r="AT95" s="106" t="s">
        <v>0</v>
      </c>
      <c r="AU95" s="106" t="s">
        <v>0</v>
      </c>
      <c r="AV95" s="106" t="s">
        <v>0</v>
      </c>
      <c r="AW95" s="106" t="s">
        <v>0</v>
      </c>
      <c r="AX95" s="106" t="s">
        <v>0</v>
      </c>
      <c r="AY95" s="106" t="s">
        <v>0</v>
      </c>
      <c r="AZ95" s="106" t="s">
        <v>0</v>
      </c>
      <c r="BA95" s="106" t="s">
        <v>0</v>
      </c>
      <c r="BB95" s="106" t="s">
        <v>0</v>
      </c>
      <c r="BC95" s="106" t="s">
        <v>0</v>
      </c>
      <c r="BD95" s="106" t="s">
        <v>0</v>
      </c>
      <c r="BE95" s="106" t="s">
        <v>0</v>
      </c>
      <c r="BF95" s="106" t="s">
        <v>0</v>
      </c>
      <c r="BG95" s="106" t="s">
        <v>0</v>
      </c>
      <c r="BH95" s="106" t="s">
        <v>0</v>
      </c>
      <c r="BI95" s="106" t="s">
        <v>0</v>
      </c>
      <c r="BJ95" s="106" t="s">
        <v>0</v>
      </c>
      <c r="BK95" s="106" t="s">
        <v>0</v>
      </c>
      <c r="BL95" s="106" t="s">
        <v>0</v>
      </c>
      <c r="BM95" s="106" t="s">
        <v>0</v>
      </c>
      <c r="BN95" s="106" t="s">
        <v>0</v>
      </c>
      <c r="BO95" s="106" t="s">
        <v>0</v>
      </c>
      <c r="BP95" s="106" t="s">
        <v>0</v>
      </c>
      <c r="BQ95" s="106" t="s">
        <v>0</v>
      </c>
      <c r="BR95" s="106" t="s">
        <v>0</v>
      </c>
      <c r="BS95" s="106" t="s">
        <v>0</v>
      </c>
      <c r="BT95" s="106" t="s">
        <v>0</v>
      </c>
      <c r="BU95" s="106" t="s">
        <v>0</v>
      </c>
      <c r="BV95" s="106" t="s">
        <v>0</v>
      </c>
      <c r="BW95" s="106" t="s">
        <v>0</v>
      </c>
      <c r="BX95" s="106" t="s">
        <v>0</v>
      </c>
      <c r="BY95" s="106" t="s">
        <v>0</v>
      </c>
      <c r="BZ95" s="106" t="s">
        <v>0</v>
      </c>
      <c r="CA95" s="106" t="s">
        <v>0</v>
      </c>
      <c r="CB95" s="106" t="s">
        <v>0</v>
      </c>
      <c r="CC95" s="106" t="s">
        <v>0</v>
      </c>
      <c r="CD95" s="106" t="s">
        <v>0</v>
      </c>
      <c r="CE95" s="106" t="s">
        <v>0</v>
      </c>
      <c r="CF95" s="106" t="s">
        <v>0</v>
      </c>
      <c r="CG95" s="106" t="s">
        <v>0</v>
      </c>
      <c r="CH95" s="106" t="s">
        <v>0</v>
      </c>
      <c r="CI95" s="106" t="s">
        <v>0</v>
      </c>
      <c r="CJ95" s="106" t="s">
        <v>0</v>
      </c>
      <c r="CK95" s="106" t="s">
        <v>0</v>
      </c>
      <c r="CL95" s="106" t="s">
        <v>0</v>
      </c>
      <c r="CM95" s="106" t="s">
        <v>0</v>
      </c>
      <c r="CN95" s="106" t="s">
        <v>0</v>
      </c>
      <c r="CO95" s="106" t="s">
        <v>0</v>
      </c>
      <c r="CP95" s="106" t="s">
        <v>0</v>
      </c>
      <c r="CQ95" s="106" t="s">
        <v>0</v>
      </c>
      <c r="CR95" s="106" t="s">
        <v>0</v>
      </c>
      <c r="CS95" s="106" t="s">
        <v>0</v>
      </c>
      <c r="CT95" s="106" t="s">
        <v>0</v>
      </c>
      <c r="CU95" s="106" t="s">
        <v>0</v>
      </c>
      <c r="CV95" s="106" t="s">
        <v>0</v>
      </c>
      <c r="CW95" s="106" t="s">
        <v>0</v>
      </c>
      <c r="CX95" s="106" t="s">
        <v>0</v>
      </c>
    </row>
    <row r="96" spans="1:102" s="79" customFormat="1" x14ac:dyDescent="0.2">
      <c r="A96" s="75"/>
      <c r="B96" s="70"/>
      <c r="C96" s="77"/>
      <c r="D96" s="84"/>
      <c r="E96" s="84"/>
      <c r="F96" s="84"/>
      <c r="G96" s="84"/>
      <c r="H96" s="84"/>
      <c r="I96" s="84"/>
      <c r="J96" s="84"/>
      <c r="K96" s="84"/>
      <c r="L96" s="84"/>
      <c r="N96" s="72"/>
      <c r="O96" s="81"/>
      <c r="P96" s="85"/>
      <c r="Q96" s="85"/>
      <c r="R96" s="85"/>
      <c r="S96" s="85"/>
      <c r="T96" s="85"/>
      <c r="U96" s="85"/>
      <c r="V96" s="85"/>
      <c r="W96" s="85"/>
      <c r="X96" s="85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3"/>
      <c r="BW96" s="103"/>
      <c r="BX96" s="103"/>
      <c r="BY96" s="103"/>
      <c r="BZ96" s="103"/>
      <c r="CA96" s="103"/>
      <c r="CB96" s="103"/>
      <c r="CC96" s="103"/>
      <c r="CD96" s="103"/>
      <c r="CE96" s="103"/>
      <c r="CF96" s="103"/>
      <c r="CG96" s="103"/>
      <c r="CH96" s="103"/>
      <c r="CI96" s="103"/>
      <c r="CJ96" s="103"/>
      <c r="CK96" s="103"/>
      <c r="CL96" s="103"/>
      <c r="CM96" s="103"/>
      <c r="CN96" s="103"/>
      <c r="CO96" s="103"/>
      <c r="CP96" s="103"/>
      <c r="CQ96" s="103"/>
      <c r="CR96" s="103"/>
      <c r="CS96" s="103"/>
      <c r="CT96" s="103"/>
      <c r="CU96" s="103"/>
      <c r="CV96" s="103"/>
      <c r="CW96" s="103"/>
      <c r="CX96" s="103"/>
    </row>
    <row r="97" spans="1:102" x14ac:dyDescent="0.2">
      <c r="A97" s="69" t="s">
        <v>2079</v>
      </c>
      <c r="B97" s="70">
        <f>STDEV(D97:L97)/AVERAGE(D97:L97)</f>
        <v>3.3082492831789774E-2</v>
      </c>
      <c r="C97" s="71"/>
      <c r="D97" s="8">
        <v>124866730.345807</v>
      </c>
      <c r="E97" s="8">
        <v>123768506.99335</v>
      </c>
      <c r="F97" s="8">
        <v>119829217.70440499</v>
      </c>
      <c r="G97" s="8">
        <v>116824672.787847</v>
      </c>
      <c r="H97" s="8">
        <v>116244256.960691</v>
      </c>
      <c r="I97" s="8">
        <v>114561878.190014</v>
      </c>
      <c r="J97" s="8">
        <v>114619704.795486</v>
      </c>
      <c r="K97" s="8">
        <v>115585227.31155001</v>
      </c>
      <c r="L97" s="8">
        <v>115847439.98064201</v>
      </c>
      <c r="N97" s="72">
        <f>STDEV(P97:X97)/AVERAGE(P97:X97)</f>
        <v>3.849612709890568E-2</v>
      </c>
      <c r="O97" s="73"/>
      <c r="P97" s="10">
        <v>38138905.368997999</v>
      </c>
      <c r="Q97" s="10">
        <v>38957497.676422998</v>
      </c>
      <c r="R97" s="10">
        <v>37260479.159941003</v>
      </c>
      <c r="S97" s="10">
        <v>36320584.669173203</v>
      </c>
      <c r="T97" s="10">
        <v>35903238.017023198</v>
      </c>
      <c r="U97" s="10">
        <v>35607641.546956301</v>
      </c>
      <c r="V97" s="10">
        <v>34340999.417051204</v>
      </c>
      <c r="W97" s="10">
        <v>36069553.335126899</v>
      </c>
      <c r="X97" s="10">
        <v>35826734.809204496</v>
      </c>
      <c r="Z97" s="102">
        <v>55846820.924442902</v>
      </c>
      <c r="AA97" s="102">
        <v>64022415.342161097</v>
      </c>
      <c r="AB97" s="102">
        <v>62103775.872248799</v>
      </c>
      <c r="AC97" s="102">
        <v>43607853.696216799</v>
      </c>
      <c r="AD97" s="102">
        <v>59784563.188440099</v>
      </c>
      <c r="AE97" s="102">
        <v>97207391.372040302</v>
      </c>
      <c r="AF97" s="102">
        <v>74915853.126246497</v>
      </c>
      <c r="AG97" s="102">
        <v>42204580.1941121</v>
      </c>
      <c r="AH97" s="102">
        <v>45007760.995041303</v>
      </c>
      <c r="AI97" s="102">
        <v>55784099.117203198</v>
      </c>
      <c r="AJ97" s="102">
        <v>118763283.19792201</v>
      </c>
      <c r="AK97" s="102">
        <v>53373662.461828001</v>
      </c>
      <c r="AL97" s="102">
        <v>55485049.159266397</v>
      </c>
      <c r="AM97" s="102">
        <v>28449290.289701998</v>
      </c>
      <c r="AN97" s="102">
        <v>32541043.908697698</v>
      </c>
      <c r="AO97" s="102">
        <v>50689456.3873799</v>
      </c>
      <c r="AP97" s="102">
        <v>63327065.570819899</v>
      </c>
      <c r="AQ97" s="102">
        <v>127645061.142113</v>
      </c>
      <c r="AR97" s="102">
        <v>25200592.370045502</v>
      </c>
      <c r="AS97" s="102">
        <v>47928893.493748002</v>
      </c>
      <c r="AT97" s="102">
        <v>32685745.645423301</v>
      </c>
      <c r="AU97" s="102">
        <v>48546515.235781901</v>
      </c>
      <c r="AV97" s="102">
        <v>53150618.872353002</v>
      </c>
      <c r="AW97" s="102">
        <v>35867231.313409097</v>
      </c>
      <c r="AX97" s="102">
        <v>29303665.892717101</v>
      </c>
      <c r="AY97" s="102">
        <v>61716019.6250332</v>
      </c>
      <c r="AZ97" s="102">
        <v>91030259.174229801</v>
      </c>
      <c r="BA97" s="102">
        <v>81417711.610798895</v>
      </c>
      <c r="BB97" s="102">
        <v>70044405.036998004</v>
      </c>
      <c r="BC97" s="102">
        <v>42317428.490908898</v>
      </c>
      <c r="BD97" s="102">
        <v>62222972.007618003</v>
      </c>
      <c r="BE97" s="102">
        <v>61051759.9119839</v>
      </c>
      <c r="BF97" s="102">
        <v>49969972.630917303</v>
      </c>
      <c r="BG97" s="102">
        <v>38539125.943155997</v>
      </c>
      <c r="BH97" s="102">
        <v>51717754.046497203</v>
      </c>
      <c r="BI97" s="102">
        <v>54411654.093347304</v>
      </c>
      <c r="BJ97" s="102">
        <v>63029198.233198904</v>
      </c>
      <c r="BK97" s="102">
        <v>144958425.585244</v>
      </c>
      <c r="BL97" s="102">
        <v>39476962.179838099</v>
      </c>
      <c r="BM97" s="102">
        <v>37304772.695843801</v>
      </c>
      <c r="BN97" s="102">
        <v>35465672.141015597</v>
      </c>
      <c r="BO97" s="102">
        <v>42409187.197851703</v>
      </c>
      <c r="BP97" s="102">
        <v>42058929.367530897</v>
      </c>
      <c r="BQ97" s="102">
        <v>68626900.430296198</v>
      </c>
      <c r="BR97" s="102">
        <v>88806547.769609198</v>
      </c>
      <c r="BS97" s="102">
        <v>43335817.960688002</v>
      </c>
      <c r="BT97" s="102">
        <v>62047053.328022599</v>
      </c>
      <c r="BU97" s="102">
        <v>41010471.030721501</v>
      </c>
      <c r="BV97" s="102">
        <v>108920573.651057</v>
      </c>
      <c r="BW97" s="102">
        <v>40802625.711152203</v>
      </c>
      <c r="BX97" s="102">
        <v>53221566.844403103</v>
      </c>
      <c r="BY97" s="102">
        <v>71010496.906433403</v>
      </c>
      <c r="BZ97" s="102">
        <v>48292478.134028398</v>
      </c>
      <c r="CA97" s="102">
        <v>65679763.2773313</v>
      </c>
      <c r="CB97" s="102">
        <v>39268894.678796098</v>
      </c>
      <c r="CC97" s="102">
        <v>67081317.032074399</v>
      </c>
      <c r="CD97" s="102">
        <v>73482465.706065699</v>
      </c>
      <c r="CE97" s="102">
        <v>44727279.225482002</v>
      </c>
      <c r="CF97" s="102">
        <v>23784930.009467699</v>
      </c>
      <c r="CG97" s="102">
        <v>45581106.380349599</v>
      </c>
      <c r="CH97" s="102">
        <v>66901952.580336697</v>
      </c>
      <c r="CI97" s="102">
        <v>47346686.334399201</v>
      </c>
      <c r="CJ97" s="102">
        <v>84046137.840453699</v>
      </c>
      <c r="CK97" s="102">
        <v>60414197.422823504</v>
      </c>
      <c r="CL97" s="102">
        <v>62536523.675296001</v>
      </c>
      <c r="CM97" s="102">
        <v>81959196.583576396</v>
      </c>
      <c r="CN97" s="102">
        <v>141853123.90633601</v>
      </c>
      <c r="CO97" s="102">
        <v>37942605.676632099</v>
      </c>
      <c r="CP97" s="102">
        <v>29984974.915967301</v>
      </c>
      <c r="CQ97" s="102">
        <v>116479961.485089</v>
      </c>
      <c r="CR97" s="102">
        <v>60224932.825227901</v>
      </c>
      <c r="CS97" s="102">
        <v>42134648.401200801</v>
      </c>
      <c r="CT97" s="102">
        <v>146471104.918152</v>
      </c>
      <c r="CU97" s="102">
        <v>54903021.296566799</v>
      </c>
      <c r="CV97" s="102">
        <v>53043333.725718297</v>
      </c>
      <c r="CW97" s="102">
        <v>50651317.459921002</v>
      </c>
      <c r="CX97" s="102">
        <v>50558419.311493598</v>
      </c>
    </row>
    <row r="98" spans="1:102" x14ac:dyDescent="0.2">
      <c r="A98" s="69" t="s">
        <v>2080</v>
      </c>
      <c r="B98" s="70">
        <f>STDEV(D98:L98)/AVERAGE(D98:L98)</f>
        <v>3.3392252881285236E-2</v>
      </c>
      <c r="C98" s="71"/>
      <c r="D98" s="8">
        <v>15783451.6065393</v>
      </c>
      <c r="E98" s="8">
        <v>15468342.7251729</v>
      </c>
      <c r="F98" s="8">
        <v>15175745.793981399</v>
      </c>
      <c r="G98" s="8">
        <v>14802771.1221219</v>
      </c>
      <c r="H98" s="8">
        <v>14508409.0318987</v>
      </c>
      <c r="I98" s="8">
        <v>14415340.3804683</v>
      </c>
      <c r="J98" s="8">
        <v>14445900.951345799</v>
      </c>
      <c r="K98" s="8">
        <v>14549450.749572201</v>
      </c>
      <c r="L98" s="8">
        <v>14623750.823495001</v>
      </c>
      <c r="N98" s="72">
        <f>STDEV(P98:X98)/AVERAGE(P98:X98)</f>
        <v>4.1482338583573364E-2</v>
      </c>
      <c r="O98" s="73"/>
      <c r="P98" s="10">
        <v>20758436.285883099</v>
      </c>
      <c r="Q98" s="10">
        <v>20658961.4562141</v>
      </c>
      <c r="R98" s="10">
        <v>19604279.805991199</v>
      </c>
      <c r="S98" s="10">
        <v>19288148.647237599</v>
      </c>
      <c r="T98" s="10">
        <v>19048581.827011898</v>
      </c>
      <c r="U98" s="10">
        <v>18775043.3573776</v>
      </c>
      <c r="V98" s="10">
        <v>18340732.380224399</v>
      </c>
      <c r="W98" s="10">
        <v>19164385.471803501</v>
      </c>
      <c r="X98" s="10">
        <v>19230132.112344701</v>
      </c>
      <c r="Z98" s="102">
        <v>19154861.690485898</v>
      </c>
      <c r="AA98" s="102">
        <v>18228882.329804201</v>
      </c>
      <c r="AB98" s="102">
        <v>17517508.184153199</v>
      </c>
      <c r="AC98" s="102">
        <v>20567720.010786101</v>
      </c>
      <c r="AD98" s="102">
        <v>18354552.706419501</v>
      </c>
      <c r="AE98" s="102">
        <v>16155942.1023187</v>
      </c>
      <c r="AF98" s="102">
        <v>17535724.630431902</v>
      </c>
      <c r="AG98" s="102">
        <v>19950655.372378599</v>
      </c>
      <c r="AH98" s="102">
        <v>19886535.646925502</v>
      </c>
      <c r="AI98" s="102">
        <v>19421494.889355302</v>
      </c>
      <c r="AJ98" s="102">
        <v>15154818.8060578</v>
      </c>
      <c r="AK98" s="102">
        <v>19119607.101118401</v>
      </c>
      <c r="AL98" s="102">
        <v>18742267.420126799</v>
      </c>
      <c r="AM98" s="102">
        <v>21285951.5961762</v>
      </c>
      <c r="AN98" s="102">
        <v>20639424.243414901</v>
      </c>
      <c r="AO98" s="102">
        <v>19058560.871822</v>
      </c>
      <c r="AP98" s="102">
        <v>17544436.8842819</v>
      </c>
      <c r="AQ98" s="102">
        <v>14029771.5475736</v>
      </c>
      <c r="AR98" s="102">
        <v>21021893.508325301</v>
      </c>
      <c r="AS98" s="102">
        <v>18542784.6061799</v>
      </c>
      <c r="AT98" s="102">
        <v>19207597.534981702</v>
      </c>
      <c r="AU98" s="102">
        <v>18346355.0835451</v>
      </c>
      <c r="AV98" s="102">
        <v>18059484.654848699</v>
      </c>
      <c r="AW98" s="102">
        <v>19945869.085888602</v>
      </c>
      <c r="AX98" s="102">
        <v>20735714.396267399</v>
      </c>
      <c r="AY98" s="102">
        <v>18113027.655226499</v>
      </c>
      <c r="AZ98" s="102">
        <v>15722816.086417999</v>
      </c>
      <c r="BA98" s="102">
        <v>16139727.671986099</v>
      </c>
      <c r="BB98" s="102">
        <v>16564339.1384404</v>
      </c>
      <c r="BC98" s="102">
        <v>18833648.008041002</v>
      </c>
      <c r="BD98" s="102">
        <v>17081127.679632299</v>
      </c>
      <c r="BE98" s="102">
        <v>17316396.6302712</v>
      </c>
      <c r="BF98" s="102">
        <v>17661146.9187904</v>
      </c>
      <c r="BG98" s="102">
        <v>18856777.926532902</v>
      </c>
      <c r="BH98" s="102">
        <v>18650477.658950299</v>
      </c>
      <c r="BI98" s="102">
        <v>18081040.598768499</v>
      </c>
      <c r="BJ98" s="102">
        <v>16989660.4416795</v>
      </c>
      <c r="BK98" s="102">
        <v>12601713.029695399</v>
      </c>
      <c r="BL98" s="102">
        <v>18575350.863083102</v>
      </c>
      <c r="BM98" s="102">
        <v>19156983.026647799</v>
      </c>
      <c r="BN98" s="102">
        <v>19490688.654447298</v>
      </c>
      <c r="BO98" s="102">
        <v>19217960.304398</v>
      </c>
      <c r="BP98" s="102">
        <v>18570509.903111</v>
      </c>
      <c r="BQ98" s="102">
        <v>16878232.849643499</v>
      </c>
      <c r="BR98" s="102">
        <v>14965087.634839701</v>
      </c>
      <c r="BS98" s="102">
        <v>18278045.046707101</v>
      </c>
      <c r="BT98" s="102">
        <v>16492317.176691299</v>
      </c>
      <c r="BU98" s="102">
        <v>18706613.041834299</v>
      </c>
      <c r="BV98" s="102">
        <v>14472489.208213801</v>
      </c>
      <c r="BW98" s="102">
        <v>18757456.4870915</v>
      </c>
      <c r="BX98" s="102">
        <v>17894320.4794356</v>
      </c>
      <c r="BY98" s="102">
        <v>16276105.7689576</v>
      </c>
      <c r="BZ98" s="102">
        <v>18050577.179952201</v>
      </c>
      <c r="CA98" s="102">
        <v>16331362.3655363</v>
      </c>
      <c r="CB98" s="102">
        <v>18891518.740309998</v>
      </c>
      <c r="CC98" s="102">
        <v>16331815.1027223</v>
      </c>
      <c r="CD98" s="102">
        <v>16164887.155314101</v>
      </c>
      <c r="CE98" s="102">
        <v>18156773.085507601</v>
      </c>
      <c r="CF98" s="102">
        <v>19692185.4538172</v>
      </c>
      <c r="CG98" s="102">
        <v>17631706.045971099</v>
      </c>
      <c r="CH98" s="102">
        <v>16911369.925871201</v>
      </c>
      <c r="CI98" s="102">
        <v>17993008.841135401</v>
      </c>
      <c r="CJ98" s="102">
        <v>15544230.4807106</v>
      </c>
      <c r="CK98" s="102">
        <v>17178584.7468132</v>
      </c>
      <c r="CL98" s="102">
        <v>16933095.292199101</v>
      </c>
      <c r="CM98" s="102">
        <v>15570825.720907601</v>
      </c>
      <c r="CN98" s="102">
        <v>12198571.4488989</v>
      </c>
      <c r="CO98" s="102">
        <v>19593926.653401799</v>
      </c>
      <c r="CP98" s="102">
        <v>19560355.424327601</v>
      </c>
      <c r="CQ98" s="102">
        <v>13506977.7947195</v>
      </c>
      <c r="CR98" s="102">
        <v>17130276.0253888</v>
      </c>
      <c r="CS98" s="102">
        <v>18314228.595315099</v>
      </c>
      <c r="CT98" s="102">
        <v>12025984.687698601</v>
      </c>
      <c r="CU98" s="102">
        <v>17549010.459019002</v>
      </c>
      <c r="CV98" s="102">
        <v>17600949.893007401</v>
      </c>
      <c r="CW98" s="102">
        <v>17869178.294409599</v>
      </c>
      <c r="CX98" s="102">
        <v>17833691.470096201</v>
      </c>
    </row>
    <row r="99" spans="1:102" s="79" customFormat="1" ht="14" customHeight="1" x14ac:dyDescent="0.2">
      <c r="A99" s="75" t="s">
        <v>2034</v>
      </c>
      <c r="B99" s="76">
        <f>STDEV(D99:L99)/AVERAGE(D99:L99)</f>
        <v>5.3552301169477309E-3</v>
      </c>
      <c r="C99" s="77"/>
      <c r="D99" s="78">
        <f t="shared" ref="D99:L99" si="88">(D97/D98)*39.16*(500/(150/7))</f>
        <v>7228.766976042024</v>
      </c>
      <c r="E99" s="78">
        <f t="shared" si="88"/>
        <v>7311.1523623458879</v>
      </c>
      <c r="F99" s="78">
        <f t="shared" si="88"/>
        <v>7214.9304561490117</v>
      </c>
      <c r="G99" s="78">
        <f t="shared" si="88"/>
        <v>7211.2577301481533</v>
      </c>
      <c r="H99" s="78">
        <f t="shared" si="88"/>
        <v>7321.0130869634249</v>
      </c>
      <c r="I99" s="78">
        <f t="shared" si="88"/>
        <v>7261.6396192295924</v>
      </c>
      <c r="J99" s="78">
        <f t="shared" si="88"/>
        <v>7249.935139469796</v>
      </c>
      <c r="K99" s="78">
        <f t="shared" si="88"/>
        <v>7258.9733353734337</v>
      </c>
      <c r="L99" s="78">
        <f t="shared" si="88"/>
        <v>7238.4758718383855</v>
      </c>
      <c r="N99" s="80">
        <f>STDEV(P99:X99)/AVERAGE(P99:X99)</f>
        <v>1.0165726944591882E-2</v>
      </c>
      <c r="O99" s="81"/>
      <c r="P99" s="82">
        <f>((P97/P98)*39.16*(500/(150/7)))</f>
        <v>1678.777180157748</v>
      </c>
      <c r="Q99" s="82">
        <f t="shared" ref="Q99:X99" si="89">((Q97/Q98)*39.16*(500/(150/7)))</f>
        <v>1723.0664903291286</v>
      </c>
      <c r="R99" s="82">
        <f t="shared" si="89"/>
        <v>1736.6688376894804</v>
      </c>
      <c r="S99" s="82">
        <f t="shared" si="89"/>
        <v>1720.6072757600925</v>
      </c>
      <c r="T99" s="82">
        <f t="shared" si="89"/>
        <v>1722.2271793606199</v>
      </c>
      <c r="U99" s="82">
        <f t="shared" si="89"/>
        <v>1732.9328291566358</v>
      </c>
      <c r="V99" s="82">
        <f t="shared" si="89"/>
        <v>1710.8649325898041</v>
      </c>
      <c r="W99" s="82">
        <f t="shared" si="89"/>
        <v>1719.7500670835955</v>
      </c>
      <c r="X99" s="82">
        <f t="shared" si="89"/>
        <v>1702.3326531724138</v>
      </c>
      <c r="Y99" s="105"/>
      <c r="Z99" s="106">
        <f>((Z97/Z98)*39.16*(500/(150/7)))</f>
        <v>2664.0287287851729</v>
      </c>
      <c r="AA99" s="106">
        <f t="shared" ref="AA99:CL99" si="90">((AA97/AA98)*39.16*(500/(150/7)))</f>
        <v>3209.160820737623</v>
      </c>
      <c r="AB99" s="106">
        <f t="shared" si="90"/>
        <v>3239.404231685779</v>
      </c>
      <c r="AC99" s="106">
        <f t="shared" si="90"/>
        <v>1937.3051313641247</v>
      </c>
      <c r="AD99" s="106">
        <f t="shared" si="90"/>
        <v>2976.2178941546654</v>
      </c>
      <c r="AE99" s="106">
        <f t="shared" si="90"/>
        <v>5497.7687578036457</v>
      </c>
      <c r="AF99" s="106">
        <f t="shared" si="90"/>
        <v>3903.6374965514988</v>
      </c>
      <c r="AG99" s="106">
        <f t="shared" si="90"/>
        <v>1932.9556359382043</v>
      </c>
      <c r="AH99" s="106">
        <f t="shared" si="90"/>
        <v>2067.986712719724</v>
      </c>
      <c r="AI99" s="106">
        <f t="shared" si="90"/>
        <v>2624.5039902307512</v>
      </c>
      <c r="AJ99" s="106">
        <f t="shared" si="90"/>
        <v>7160.6247506351119</v>
      </c>
      <c r="AK99" s="106">
        <f t="shared" si="90"/>
        <v>2550.7477353235754</v>
      </c>
      <c r="AL99" s="106">
        <f t="shared" si="90"/>
        <v>2705.0376446990931</v>
      </c>
      <c r="AM99" s="106">
        <f t="shared" si="90"/>
        <v>1221.2310419820171</v>
      </c>
      <c r="AN99" s="106">
        <f t="shared" si="90"/>
        <v>1440.6330414147778</v>
      </c>
      <c r="AO99" s="106">
        <f t="shared" si="90"/>
        <v>2430.2278782326225</v>
      </c>
      <c r="AP99" s="106">
        <f t="shared" si="90"/>
        <v>3298.1423738988383</v>
      </c>
      <c r="AQ99" s="106">
        <f t="shared" si="90"/>
        <v>8313.2891227363871</v>
      </c>
      <c r="AR99" s="106">
        <f t="shared" si="90"/>
        <v>1095.363805317395</v>
      </c>
      <c r="AS99" s="106">
        <f t="shared" si="90"/>
        <v>2361.793470891369</v>
      </c>
      <c r="AT99" s="106">
        <f t="shared" si="90"/>
        <v>1554.9084296817848</v>
      </c>
      <c r="AU99" s="106">
        <f t="shared" si="90"/>
        <v>2417.8409818249829</v>
      </c>
      <c r="AV99" s="106">
        <f t="shared" si="90"/>
        <v>2689.1959033795342</v>
      </c>
      <c r="AW99" s="106">
        <f t="shared" si="90"/>
        <v>1643.1013702293608</v>
      </c>
      <c r="AX99" s="106">
        <f t="shared" si="90"/>
        <v>1291.2859332137868</v>
      </c>
      <c r="AY99" s="106">
        <f t="shared" si="90"/>
        <v>3113.3383885589742</v>
      </c>
      <c r="AZ99" s="106">
        <f t="shared" si="90"/>
        <v>5290.2343760999793</v>
      </c>
      <c r="BA99" s="106">
        <f t="shared" si="90"/>
        <v>4609.3762258228135</v>
      </c>
      <c r="BB99" s="106">
        <f t="shared" si="90"/>
        <v>3863.8370755932465</v>
      </c>
      <c r="BC99" s="106">
        <f t="shared" si="90"/>
        <v>2053.0725102531596</v>
      </c>
      <c r="BD99" s="106">
        <f t="shared" si="90"/>
        <v>3328.5392328178764</v>
      </c>
      <c r="BE99" s="106">
        <f t="shared" si="90"/>
        <v>3221.5148036470996</v>
      </c>
      <c r="BF99" s="106">
        <f t="shared" si="90"/>
        <v>2585.2924427034141</v>
      </c>
      <c r="BG99" s="106">
        <f t="shared" si="90"/>
        <v>1867.4708982091609</v>
      </c>
      <c r="BH99" s="106">
        <f t="shared" si="90"/>
        <v>2533.7815289004825</v>
      </c>
      <c r="BI99" s="106">
        <f t="shared" si="90"/>
        <v>2749.7168537014859</v>
      </c>
      <c r="BJ99" s="106">
        <f t="shared" si="90"/>
        <v>3389.8193313894785</v>
      </c>
      <c r="BK99" s="106">
        <f t="shared" si="90"/>
        <v>10510.741285144035</v>
      </c>
      <c r="BL99" s="106">
        <f t="shared" si="90"/>
        <v>1941.8968991937704</v>
      </c>
      <c r="BM99" s="106">
        <f t="shared" si="90"/>
        <v>1779.3310281269455</v>
      </c>
      <c r="BN99" s="106">
        <f t="shared" si="90"/>
        <v>1662.6486318082468</v>
      </c>
      <c r="BO99" s="106">
        <f t="shared" si="90"/>
        <v>2016.3788127599748</v>
      </c>
      <c r="BP99" s="106">
        <f t="shared" si="90"/>
        <v>2069.4448309675759</v>
      </c>
      <c r="BQ99" s="106">
        <f t="shared" si="90"/>
        <v>3715.2400399449275</v>
      </c>
      <c r="BR99" s="106">
        <f t="shared" si="90"/>
        <v>5422.3205968028469</v>
      </c>
      <c r="BS99" s="106">
        <f t="shared" si="90"/>
        <v>2166.3904042669865</v>
      </c>
      <c r="BT99" s="106">
        <f t="shared" si="90"/>
        <v>3437.6285790241673</v>
      </c>
      <c r="BU99" s="106">
        <f t="shared" si="90"/>
        <v>2003.1757920404839</v>
      </c>
      <c r="BV99" s="106">
        <f t="shared" si="90"/>
        <v>6876.7962027067542</v>
      </c>
      <c r="BW99" s="106">
        <f t="shared" si="90"/>
        <v>1987.6212548039593</v>
      </c>
      <c r="BX99" s="106">
        <f t="shared" si="90"/>
        <v>2717.6399200989999</v>
      </c>
      <c r="BY99" s="106">
        <f t="shared" si="90"/>
        <v>3986.4976893749495</v>
      </c>
      <c r="BZ99" s="106">
        <f t="shared" si="90"/>
        <v>2444.6003349600223</v>
      </c>
      <c r="CA99" s="106">
        <f t="shared" si="90"/>
        <v>3674.7570526379304</v>
      </c>
      <c r="CB99" s="106">
        <f t="shared" si="90"/>
        <v>1899.3336917168983</v>
      </c>
      <c r="CC99" s="106">
        <f t="shared" si="90"/>
        <v>3753.06939434371</v>
      </c>
      <c r="CD99" s="106">
        <f t="shared" si="90"/>
        <v>4153.655864469355</v>
      </c>
      <c r="CE99" s="106">
        <f t="shared" si="90"/>
        <v>2250.8848761375521</v>
      </c>
      <c r="CF99" s="106">
        <f t="shared" si="90"/>
        <v>1103.6399911843273</v>
      </c>
      <c r="CG99" s="106">
        <f t="shared" si="90"/>
        <v>2362.163715828</v>
      </c>
      <c r="CH99" s="106">
        <f t="shared" si="90"/>
        <v>3614.7600345623964</v>
      </c>
      <c r="CI99" s="106">
        <f t="shared" si="90"/>
        <v>2404.39194514887</v>
      </c>
      <c r="CJ99" s="106">
        <f t="shared" si="90"/>
        <v>4940.4669969381375</v>
      </c>
      <c r="CK99" s="106">
        <f t="shared" si="90"/>
        <v>3213.4466724364597</v>
      </c>
      <c r="CL99" s="106">
        <f t="shared" si="90"/>
        <v>3374.5576486085047</v>
      </c>
      <c r="CM99" s="106">
        <f t="shared" ref="CM99:CX99" si="91">((CM97/CM98)*39.16*(500/(150/7)))</f>
        <v>4809.5618841251817</v>
      </c>
      <c r="CN99" s="106">
        <f t="shared" si="91"/>
        <v>10625.500559115264</v>
      </c>
      <c r="CO99" s="106">
        <f t="shared" si="91"/>
        <v>1769.3964141813387</v>
      </c>
      <c r="CP99" s="106">
        <f t="shared" si="91"/>
        <v>1400.7041531467989</v>
      </c>
      <c r="CQ99" s="106">
        <f t="shared" si="91"/>
        <v>7879.7511250753423</v>
      </c>
      <c r="CR99" s="106">
        <f t="shared" si="91"/>
        <v>3212.4134216291818</v>
      </c>
      <c r="CS99" s="106">
        <f t="shared" si="91"/>
        <v>2102.1815105172232</v>
      </c>
      <c r="CT99" s="106">
        <f t="shared" si="91"/>
        <v>11128.86257628284</v>
      </c>
      <c r="CU99" s="106">
        <f t="shared" si="91"/>
        <v>2858.6637848631899</v>
      </c>
      <c r="CV99" s="106">
        <f t="shared" si="91"/>
        <v>2753.6844562899646</v>
      </c>
      <c r="CW99" s="106">
        <f t="shared" si="91"/>
        <v>2590.034996452961</v>
      </c>
      <c r="CX99" s="106">
        <f t="shared" si="91"/>
        <v>2590.4290809908366</v>
      </c>
    </row>
    <row r="100" spans="1:102" x14ac:dyDescent="0.2">
      <c r="A100" s="83"/>
      <c r="B100" s="70"/>
      <c r="C100" s="71"/>
      <c r="D100" s="8"/>
      <c r="E100" s="8"/>
      <c r="F100" s="8"/>
      <c r="G100" s="8"/>
      <c r="H100" s="8"/>
      <c r="I100" s="8"/>
      <c r="J100" s="8"/>
      <c r="K100" s="8"/>
      <c r="L100" s="8"/>
      <c r="N100" s="72"/>
      <c r="O100" s="73"/>
      <c r="P100" s="74"/>
      <c r="Q100" s="74"/>
      <c r="R100" s="74"/>
      <c r="S100" s="74"/>
      <c r="T100" s="74"/>
      <c r="U100" s="74"/>
      <c r="V100" s="74"/>
      <c r="W100" s="74"/>
      <c r="X100" s="74"/>
    </row>
    <row r="101" spans="1:102" x14ac:dyDescent="0.2">
      <c r="A101" s="69" t="s">
        <v>2081</v>
      </c>
      <c r="B101" s="70">
        <f>STDEV(D101:L101)/AVERAGE(D101:L101)</f>
        <v>4.0622079756231853E-2</v>
      </c>
      <c r="C101" s="71"/>
      <c r="D101" s="8">
        <v>8759709.5233508609</v>
      </c>
      <c r="E101" s="8">
        <v>8465300.6631226707</v>
      </c>
      <c r="F101" s="8">
        <v>8348578.6076213298</v>
      </c>
      <c r="G101" s="8">
        <v>8161900.4841719205</v>
      </c>
      <c r="H101" s="8">
        <v>7803076.9562462997</v>
      </c>
      <c r="I101" s="8">
        <v>7951896.3565208502</v>
      </c>
      <c r="J101" s="8">
        <v>7809174.0047624996</v>
      </c>
      <c r="K101" s="8">
        <v>7895529.8500359897</v>
      </c>
      <c r="L101" s="8">
        <v>7992996.19287726</v>
      </c>
      <c r="N101" s="72">
        <f>STDEV(P101:X101)/AVERAGE(P101:X101)</f>
        <v>4.6743690113800321E-2</v>
      </c>
      <c r="O101" s="73"/>
      <c r="P101" s="10">
        <v>2016736.78456071</v>
      </c>
      <c r="Q101" s="10">
        <v>2129730.5629207999</v>
      </c>
      <c r="R101" s="10">
        <v>2020664.92210847</v>
      </c>
      <c r="S101" s="10">
        <v>2027555.53077572</v>
      </c>
      <c r="T101" s="10">
        <v>1900304.9793310999</v>
      </c>
      <c r="U101" s="10">
        <v>1906021.6018313901</v>
      </c>
      <c r="V101" s="10">
        <v>1847072.26670714</v>
      </c>
      <c r="W101" s="10">
        <v>1917953.0376974901</v>
      </c>
      <c r="X101" s="10">
        <v>2067306.97825184</v>
      </c>
      <c r="Z101" s="102">
        <v>1699734.14066079</v>
      </c>
      <c r="AA101" s="102">
        <v>17686839.935585599</v>
      </c>
      <c r="AB101" s="102">
        <v>3955659.9474108098</v>
      </c>
      <c r="AC101" s="102">
        <v>1400015.7760824</v>
      </c>
      <c r="AD101" s="102">
        <v>8161609.8139537601</v>
      </c>
      <c r="AE101" s="102">
        <v>3326714.7301047901</v>
      </c>
      <c r="AF101" s="102">
        <v>3332667.2667873502</v>
      </c>
      <c r="AG101" s="102">
        <v>3224539.3746750401</v>
      </c>
      <c r="AH101" s="102">
        <v>1703285.22299643</v>
      </c>
      <c r="AI101" s="102">
        <v>1624839.01711803</v>
      </c>
      <c r="AJ101" s="102">
        <v>5638370.1835608296</v>
      </c>
      <c r="AK101" s="102">
        <v>2123765.9752010899</v>
      </c>
      <c r="AL101" s="102">
        <v>3195531.5791465999</v>
      </c>
      <c r="AM101" s="102">
        <v>1498840.84708912</v>
      </c>
      <c r="AN101" s="102">
        <v>1597136.48294279</v>
      </c>
      <c r="AO101" s="102">
        <v>4020023.5754364398</v>
      </c>
      <c r="AP101" s="102">
        <v>2200173.7923810799</v>
      </c>
      <c r="AQ101" s="102">
        <v>1855728.19963843</v>
      </c>
      <c r="AR101" s="102">
        <v>3501832.9626833098</v>
      </c>
      <c r="AS101" s="102">
        <v>1601945.2944539001</v>
      </c>
      <c r="AT101" s="102">
        <v>3055985.9429325201</v>
      </c>
      <c r="AU101" s="102">
        <v>2127129.8941519302</v>
      </c>
      <c r="AV101" s="102">
        <v>1567339.3463668199</v>
      </c>
      <c r="AW101" s="102">
        <v>1729161.06468872</v>
      </c>
      <c r="AX101" s="102">
        <v>6852757.9415498003</v>
      </c>
      <c r="AY101" s="102">
        <v>3842795.2250284501</v>
      </c>
      <c r="AZ101" s="102">
        <v>3234325.52130205</v>
      </c>
      <c r="BA101" s="102">
        <v>2582747.2533177398</v>
      </c>
      <c r="BB101" s="102">
        <v>2631788.2753925901</v>
      </c>
      <c r="BC101" s="102">
        <v>3659811.9369131299</v>
      </c>
      <c r="BD101" s="102">
        <v>1921849.2157897099</v>
      </c>
      <c r="BE101" s="102">
        <v>3054621.9282106101</v>
      </c>
      <c r="BF101" s="102">
        <v>3223172.6466275202</v>
      </c>
      <c r="BG101" s="102">
        <v>2240243.3270580499</v>
      </c>
      <c r="BH101" s="102">
        <v>3007894.8295456199</v>
      </c>
      <c r="BI101" s="102">
        <v>2502369.6018744698</v>
      </c>
      <c r="BJ101" s="102">
        <v>2278427.3481975002</v>
      </c>
      <c r="BK101" s="102">
        <v>1808710.70925374</v>
      </c>
      <c r="BL101" s="102">
        <v>2854654.6550070299</v>
      </c>
      <c r="BM101" s="102">
        <v>1461003.2031763999</v>
      </c>
      <c r="BN101" s="102">
        <v>2188231.0015964098</v>
      </c>
      <c r="BO101" s="102">
        <v>2060911.01443899</v>
      </c>
      <c r="BP101" s="102">
        <v>1676506.64750123</v>
      </c>
      <c r="BQ101" s="102">
        <v>1507458.04020143</v>
      </c>
      <c r="BR101" s="102">
        <v>1036041.59841897</v>
      </c>
      <c r="BS101" s="102">
        <v>3428140.3622191502</v>
      </c>
      <c r="BT101" s="102">
        <v>3228937.3628012198</v>
      </c>
      <c r="BU101" s="102">
        <v>2803155.17772655</v>
      </c>
      <c r="BV101" s="102">
        <v>2800479.8766324501</v>
      </c>
      <c r="BW101" s="102">
        <v>4190533.2967899502</v>
      </c>
      <c r="BX101" s="102">
        <v>3287919.88384315</v>
      </c>
      <c r="BY101" s="102">
        <v>2480472.6051954902</v>
      </c>
      <c r="BZ101" s="102">
        <v>3059374.3822887</v>
      </c>
      <c r="CA101" s="102">
        <v>2308608.7500548302</v>
      </c>
      <c r="CB101" s="102">
        <v>5712048.1243179198</v>
      </c>
      <c r="CC101" s="102">
        <v>2650533.7005946501</v>
      </c>
      <c r="CD101" s="102">
        <v>7035455.2485558596</v>
      </c>
      <c r="CE101" s="102">
        <v>4522967.2710300703</v>
      </c>
      <c r="CF101" s="102">
        <v>2684968.9133264301</v>
      </c>
      <c r="CG101" s="102">
        <v>5062861.7091882797</v>
      </c>
      <c r="CH101" s="102">
        <v>2542139.2678988399</v>
      </c>
      <c r="CI101" s="102">
        <v>2131765.5605360498</v>
      </c>
      <c r="CJ101" s="102">
        <v>6365724.6216498902</v>
      </c>
      <c r="CK101" s="102">
        <v>5059342.7718295399</v>
      </c>
      <c r="CL101" s="102">
        <v>2111248.5813187002</v>
      </c>
      <c r="CM101" s="102">
        <v>2380606.9693682301</v>
      </c>
      <c r="CN101" s="102">
        <v>2252853.6953600501</v>
      </c>
      <c r="CO101" s="102">
        <v>1393986.9785665199</v>
      </c>
      <c r="CP101" s="102">
        <v>1583826.3400950399</v>
      </c>
      <c r="CQ101" s="102">
        <v>2508682.95647908</v>
      </c>
      <c r="CR101" s="102">
        <v>3411899.2826111298</v>
      </c>
      <c r="CS101" s="102">
        <v>2609820.8862790698</v>
      </c>
      <c r="CT101" s="102">
        <v>1400024.9029893</v>
      </c>
      <c r="CU101" s="102">
        <v>2846571.22136408</v>
      </c>
      <c r="CV101" s="102">
        <v>994080.82665433898</v>
      </c>
      <c r="CW101" s="102">
        <v>2205209.34798948</v>
      </c>
      <c r="CX101" s="102">
        <v>16689533.6302229</v>
      </c>
    </row>
    <row r="102" spans="1:102" x14ac:dyDescent="0.2">
      <c r="A102" s="69" t="s">
        <v>2082</v>
      </c>
      <c r="B102" s="70">
        <f>STDEV(D102:L102)/AVERAGE(D102:L102)</f>
        <v>3.6700739955368905E-2</v>
      </c>
      <c r="C102" s="71"/>
      <c r="D102" s="8">
        <v>12939230.5084562</v>
      </c>
      <c r="E102" s="8">
        <v>12822564.8745842</v>
      </c>
      <c r="F102" s="8">
        <v>12789600.937648199</v>
      </c>
      <c r="G102" s="8">
        <v>12806098.6660775</v>
      </c>
      <c r="H102" s="8">
        <v>12081985.5804493</v>
      </c>
      <c r="I102" s="8">
        <v>11931514.326370001</v>
      </c>
      <c r="J102" s="8">
        <v>12145490.5283523</v>
      </c>
      <c r="K102" s="8">
        <v>11785844.214701399</v>
      </c>
      <c r="L102" s="8">
        <v>12072598.7444361</v>
      </c>
      <c r="N102" s="72">
        <f>STDEV(P102:X102)/AVERAGE(P102:X102)</f>
        <v>3.2513247527587982E-2</v>
      </c>
      <c r="O102" s="73"/>
      <c r="P102" s="10">
        <v>13101118.750661001</v>
      </c>
      <c r="Q102" s="10">
        <v>12989459.5834073</v>
      </c>
      <c r="R102" s="10">
        <v>12829043.0293236</v>
      </c>
      <c r="S102" s="10">
        <v>12825227.501575699</v>
      </c>
      <c r="T102" s="10">
        <v>12213619.942162201</v>
      </c>
      <c r="U102" s="10">
        <v>12187776.8529782</v>
      </c>
      <c r="V102" s="10">
        <v>12147875.6373473</v>
      </c>
      <c r="W102" s="10">
        <v>12051394.576600499</v>
      </c>
      <c r="X102" s="10">
        <v>12385667.2800423</v>
      </c>
      <c r="Z102" s="102">
        <v>13688804.7634442</v>
      </c>
      <c r="AA102" s="102">
        <v>12558064.1524677</v>
      </c>
      <c r="AB102" s="102">
        <v>14715728.8035913</v>
      </c>
      <c r="AC102" s="102">
        <v>15158573.4950653</v>
      </c>
      <c r="AD102" s="102">
        <v>12430438.7073304</v>
      </c>
      <c r="AE102" s="102">
        <v>12263864.418868501</v>
      </c>
      <c r="AF102" s="102">
        <v>12987514.979844799</v>
      </c>
      <c r="AG102" s="102">
        <v>12776938.7349391</v>
      </c>
      <c r="AH102" s="102">
        <v>13347608.186052401</v>
      </c>
      <c r="AI102" s="102">
        <v>13071566.0439854</v>
      </c>
      <c r="AJ102" s="102">
        <v>12564580.492414201</v>
      </c>
      <c r="AK102" s="102">
        <v>12864786.4594972</v>
      </c>
      <c r="AL102" s="102">
        <v>13590290.808012599</v>
      </c>
      <c r="AM102" s="102">
        <v>13610043.945524</v>
      </c>
      <c r="AN102" s="102">
        <v>12649850.295329301</v>
      </c>
      <c r="AO102" s="102">
        <v>13302684.9143974</v>
      </c>
      <c r="AP102" s="102">
        <v>13273126.4988878</v>
      </c>
      <c r="AQ102" s="102">
        <v>12740374.156735299</v>
      </c>
      <c r="AR102" s="102">
        <v>12682472.1085735</v>
      </c>
      <c r="AS102" s="102">
        <v>13411117.933001401</v>
      </c>
      <c r="AT102" s="102">
        <v>12878061.285122599</v>
      </c>
      <c r="AU102" s="102">
        <v>12736717.342946</v>
      </c>
      <c r="AV102" s="102">
        <v>13264830.3557692</v>
      </c>
      <c r="AW102" s="102">
        <v>14890418.521201501</v>
      </c>
      <c r="AX102" s="102">
        <v>11945260.2025076</v>
      </c>
      <c r="AY102" s="102">
        <v>12291458.0127073</v>
      </c>
      <c r="AZ102" s="102">
        <v>12302220.2943394</v>
      </c>
      <c r="BA102" s="102">
        <v>12063529.875967501</v>
      </c>
      <c r="BB102" s="102">
        <v>12485838.6902704</v>
      </c>
      <c r="BC102" s="102">
        <v>12506430.263209799</v>
      </c>
      <c r="BD102" s="102">
        <v>12317313.3358288</v>
      </c>
      <c r="BE102" s="102">
        <v>11989092.1085044</v>
      </c>
      <c r="BF102" s="102">
        <v>12131204.828929299</v>
      </c>
      <c r="BG102" s="102">
        <v>12268190.034358</v>
      </c>
      <c r="BH102" s="102">
        <v>12520781.986935001</v>
      </c>
      <c r="BI102" s="102">
        <v>11766648.5297496</v>
      </c>
      <c r="BJ102" s="102">
        <v>12233515.479455899</v>
      </c>
      <c r="BK102" s="102">
        <v>10947155.334311699</v>
      </c>
      <c r="BL102" s="102">
        <v>12035256.373883201</v>
      </c>
      <c r="BM102" s="102">
        <v>11015666.8651106</v>
      </c>
      <c r="BN102" s="102">
        <v>10917108.6323503</v>
      </c>
      <c r="BO102" s="102">
        <v>8531524.6561390795</v>
      </c>
      <c r="BP102" s="102">
        <v>12002975.4355735</v>
      </c>
      <c r="BQ102" s="102">
        <v>10959713.9663116</v>
      </c>
      <c r="BR102" s="102">
        <v>11052237.598939501</v>
      </c>
      <c r="BS102" s="102">
        <v>11881152.196955901</v>
      </c>
      <c r="BT102" s="102">
        <v>12042688.175200099</v>
      </c>
      <c r="BU102" s="102">
        <v>13347607.4544244</v>
      </c>
      <c r="BV102" s="102">
        <v>11645820.5221685</v>
      </c>
      <c r="BW102" s="102">
        <v>11412230.9077588</v>
      </c>
      <c r="BX102" s="102">
        <v>10744292.9835648</v>
      </c>
      <c r="BY102" s="102">
        <v>11671715.8110513</v>
      </c>
      <c r="BZ102" s="102">
        <v>11242205.703769401</v>
      </c>
      <c r="CA102" s="102">
        <v>11219934.5571969</v>
      </c>
      <c r="CB102" s="102">
        <v>10995181.377898499</v>
      </c>
      <c r="CC102" s="102">
        <v>12789956.4319237</v>
      </c>
      <c r="CD102" s="102">
        <v>12196633.014748201</v>
      </c>
      <c r="CE102" s="102">
        <v>11613006.3152934</v>
      </c>
      <c r="CF102" s="102">
        <v>12772613.2635903</v>
      </c>
      <c r="CG102" s="102">
        <v>13065759.6549822</v>
      </c>
      <c r="CH102" s="102">
        <v>12888215.7049712</v>
      </c>
      <c r="CI102" s="102">
        <v>11690704.2462014</v>
      </c>
      <c r="CJ102" s="102">
        <v>12259200.071478499</v>
      </c>
      <c r="CK102" s="102">
        <v>12802904.0261913</v>
      </c>
      <c r="CL102" s="102">
        <v>12765195.984980401</v>
      </c>
      <c r="CM102" s="102">
        <v>12612020.155272899</v>
      </c>
      <c r="CN102" s="102">
        <v>12276686.231096299</v>
      </c>
      <c r="CO102" s="102">
        <v>13184466.423488099</v>
      </c>
      <c r="CP102" s="102">
        <v>12640664.585393</v>
      </c>
      <c r="CQ102" s="102">
        <v>12491887.5538672</v>
      </c>
      <c r="CR102" s="102">
        <v>12773354.4598069</v>
      </c>
      <c r="CS102" s="102">
        <v>11556855.8903988</v>
      </c>
      <c r="CT102" s="102">
        <v>10504191.161723901</v>
      </c>
      <c r="CU102" s="102">
        <v>11437501.463025199</v>
      </c>
      <c r="CV102" s="102">
        <v>11444679.403369701</v>
      </c>
      <c r="CW102" s="102">
        <v>11444394.7502163</v>
      </c>
      <c r="CX102" s="102">
        <v>9831749.0491604395</v>
      </c>
    </row>
    <row r="103" spans="1:102" s="79" customFormat="1" x14ac:dyDescent="0.2">
      <c r="A103" s="75" t="s">
        <v>2034</v>
      </c>
      <c r="B103" s="76">
        <f>STDEV(D103:L103)/AVERAGE(D103:L103)</f>
        <v>2.0252893560656099E-2</v>
      </c>
      <c r="C103" s="77"/>
      <c r="D103" s="78">
        <f t="shared" ref="D103:L103" si="92">(D101/D102)*51.9</f>
        <v>35.135700223038391</v>
      </c>
      <c r="E103" s="78">
        <f t="shared" si="92"/>
        <v>34.263745881832669</v>
      </c>
      <c r="F103" s="78">
        <f t="shared" si="92"/>
        <v>33.878401042215962</v>
      </c>
      <c r="G103" s="78">
        <f t="shared" si="92"/>
        <v>33.078195489045989</v>
      </c>
      <c r="H103" s="78">
        <f t="shared" si="92"/>
        <v>33.519299566497473</v>
      </c>
      <c r="I103" s="78">
        <f t="shared" si="92"/>
        <v>34.589358032392475</v>
      </c>
      <c r="J103" s="78">
        <f t="shared" si="92"/>
        <v>33.37009154970356</v>
      </c>
      <c r="K103" s="78">
        <f t="shared" si="92"/>
        <v>34.768659058442324</v>
      </c>
      <c r="L103" s="78">
        <f t="shared" si="92"/>
        <v>34.361823099729506</v>
      </c>
      <c r="N103" s="80">
        <f>STDEV(P103:X103)/AVERAGE(P103:X103)</f>
        <v>2.9699114672361741E-2</v>
      </c>
      <c r="O103" s="81"/>
      <c r="P103" s="82">
        <f>((P101/P102)*51.9)</f>
        <v>7.9892901599277479</v>
      </c>
      <c r="Q103" s="82">
        <f t="shared" ref="Q103:X103" si="93">((Q101/Q102)*51.9)</f>
        <v>8.5094391730341172</v>
      </c>
      <c r="R103" s="82">
        <f t="shared" si="93"/>
        <v>8.1746167050590142</v>
      </c>
      <c r="S103" s="82">
        <f t="shared" si="93"/>
        <v>8.2049329756007339</v>
      </c>
      <c r="T103" s="82">
        <f t="shared" si="93"/>
        <v>8.0750693810949024</v>
      </c>
      <c r="U103" s="82">
        <f t="shared" si="93"/>
        <v>8.1165353065088723</v>
      </c>
      <c r="V103" s="82">
        <f t="shared" si="93"/>
        <v>7.8913427749770682</v>
      </c>
      <c r="W103" s="82">
        <f t="shared" si="93"/>
        <v>8.2597712674493504</v>
      </c>
      <c r="X103" s="82">
        <f t="shared" si="93"/>
        <v>8.6626929131350003</v>
      </c>
      <c r="Y103" s="105"/>
      <c r="Z103" s="106">
        <f>((Z101/Z102)*51.9)</f>
        <v>6.44440500282942</v>
      </c>
      <c r="AA103" s="106">
        <f t="shared" ref="AA103:CL103" si="94">((AA101/AA102)*51.9)</f>
        <v>73.096217817657276</v>
      </c>
      <c r="AB103" s="106">
        <f t="shared" si="94"/>
        <v>13.950974091104403</v>
      </c>
      <c r="AC103" s="106">
        <f t="shared" si="94"/>
        <v>4.7933810396031298</v>
      </c>
      <c r="AD103" s="106">
        <f t="shared" si="94"/>
        <v>34.076637141889833</v>
      </c>
      <c r="AE103" s="106">
        <f t="shared" si="94"/>
        <v>14.078473847672266</v>
      </c>
      <c r="AF103" s="106">
        <f t="shared" si="94"/>
        <v>13.317823418466647</v>
      </c>
      <c r="AG103" s="106">
        <f t="shared" si="94"/>
        <v>13.098097832151204</v>
      </c>
      <c r="AH103" s="106">
        <f t="shared" si="94"/>
        <v>6.6229471109205118</v>
      </c>
      <c r="AI103" s="106">
        <f t="shared" si="94"/>
        <v>6.4513421501800847</v>
      </c>
      <c r="AJ103" s="106">
        <f t="shared" si="94"/>
        <v>23.290185669428578</v>
      </c>
      <c r="AK103" s="106">
        <f t="shared" si="94"/>
        <v>8.5678417173855266</v>
      </c>
      <c r="AL103" s="106">
        <f t="shared" si="94"/>
        <v>12.203424584551744</v>
      </c>
      <c r="AM103" s="106">
        <f t="shared" si="94"/>
        <v>5.7156200432040807</v>
      </c>
      <c r="AN103" s="106">
        <f t="shared" si="94"/>
        <v>6.5527560824444508</v>
      </c>
      <c r="AO103" s="106">
        <f t="shared" si="94"/>
        <v>15.683993487611097</v>
      </c>
      <c r="AP103" s="106">
        <f t="shared" si="94"/>
        <v>8.6030235479294443</v>
      </c>
      <c r="AQ103" s="106">
        <f t="shared" si="94"/>
        <v>7.5596126437400004</v>
      </c>
      <c r="AR103" s="106">
        <f t="shared" si="94"/>
        <v>14.330418329120702</v>
      </c>
      <c r="AS103" s="106">
        <f t="shared" si="94"/>
        <v>6.1994056869463758</v>
      </c>
      <c r="AT103" s="106">
        <f t="shared" si="94"/>
        <v>12.315958662304801</v>
      </c>
      <c r="AU103" s="106">
        <f t="shared" si="94"/>
        <v>8.6676997325081668</v>
      </c>
      <c r="AV103" s="106">
        <f t="shared" si="94"/>
        <v>6.1323748509952898</v>
      </c>
      <c r="AW103" s="106">
        <f t="shared" si="94"/>
        <v>6.026926585680898</v>
      </c>
      <c r="AX103" s="106">
        <f t="shared" si="94"/>
        <v>29.773996642766591</v>
      </c>
      <c r="AY103" s="106">
        <f t="shared" si="94"/>
        <v>16.225989786792422</v>
      </c>
      <c r="AZ103" s="106">
        <f t="shared" si="94"/>
        <v>13.644812931273407</v>
      </c>
      <c r="BA103" s="106">
        <f t="shared" si="94"/>
        <v>11.111555558396647</v>
      </c>
      <c r="BB103" s="106">
        <f t="shared" si="94"/>
        <v>10.939578420095492</v>
      </c>
      <c r="BC103" s="106">
        <f t="shared" si="94"/>
        <v>15.187726275862341</v>
      </c>
      <c r="BD103" s="106">
        <f t="shared" si="94"/>
        <v>8.0978677394971399</v>
      </c>
      <c r="BE103" s="106">
        <f t="shared" si="94"/>
        <v>13.223259662979382</v>
      </c>
      <c r="BF103" s="106">
        <f t="shared" si="94"/>
        <v>13.789451478145775</v>
      </c>
      <c r="BG103" s="106">
        <f t="shared" si="94"/>
        <v>9.4772438598272153</v>
      </c>
      <c r="BH103" s="106">
        <f t="shared" si="94"/>
        <v>12.46805046332671</v>
      </c>
      <c r="BI103" s="106">
        <f t="shared" si="94"/>
        <v>11.037380950822769</v>
      </c>
      <c r="BJ103" s="106">
        <f t="shared" si="94"/>
        <v>9.6660996236144534</v>
      </c>
      <c r="BK103" s="106">
        <f t="shared" si="94"/>
        <v>8.5750209021009827</v>
      </c>
      <c r="BL103" s="106">
        <f t="shared" si="94"/>
        <v>12.31021359182412</v>
      </c>
      <c r="BM103" s="106">
        <f t="shared" si="94"/>
        <v>6.8834748883896859</v>
      </c>
      <c r="BN103" s="106">
        <f t="shared" si="94"/>
        <v>10.402863322832378</v>
      </c>
      <c r="BO103" s="106">
        <f t="shared" si="94"/>
        <v>12.537182503764649</v>
      </c>
      <c r="BP103" s="106">
        <f t="shared" si="94"/>
        <v>7.2490938161414711</v>
      </c>
      <c r="BQ103" s="106">
        <f t="shared" si="94"/>
        <v>7.1386053073047719</v>
      </c>
      <c r="BR103" s="106">
        <f t="shared" si="94"/>
        <v>4.8651287557466194</v>
      </c>
      <c r="BS103" s="106">
        <f t="shared" si="94"/>
        <v>14.975019413080101</v>
      </c>
      <c r="BT103" s="106">
        <f t="shared" si="94"/>
        <v>13.915651280790453</v>
      </c>
      <c r="BU103" s="106">
        <f t="shared" si="94"/>
        <v>10.899612849775837</v>
      </c>
      <c r="BV103" s="106">
        <f t="shared" si="94"/>
        <v>12.480434961242244</v>
      </c>
      <c r="BW103" s="106">
        <f t="shared" si="94"/>
        <v>19.05750767411611</v>
      </c>
      <c r="BX103" s="106">
        <f t="shared" si="94"/>
        <v>15.882202973475005</v>
      </c>
      <c r="BY103" s="106">
        <f t="shared" si="94"/>
        <v>11.029786048059229</v>
      </c>
      <c r="BZ103" s="106">
        <f t="shared" si="94"/>
        <v>14.123699087586134</v>
      </c>
      <c r="CA103" s="106">
        <f t="shared" si="94"/>
        <v>10.678920943526409</v>
      </c>
      <c r="CB103" s="106">
        <f t="shared" si="94"/>
        <v>26.96229261374507</v>
      </c>
      <c r="CC103" s="106">
        <f t="shared" si="94"/>
        <v>10.755525227396879</v>
      </c>
      <c r="CD103" s="106">
        <f t="shared" si="94"/>
        <v>29.937780939913555</v>
      </c>
      <c r="CE103" s="106">
        <f t="shared" si="94"/>
        <v>20.21371512192534</v>
      </c>
      <c r="CF103" s="106">
        <f t="shared" si="94"/>
        <v>10.910052917586839</v>
      </c>
      <c r="CG103" s="106">
        <f t="shared" si="94"/>
        <v>20.110772710155878</v>
      </c>
      <c r="CH103" s="106">
        <f t="shared" si="94"/>
        <v>10.237028229831649</v>
      </c>
      <c r="CI103" s="106">
        <f t="shared" si="94"/>
        <v>9.4638124668811319</v>
      </c>
      <c r="CJ103" s="106">
        <f t="shared" si="94"/>
        <v>26.949646464476395</v>
      </c>
      <c r="CK103" s="106">
        <f t="shared" si="94"/>
        <v>20.509400782883731</v>
      </c>
      <c r="CL103" s="106">
        <f t="shared" si="94"/>
        <v>8.583793112096803</v>
      </c>
      <c r="CM103" s="106">
        <f t="shared" ref="CM103:CX103" si="95">((CM101/CM102)*51.9)</f>
        <v>9.7964878099687507</v>
      </c>
      <c r="CN103" s="106">
        <f t="shared" si="95"/>
        <v>9.5239956929929175</v>
      </c>
      <c r="CO103" s="106">
        <f t="shared" si="95"/>
        <v>5.4873607974543974</v>
      </c>
      <c r="CP103" s="106">
        <f t="shared" si="95"/>
        <v>6.5028690932848559</v>
      </c>
      <c r="CQ103" s="106">
        <f t="shared" si="95"/>
        <v>10.422815997967987</v>
      </c>
      <c r="CR103" s="106">
        <f t="shared" si="95"/>
        <v>13.863043832747016</v>
      </c>
      <c r="CS103" s="106">
        <f t="shared" si="95"/>
        <v>11.720290127560782</v>
      </c>
      <c r="CT103" s="106">
        <f t="shared" si="95"/>
        <v>6.9173619697549205</v>
      </c>
      <c r="CU103" s="106">
        <f t="shared" si="95"/>
        <v>12.916898578452253</v>
      </c>
      <c r="CV103" s="106">
        <f t="shared" si="95"/>
        <v>4.5080157411984407</v>
      </c>
      <c r="CW103" s="106">
        <f t="shared" si="95"/>
        <v>10.000560768710892</v>
      </c>
      <c r="CX103" s="106">
        <f t="shared" si="95"/>
        <v>88.10098702453503</v>
      </c>
    </row>
    <row r="104" spans="1:102" x14ac:dyDescent="0.2">
      <c r="A104" s="83"/>
      <c r="B104" s="70"/>
      <c r="C104" s="71"/>
      <c r="D104" s="8"/>
      <c r="E104" s="8"/>
      <c r="F104" s="8"/>
      <c r="G104" s="8"/>
      <c r="H104" s="8"/>
      <c r="I104" s="8"/>
      <c r="J104" s="8"/>
      <c r="K104" s="8"/>
      <c r="L104" s="8"/>
      <c r="N104" s="72"/>
      <c r="O104" s="73"/>
      <c r="P104" s="74"/>
      <c r="Q104" s="74"/>
      <c r="R104" s="74"/>
      <c r="S104" s="74"/>
      <c r="T104" s="74"/>
      <c r="U104" s="74"/>
      <c r="V104" s="74"/>
      <c r="W104" s="74"/>
      <c r="X104" s="74"/>
    </row>
    <row r="105" spans="1:102" x14ac:dyDescent="0.2">
      <c r="A105" s="69" t="s">
        <v>2083</v>
      </c>
      <c r="B105" s="70">
        <f>STDEV(D105:L105)/AVERAGE(D105:L105)</f>
        <v>3.1093787838907365E-2</v>
      </c>
      <c r="C105" s="71"/>
      <c r="D105" s="8">
        <v>2768785.9513872201</v>
      </c>
      <c r="E105" s="8">
        <v>2750006.00640018</v>
      </c>
      <c r="F105" s="8">
        <v>2660305.1830937499</v>
      </c>
      <c r="G105" s="8">
        <v>2691223.2803778499</v>
      </c>
      <c r="H105" s="8">
        <v>2609628.0934029198</v>
      </c>
      <c r="I105" s="8">
        <v>2558888.7559487298</v>
      </c>
      <c r="J105" s="8">
        <v>2578287.7282910701</v>
      </c>
      <c r="K105" s="8">
        <v>2555563.6309239101</v>
      </c>
      <c r="L105" s="8">
        <v>2579053.7427306301</v>
      </c>
      <c r="N105" s="72">
        <f>STDEV(P105:X105)/AVERAGE(P105:X105)</f>
        <v>4.15544999255281E-2</v>
      </c>
      <c r="O105" s="73"/>
      <c r="P105" s="10">
        <v>452171.88011260901</v>
      </c>
      <c r="Q105" s="10">
        <v>464890.31225422001</v>
      </c>
      <c r="R105" s="10">
        <v>437942.78616532602</v>
      </c>
      <c r="S105" s="10">
        <v>429888.90681109502</v>
      </c>
      <c r="T105" s="10">
        <v>433701.54618309299</v>
      </c>
      <c r="U105" s="10">
        <v>423156.18221744301</v>
      </c>
      <c r="V105" s="10">
        <v>414404.51476631698</v>
      </c>
      <c r="W105" s="10">
        <v>434312.687680203</v>
      </c>
      <c r="X105" s="10">
        <v>406058.61433272902</v>
      </c>
      <c r="Z105" s="102">
        <v>4294495.3015345801</v>
      </c>
      <c r="AA105" s="102">
        <v>4793924.64221517</v>
      </c>
      <c r="AB105" s="102">
        <v>4924112.68347432</v>
      </c>
      <c r="AC105" s="102">
        <v>1327422.5482787299</v>
      </c>
      <c r="AD105" s="102">
        <v>4456046.8127579596</v>
      </c>
      <c r="AE105" s="102">
        <v>10107733.292498499</v>
      </c>
      <c r="AF105" s="102">
        <v>3713631.3909625998</v>
      </c>
      <c r="AG105" s="102">
        <v>3617838.5812801602</v>
      </c>
      <c r="AH105" s="102">
        <v>83409.686382280197</v>
      </c>
      <c r="AI105" s="102">
        <v>2326107.8325249301</v>
      </c>
      <c r="AJ105" s="102">
        <v>7708168.2000728101</v>
      </c>
      <c r="AK105" s="102">
        <v>3767426.9222746501</v>
      </c>
      <c r="AL105" s="102">
        <v>6751823.73978585</v>
      </c>
      <c r="AM105" s="102">
        <v>480950.039279602</v>
      </c>
      <c r="AN105" s="102">
        <v>1863609.01045915</v>
      </c>
      <c r="AO105" s="102">
        <v>112419.168608804</v>
      </c>
      <c r="AP105" s="102">
        <v>3320310.5480745998</v>
      </c>
      <c r="AQ105" s="102">
        <v>12570401.7756107</v>
      </c>
      <c r="AR105" s="102">
        <v>1476669.4669625501</v>
      </c>
      <c r="AS105" s="102">
        <v>4993135.67755605</v>
      </c>
      <c r="AT105" s="102">
        <v>2799152.6541886101</v>
      </c>
      <c r="AU105" s="102">
        <v>1903151.2322503901</v>
      </c>
      <c r="AV105" s="102">
        <v>269512.62173327297</v>
      </c>
      <c r="AW105" s="102">
        <v>2128206.1958766999</v>
      </c>
      <c r="AX105" s="102">
        <v>1249988.9156303101</v>
      </c>
      <c r="AY105" s="102">
        <v>50551.981466709098</v>
      </c>
      <c r="AZ105" s="102">
        <v>9876213.1777786594</v>
      </c>
      <c r="BA105" s="102">
        <v>5880905.1317113396</v>
      </c>
      <c r="BB105" s="102">
        <v>8038223.6195313502</v>
      </c>
      <c r="BC105" s="102">
        <v>2442068.9236336201</v>
      </c>
      <c r="BD105" s="102">
        <v>4713238.0202955697</v>
      </c>
      <c r="BE105" s="102">
        <v>4926902.58425886</v>
      </c>
      <c r="BF105" s="102">
        <v>2466744.0904252599</v>
      </c>
      <c r="BG105" s="102">
        <v>3491277.3360561999</v>
      </c>
      <c r="BH105" s="102">
        <v>11277363.204976499</v>
      </c>
      <c r="BI105" s="102">
        <v>1843188.7951332801</v>
      </c>
      <c r="BJ105" s="102">
        <v>4689636.1934168497</v>
      </c>
      <c r="BK105" s="102">
        <v>13067858.503248701</v>
      </c>
      <c r="BL105" s="102">
        <v>441155.30448659399</v>
      </c>
      <c r="BM105" s="102">
        <v>3412253.2204205198</v>
      </c>
      <c r="BN105" s="102">
        <v>3069693.96070243</v>
      </c>
      <c r="BO105" s="102">
        <v>2293662.5708597102</v>
      </c>
      <c r="BP105" s="102">
        <v>1987261.6485514201</v>
      </c>
      <c r="BQ105" s="102">
        <v>6901288.8332258696</v>
      </c>
      <c r="BR105" s="102">
        <v>12247818.688265599</v>
      </c>
      <c r="BS105" s="102">
        <v>1680232.0906042</v>
      </c>
      <c r="BT105" s="102">
        <v>3332529.2679732</v>
      </c>
      <c r="BU105" s="102">
        <v>1006762.20534278</v>
      </c>
      <c r="BV105" s="102">
        <v>5154120.1293814303</v>
      </c>
      <c r="BW105" s="102">
        <v>1296877.63756881</v>
      </c>
      <c r="BX105" s="102">
        <v>2837523.9357811799</v>
      </c>
      <c r="BY105" s="102">
        <v>4267618.7723387303</v>
      </c>
      <c r="BZ105" s="102">
        <v>3326672.1404996002</v>
      </c>
      <c r="CA105" s="102">
        <v>3854705.61742181</v>
      </c>
      <c r="CB105" s="102">
        <v>2801293.2711446998</v>
      </c>
      <c r="CC105" s="102">
        <v>6778079.2926880596</v>
      </c>
      <c r="CD105" s="102">
        <v>5112944.7265930697</v>
      </c>
      <c r="CE105" s="102">
        <v>2382589.10702876</v>
      </c>
      <c r="CF105" s="102">
        <v>223218.07184802199</v>
      </c>
      <c r="CG105" s="102">
        <v>3087577.1549323201</v>
      </c>
      <c r="CH105" s="102">
        <v>5213240.10506952</v>
      </c>
      <c r="CI105" s="102">
        <v>4688390.1920293197</v>
      </c>
      <c r="CJ105" s="102">
        <v>242929.486452212</v>
      </c>
      <c r="CK105" s="102">
        <v>4205602.42453379</v>
      </c>
      <c r="CL105" s="102">
        <v>3992497.8078928902</v>
      </c>
      <c r="CM105" s="102">
        <v>4019524.73575659</v>
      </c>
      <c r="CN105" s="102">
        <v>8975075.2732151691</v>
      </c>
      <c r="CO105" s="102">
        <v>2650191.7246741601</v>
      </c>
      <c r="CP105" s="102">
        <v>3022490.9675044301</v>
      </c>
      <c r="CQ105" s="102">
        <v>5397156.8170828298</v>
      </c>
      <c r="CR105" s="102">
        <v>5168854.5301886797</v>
      </c>
      <c r="CS105" s="102">
        <v>1987933.1662862201</v>
      </c>
      <c r="CT105" s="102">
        <v>7131945.33075302</v>
      </c>
      <c r="CU105" s="102">
        <v>67320.462877632803</v>
      </c>
      <c r="CV105" s="102">
        <v>6038590.7003211798</v>
      </c>
      <c r="CW105" s="102">
        <v>4359013.4724435303</v>
      </c>
      <c r="CX105" s="102">
        <v>1282360.3158581699</v>
      </c>
    </row>
    <row r="106" spans="1:102" x14ac:dyDescent="0.2">
      <c r="A106" s="69" t="s">
        <v>2084</v>
      </c>
      <c r="B106" s="70">
        <f>STDEV(D106:L106)/AVERAGE(D106:L106)</f>
        <v>3.6126476554071224E-2</v>
      </c>
      <c r="C106" s="71"/>
      <c r="D106" s="8">
        <v>1984172.07984435</v>
      </c>
      <c r="E106" s="8">
        <v>1970560.6897318601</v>
      </c>
      <c r="F106" s="8">
        <v>1936559.15535939</v>
      </c>
      <c r="G106" s="8">
        <v>1907657.88647276</v>
      </c>
      <c r="H106" s="8">
        <v>1825621.4145621799</v>
      </c>
      <c r="I106" s="8">
        <v>1833328.2862602801</v>
      </c>
      <c r="J106" s="8">
        <v>1817960.87343522</v>
      </c>
      <c r="K106" s="8">
        <v>1812315.09242088</v>
      </c>
      <c r="L106" s="8">
        <v>1857512.0427460801</v>
      </c>
      <c r="N106" s="72">
        <f>STDEV(P106:X106)/AVERAGE(P106:X106)</f>
        <v>3.6781058925829668E-2</v>
      </c>
      <c r="O106" s="73"/>
      <c r="P106" s="10">
        <v>1871259.32937226</v>
      </c>
      <c r="Q106" s="10">
        <v>1839338.88934037</v>
      </c>
      <c r="R106" s="10">
        <v>1812206.1171522101</v>
      </c>
      <c r="S106" s="10">
        <v>1793989.9106669601</v>
      </c>
      <c r="T106" s="10">
        <v>1726449.18406464</v>
      </c>
      <c r="U106" s="10">
        <v>1683263.3794903699</v>
      </c>
      <c r="V106" s="10">
        <v>1709600.6244465599</v>
      </c>
      <c r="W106" s="10">
        <v>1724790.29154622</v>
      </c>
      <c r="X106" s="10">
        <v>1733016.48958873</v>
      </c>
      <c r="Z106" s="102">
        <v>1829430.6067896399</v>
      </c>
      <c r="AA106" s="102">
        <v>1848006.3580559799</v>
      </c>
      <c r="AB106" s="102">
        <v>1893379.6310886999</v>
      </c>
      <c r="AC106" s="102">
        <v>2147102.1271033501</v>
      </c>
      <c r="AD106" s="102">
        <v>1623922.66040901</v>
      </c>
      <c r="AE106" s="102">
        <v>1694598.65216454</v>
      </c>
      <c r="AF106" s="102">
        <v>1820413.8571875701</v>
      </c>
      <c r="AG106" s="102">
        <v>1792223.2610092999</v>
      </c>
      <c r="AH106" s="102">
        <v>1838548.9343262899</v>
      </c>
      <c r="AI106" s="102">
        <v>1808126.5896850801</v>
      </c>
      <c r="AJ106" s="102">
        <v>1744938.56865697</v>
      </c>
      <c r="AK106" s="102">
        <v>1729330.8877590899</v>
      </c>
      <c r="AL106" s="102">
        <v>1822691.23437958</v>
      </c>
      <c r="AM106" s="102">
        <v>1844319.5337012501</v>
      </c>
      <c r="AN106" s="102">
        <v>1702671.6806584499</v>
      </c>
      <c r="AO106" s="102">
        <v>1804217.64397709</v>
      </c>
      <c r="AP106" s="102">
        <v>1824445.55483316</v>
      </c>
      <c r="AQ106" s="102">
        <v>1680141.1262812701</v>
      </c>
      <c r="AR106" s="102">
        <v>1687076.84142498</v>
      </c>
      <c r="AS106" s="102">
        <v>1724790.7226462299</v>
      </c>
      <c r="AT106" s="102">
        <v>1732899.6887526801</v>
      </c>
      <c r="AU106" s="102">
        <v>1743657.6045770501</v>
      </c>
      <c r="AV106" s="102">
        <v>1825385.9476767399</v>
      </c>
      <c r="AW106" s="102">
        <v>2030268.0649610499</v>
      </c>
      <c r="AX106" s="102">
        <v>1718409.84723225</v>
      </c>
      <c r="AY106" s="102">
        <v>1829591.2316249299</v>
      </c>
      <c r="AZ106" s="102">
        <v>1667494.2254260399</v>
      </c>
      <c r="BA106" s="102">
        <v>1663002.09780603</v>
      </c>
      <c r="BB106" s="102">
        <v>1652841.1752731199</v>
      </c>
      <c r="BC106" s="102">
        <v>1686305.0995705801</v>
      </c>
      <c r="BD106" s="102">
        <v>1608788.28111508</v>
      </c>
      <c r="BE106" s="102">
        <v>1646882.65296091</v>
      </c>
      <c r="BF106" s="102">
        <v>1715113.0400286999</v>
      </c>
      <c r="BG106" s="102">
        <v>1673433.33968103</v>
      </c>
      <c r="BH106" s="102">
        <v>1618991.3478935999</v>
      </c>
      <c r="BI106" s="102">
        <v>1630321.82024016</v>
      </c>
      <c r="BJ106" s="102">
        <v>1683353.2184546499</v>
      </c>
      <c r="BK106" s="102">
        <v>1598608.4218977401</v>
      </c>
      <c r="BL106" s="102">
        <v>1674587.3278095899</v>
      </c>
      <c r="BM106" s="102">
        <v>1567089.1513211399</v>
      </c>
      <c r="BN106" s="102">
        <v>1535787.78488187</v>
      </c>
      <c r="BO106" s="102">
        <v>1134140.01938735</v>
      </c>
      <c r="BP106" s="102">
        <v>1607722.7677613699</v>
      </c>
      <c r="BQ106" s="102">
        <v>1576731.6465630999</v>
      </c>
      <c r="BR106" s="102">
        <v>1511971.58842704</v>
      </c>
      <c r="BS106" s="102">
        <v>1647768.6362079601</v>
      </c>
      <c r="BT106" s="102">
        <v>1626851.2959561199</v>
      </c>
      <c r="BU106" s="102">
        <v>1866066.17113246</v>
      </c>
      <c r="BV106" s="102">
        <v>1609359.64847164</v>
      </c>
      <c r="BW106" s="102">
        <v>1651532.36767965</v>
      </c>
      <c r="BX106" s="102">
        <v>1596399.6472134299</v>
      </c>
      <c r="BY106" s="102">
        <v>1600814.1475224299</v>
      </c>
      <c r="BZ106" s="102">
        <v>1565407.7478225699</v>
      </c>
      <c r="CA106" s="102">
        <v>1569284.7175570901</v>
      </c>
      <c r="CB106" s="102">
        <v>1622581.9194248901</v>
      </c>
      <c r="CC106" s="102">
        <v>1683660.0437207599</v>
      </c>
      <c r="CD106" s="102">
        <v>1693093.66905643</v>
      </c>
      <c r="CE106" s="102">
        <v>1664572.9160086899</v>
      </c>
      <c r="CF106" s="102">
        <v>1776965.57235192</v>
      </c>
      <c r="CG106" s="102">
        <v>1804482.4638586501</v>
      </c>
      <c r="CH106" s="102">
        <v>1733800.9496506299</v>
      </c>
      <c r="CI106" s="102">
        <v>1666728.7699899499</v>
      </c>
      <c r="CJ106" s="102">
        <v>1719656.0850212499</v>
      </c>
      <c r="CK106" s="102">
        <v>1740266.71694063</v>
      </c>
      <c r="CL106" s="102">
        <v>1757853.5386983899</v>
      </c>
      <c r="CM106" s="102">
        <v>1780732.1030190301</v>
      </c>
      <c r="CN106" s="102">
        <v>1612348.38287331</v>
      </c>
      <c r="CO106" s="102">
        <v>1840422.10982343</v>
      </c>
      <c r="CP106" s="102">
        <v>1829140.01137119</v>
      </c>
      <c r="CQ106" s="102">
        <v>1735004.2144003899</v>
      </c>
      <c r="CR106" s="102">
        <v>1814491.85685033</v>
      </c>
      <c r="CS106" s="102">
        <v>1633662.04103801</v>
      </c>
      <c r="CT106" s="102">
        <v>1602464.9254210601</v>
      </c>
      <c r="CU106" s="102">
        <v>1689232.6394088799</v>
      </c>
      <c r="CV106" s="102">
        <v>1584922.30215609</v>
      </c>
      <c r="CW106" s="102">
        <v>1626846.48477402</v>
      </c>
      <c r="CX106" s="102">
        <v>1569017.8073235301</v>
      </c>
    </row>
    <row r="107" spans="1:102" x14ac:dyDescent="0.2">
      <c r="A107" s="75" t="s">
        <v>2034</v>
      </c>
      <c r="B107" s="76">
        <f>STDEV(D107:L107)/AVERAGE(D107:L107)</f>
        <v>1.2004065101593837E-2</v>
      </c>
      <c r="C107" s="77"/>
      <c r="D107" s="78">
        <f t="shared" ref="D107:L107" si="96">(D105/D106)*1.95</f>
        <v>2.7211009871828344</v>
      </c>
      <c r="E107" s="78">
        <f t="shared" si="96"/>
        <v>2.7213126398101668</v>
      </c>
      <c r="F107" s="78">
        <f t="shared" si="96"/>
        <v>2.6787692452751797</v>
      </c>
      <c r="G107" s="78">
        <f t="shared" si="96"/>
        <v>2.750957304215639</v>
      </c>
      <c r="H107" s="78">
        <f t="shared" si="96"/>
        <v>2.7874206237639263</v>
      </c>
      <c r="I107" s="78">
        <f t="shared" si="96"/>
        <v>2.7217346241237284</v>
      </c>
      <c r="J107" s="78">
        <f t="shared" si="96"/>
        <v>2.7655496571096796</v>
      </c>
      <c r="K107" s="78">
        <f t="shared" si="96"/>
        <v>2.7497144956426403</v>
      </c>
      <c r="L107" s="78">
        <f t="shared" si="96"/>
        <v>2.7074682061763671</v>
      </c>
      <c r="N107" s="80">
        <f>STDEV(P107:X107)/AVERAGE(P107:X107)</f>
        <v>2.727443085578081E-2</v>
      </c>
      <c r="O107" s="81"/>
      <c r="P107" s="82">
        <f>((P105/P106)*1.95)</f>
        <v>0.47119880840641037</v>
      </c>
      <c r="Q107" s="82">
        <f t="shared" ref="Q107:X107" si="97">((Q105/Q106)*1.95)</f>
        <v>0.49285975202798765</v>
      </c>
      <c r="R107" s="82">
        <f t="shared" si="97"/>
        <v>0.47124244032703361</v>
      </c>
      <c r="S107" s="82">
        <f t="shared" si="97"/>
        <v>0.4672731787939558</v>
      </c>
      <c r="T107" s="82">
        <f t="shared" si="97"/>
        <v>0.48985977859245627</v>
      </c>
      <c r="U107" s="82">
        <f t="shared" si="97"/>
        <v>0.49021119652341044</v>
      </c>
      <c r="V107" s="82">
        <f t="shared" si="97"/>
        <v>0.47267694702434754</v>
      </c>
      <c r="W107" s="82">
        <f t="shared" si="97"/>
        <v>0.49102186226777056</v>
      </c>
      <c r="X107" s="82">
        <f t="shared" si="97"/>
        <v>0.45689945981802554</v>
      </c>
      <c r="Y107" s="105"/>
      <c r="Z107" s="106">
        <f>((Z105/Z106)*1.95)</f>
        <v>4.5775258197346647</v>
      </c>
      <c r="AA107" s="106">
        <f t="shared" ref="AA107:CL107" si="98">((AA105/AA106)*1.95)</f>
        <v>5.0585069751347724</v>
      </c>
      <c r="AB107" s="106">
        <f t="shared" si="98"/>
        <v>5.0713652851825222</v>
      </c>
      <c r="AC107" s="106">
        <f t="shared" si="98"/>
        <v>1.2055663009544992</v>
      </c>
      <c r="AD107" s="106">
        <f t="shared" si="98"/>
        <v>5.3508036415290174</v>
      </c>
      <c r="AE107" s="106">
        <f t="shared" si="98"/>
        <v>11.63111979063364</v>
      </c>
      <c r="AF107" s="106">
        <f t="shared" si="98"/>
        <v>3.9779862056010034</v>
      </c>
      <c r="AG107" s="106">
        <f t="shared" si="98"/>
        <v>3.9363316987211592</v>
      </c>
      <c r="AH107" s="106">
        <f t="shared" si="98"/>
        <v>8.8465901238058017E-2</v>
      </c>
      <c r="AI107" s="106">
        <f t="shared" si="98"/>
        <v>2.5086242851025324</v>
      </c>
      <c r="AJ107" s="106">
        <f t="shared" si="98"/>
        <v>8.6140155648636156</v>
      </c>
      <c r="AK107" s="106">
        <f t="shared" si="98"/>
        <v>4.2481647384181764</v>
      </c>
      <c r="AL107" s="106">
        <f t="shared" si="98"/>
        <v>7.2234155979051264</v>
      </c>
      <c r="AM107" s="106">
        <f t="shared" si="98"/>
        <v>0.50850872609536701</v>
      </c>
      <c r="AN107" s="106">
        <f t="shared" si="98"/>
        <v>2.1343149191216964</v>
      </c>
      <c r="AO107" s="106">
        <f t="shared" si="98"/>
        <v>0.12150273528194774</v>
      </c>
      <c r="AP107" s="106">
        <f t="shared" si="98"/>
        <v>3.5488072261698993</v>
      </c>
      <c r="AQ107" s="106">
        <f t="shared" si="98"/>
        <v>14.589419352346297</v>
      </c>
      <c r="AR107" s="106">
        <f t="shared" si="98"/>
        <v>1.7068016049256027</v>
      </c>
      <c r="AS107" s="106">
        <f t="shared" si="98"/>
        <v>5.6450991087753923</v>
      </c>
      <c r="AT107" s="106">
        <f t="shared" si="98"/>
        <v>3.1498347602547274</v>
      </c>
      <c r="AU107" s="106">
        <f t="shared" si="98"/>
        <v>2.1283679164685854</v>
      </c>
      <c r="AV107" s="106">
        <f t="shared" si="98"/>
        <v>0.28791150334469029</v>
      </c>
      <c r="AW107" s="106">
        <f t="shared" si="98"/>
        <v>2.0440660785545979</v>
      </c>
      <c r="AX107" s="106">
        <f t="shared" si="98"/>
        <v>1.4184499637295604</v>
      </c>
      <c r="AY107" s="106">
        <f t="shared" si="98"/>
        <v>5.3878900464850443E-2</v>
      </c>
      <c r="AZ107" s="106">
        <f t="shared" si="98"/>
        <v>11.549434716481771</v>
      </c>
      <c r="BA107" s="106">
        <f t="shared" si="98"/>
        <v>6.8958211309332302</v>
      </c>
      <c r="BB107" s="106">
        <f t="shared" si="98"/>
        <v>9.4833891438456135</v>
      </c>
      <c r="BC107" s="106">
        <f t="shared" si="98"/>
        <v>2.8239459171998105</v>
      </c>
      <c r="BD107" s="106">
        <f t="shared" si="98"/>
        <v>5.7128798409732591</v>
      </c>
      <c r="BE107" s="106">
        <f t="shared" si="98"/>
        <v>5.8337247174421583</v>
      </c>
      <c r="BF107" s="106">
        <f t="shared" si="98"/>
        <v>2.8045678996462917</v>
      </c>
      <c r="BG107" s="106">
        <f t="shared" si="98"/>
        <v>4.0682772620074896</v>
      </c>
      <c r="BH107" s="106">
        <f t="shared" si="98"/>
        <v>13.583061007901946</v>
      </c>
      <c r="BI107" s="106">
        <f t="shared" si="98"/>
        <v>2.2046065420264314</v>
      </c>
      <c r="BJ107" s="106">
        <f t="shared" si="98"/>
        <v>5.4324846840866519</v>
      </c>
      <c r="BK107" s="106">
        <f t="shared" si="98"/>
        <v>15.94031642288259</v>
      </c>
      <c r="BL107" s="106">
        <f t="shared" si="98"/>
        <v>0.51371035088035366</v>
      </c>
      <c r="BM107" s="106">
        <f t="shared" si="98"/>
        <v>4.2460212134136883</v>
      </c>
      <c r="BN107" s="106">
        <f t="shared" si="98"/>
        <v>3.8976109084173785</v>
      </c>
      <c r="BO107" s="106">
        <f t="shared" si="98"/>
        <v>3.9436418226318359</v>
      </c>
      <c r="BP107" s="106">
        <f t="shared" si="98"/>
        <v>2.4103410689836355</v>
      </c>
      <c r="BQ107" s="106">
        <f t="shared" si="98"/>
        <v>8.5350688902100895</v>
      </c>
      <c r="BR107" s="106">
        <f t="shared" si="98"/>
        <v>15.796094731491973</v>
      </c>
      <c r="BS107" s="106">
        <f t="shared" si="98"/>
        <v>1.9884178547167581</v>
      </c>
      <c r="BT107" s="106">
        <f t="shared" si="98"/>
        <v>3.9944843691005785</v>
      </c>
      <c r="BU107" s="106">
        <f t="shared" si="98"/>
        <v>1.0520453833783514</v>
      </c>
      <c r="BV107" s="106">
        <f t="shared" si="98"/>
        <v>6.2450517271502841</v>
      </c>
      <c r="BW107" s="106">
        <f t="shared" si="98"/>
        <v>1.531251486649468</v>
      </c>
      <c r="BX107" s="106">
        <f t="shared" si="98"/>
        <v>3.4660316321365023</v>
      </c>
      <c r="BY107" s="106">
        <f t="shared" si="98"/>
        <v>5.1985151548917834</v>
      </c>
      <c r="BZ107" s="106">
        <f t="shared" si="98"/>
        <v>4.1439750652808742</v>
      </c>
      <c r="CA107" s="106">
        <f t="shared" si="98"/>
        <v>4.789873927832395</v>
      </c>
      <c r="CB107" s="106">
        <f t="shared" si="98"/>
        <v>3.3665615358688989</v>
      </c>
      <c r="CC107" s="106">
        <f t="shared" si="98"/>
        <v>7.8503107976195681</v>
      </c>
      <c r="CD107" s="106">
        <f t="shared" si="98"/>
        <v>5.8887717785944789</v>
      </c>
      <c r="CE107" s="106">
        <f t="shared" si="98"/>
        <v>2.7911356204487392</v>
      </c>
      <c r="CF107" s="106">
        <f t="shared" si="98"/>
        <v>0.24495423370950858</v>
      </c>
      <c r="CG107" s="106">
        <f t="shared" si="98"/>
        <v>3.3365663411565563</v>
      </c>
      <c r="CH107" s="106">
        <f t="shared" si="98"/>
        <v>5.8633133214825097</v>
      </c>
      <c r="CI107" s="106">
        <f t="shared" si="98"/>
        <v>5.4852121347328158</v>
      </c>
      <c r="CJ107" s="106">
        <f t="shared" si="98"/>
        <v>0.27546932360952836</v>
      </c>
      <c r="CK107" s="106">
        <f t="shared" si="98"/>
        <v>4.7124527798003442</v>
      </c>
      <c r="CL107" s="106">
        <f t="shared" si="98"/>
        <v>4.4289075022460898</v>
      </c>
      <c r="CM107" s="106">
        <f t="shared" ref="CM107:CX107" si="99">((CM105/CM106)*1.95)</f>
        <v>4.401601578045784</v>
      </c>
      <c r="CN107" s="106">
        <f t="shared" si="99"/>
        <v>10.854600016145982</v>
      </c>
      <c r="CO107" s="106">
        <f t="shared" si="99"/>
        <v>2.807982927139697</v>
      </c>
      <c r="CP107" s="106">
        <f t="shared" si="99"/>
        <v>3.2222013350500096</v>
      </c>
      <c r="CQ107" s="106">
        <f t="shared" si="99"/>
        <v>6.0659540224510202</v>
      </c>
      <c r="CR107" s="106">
        <f t="shared" si="99"/>
        <v>5.5548699741005905</v>
      </c>
      <c r="CS107" s="106">
        <f t="shared" si="99"/>
        <v>2.3728712407341392</v>
      </c>
      <c r="CT107" s="106">
        <f t="shared" si="99"/>
        <v>8.6786881724192124</v>
      </c>
      <c r="CU107" s="106">
        <f t="shared" si="99"/>
        <v>7.7712743377561969E-2</v>
      </c>
      <c r="CV107" s="106">
        <f t="shared" si="99"/>
        <v>7.4295451894440072</v>
      </c>
      <c r="CW107" s="106">
        <f t="shared" si="99"/>
        <v>5.2248791455240484</v>
      </c>
      <c r="CX107" s="106">
        <f t="shared" si="99"/>
        <v>1.5937375626023149</v>
      </c>
    </row>
    <row r="108" spans="1:102" x14ac:dyDescent="0.2">
      <c r="A108" s="83"/>
      <c r="B108" s="70"/>
      <c r="C108" s="71"/>
      <c r="D108" s="8"/>
      <c r="E108" s="8"/>
      <c r="F108" s="8"/>
      <c r="G108" s="8"/>
      <c r="H108" s="8"/>
      <c r="I108" s="8"/>
      <c r="J108" s="8"/>
      <c r="K108" s="8"/>
      <c r="L108" s="8"/>
      <c r="N108" s="72"/>
      <c r="O108" s="73"/>
      <c r="P108" s="74"/>
      <c r="Q108" s="74"/>
      <c r="R108" s="74"/>
      <c r="S108" s="74"/>
      <c r="T108" s="74"/>
      <c r="U108" s="74"/>
      <c r="V108" s="74"/>
      <c r="W108" s="74"/>
      <c r="X108" s="74"/>
    </row>
    <row r="109" spans="1:102" x14ac:dyDescent="0.2">
      <c r="A109" s="69" t="s">
        <v>2085</v>
      </c>
      <c r="B109" s="70">
        <f>STDEV(D109:L109)/AVERAGE(D109:L109)</f>
        <v>4.3675298608045053E-2</v>
      </c>
      <c r="C109" s="71"/>
      <c r="D109" s="8">
        <v>28509994.279386401</v>
      </c>
      <c r="E109" s="8">
        <v>27496371.7862125</v>
      </c>
      <c r="F109" s="8">
        <v>27706826.945461702</v>
      </c>
      <c r="G109" s="8">
        <v>27089999.069261301</v>
      </c>
      <c r="H109" s="8">
        <v>26265423.386512</v>
      </c>
      <c r="I109" s="8">
        <v>26466442.276854198</v>
      </c>
      <c r="J109" s="8">
        <v>25660272.827039398</v>
      </c>
      <c r="K109" s="8">
        <v>25179467.647147398</v>
      </c>
      <c r="L109" s="8">
        <v>25231293.003277101</v>
      </c>
      <c r="N109" s="72">
        <f>STDEV(P109:X109)/AVERAGE(P109:X109)</f>
        <v>5.2362363297245702E-2</v>
      </c>
      <c r="O109" s="73"/>
      <c r="P109" s="10">
        <v>2147773.7775157099</v>
      </c>
      <c r="Q109" s="10">
        <v>2187624.9686205001</v>
      </c>
      <c r="R109" s="10">
        <v>2077315.55948711</v>
      </c>
      <c r="S109" s="10">
        <v>2024797.77507523</v>
      </c>
      <c r="T109" s="10">
        <v>1980853.48330357</v>
      </c>
      <c r="U109" s="10">
        <v>1988512.84479595</v>
      </c>
      <c r="V109" s="10">
        <v>1969572.4442952301</v>
      </c>
      <c r="W109" s="10">
        <v>1929111.6030824799</v>
      </c>
      <c r="X109" s="10">
        <v>1851844.73215973</v>
      </c>
      <c r="Z109" s="102">
        <v>2645709.0370456399</v>
      </c>
      <c r="AA109" s="102">
        <v>2492587.3687762199</v>
      </c>
      <c r="AB109" s="102">
        <v>3647747.7794453101</v>
      </c>
      <c r="AC109" s="102">
        <v>2061526.4944793801</v>
      </c>
      <c r="AD109" s="102">
        <v>2012811.7856264401</v>
      </c>
      <c r="AE109" s="102">
        <v>6740572.95065693</v>
      </c>
      <c r="AF109" s="102">
        <v>5266728.6353354696</v>
      </c>
      <c r="AG109" s="102">
        <v>2758932.3830284402</v>
      </c>
      <c r="AH109" s="102">
        <v>3701641.02054903</v>
      </c>
      <c r="AI109" s="102">
        <v>3039713.6969620101</v>
      </c>
      <c r="AJ109" s="102">
        <v>5299521.05257886</v>
      </c>
      <c r="AK109" s="102">
        <v>2717353.0176510601</v>
      </c>
      <c r="AL109" s="102">
        <v>3438065.34786051</v>
      </c>
      <c r="AM109" s="102">
        <v>2704444.6265341998</v>
      </c>
      <c r="AN109" s="102">
        <v>2382824.5306903399</v>
      </c>
      <c r="AO109" s="102">
        <v>3904225.3909556698</v>
      </c>
      <c r="AP109" s="102">
        <v>4351252.8009129902</v>
      </c>
      <c r="AQ109" s="102">
        <v>3053695.92211188</v>
      </c>
      <c r="AR109" s="102">
        <v>4756319.8358496502</v>
      </c>
      <c r="AS109" s="102">
        <v>3661991.3867871002</v>
      </c>
      <c r="AT109" s="102">
        <v>1698634.3111920999</v>
      </c>
      <c r="AU109" s="102">
        <v>3043476.5561749302</v>
      </c>
      <c r="AV109" s="102">
        <v>5106530.82995742</v>
      </c>
      <c r="AW109" s="102">
        <v>2542856.73050611</v>
      </c>
      <c r="AX109" s="102">
        <v>1932539.1132700799</v>
      </c>
      <c r="AY109" s="102">
        <v>9770017.0592649002</v>
      </c>
      <c r="AZ109" s="102">
        <v>4324199.4223033898</v>
      </c>
      <c r="BA109" s="102">
        <v>4437021.1013497496</v>
      </c>
      <c r="BB109" s="102">
        <v>3347149.1257279199</v>
      </c>
      <c r="BC109" s="102">
        <v>2258143.41782845</v>
      </c>
      <c r="BD109" s="102">
        <v>2861297.9236822501</v>
      </c>
      <c r="BE109" s="102">
        <v>2886923.2169878101</v>
      </c>
      <c r="BF109" s="102">
        <v>2397681.9365368998</v>
      </c>
      <c r="BG109" s="102">
        <v>2083435.5077277401</v>
      </c>
      <c r="BH109" s="102">
        <v>3204422.23130668</v>
      </c>
      <c r="BI109" s="102">
        <v>3123445.3720398499</v>
      </c>
      <c r="BJ109" s="102">
        <v>3108743.01427877</v>
      </c>
      <c r="BK109" s="102">
        <v>8405748.7181983609</v>
      </c>
      <c r="BL109" s="102">
        <v>2270919.8661587001</v>
      </c>
      <c r="BM109" s="102">
        <v>2192522.7705715899</v>
      </c>
      <c r="BN109" s="102">
        <v>2637593.53910999</v>
      </c>
      <c r="BO109" s="102">
        <v>2485848.81953423</v>
      </c>
      <c r="BP109" s="102">
        <v>2315504.5750668501</v>
      </c>
      <c r="BQ109" s="102">
        <v>2200373.1050368501</v>
      </c>
      <c r="BR109" s="102">
        <v>4204196.5220226897</v>
      </c>
      <c r="BS109" s="102">
        <v>2306005.66379205</v>
      </c>
      <c r="BT109" s="102">
        <v>2272070.99207639</v>
      </c>
      <c r="BU109" s="102">
        <v>3697452.2504524598</v>
      </c>
      <c r="BV109" s="102">
        <v>3530799.75679573</v>
      </c>
      <c r="BW109" s="102">
        <v>2215819.5117374398</v>
      </c>
      <c r="BX109" s="102">
        <v>2706675.8184523401</v>
      </c>
      <c r="BY109" s="102">
        <v>2851747.4604285099</v>
      </c>
      <c r="BZ109" s="102">
        <v>2689925.4522751998</v>
      </c>
      <c r="CA109" s="102">
        <v>3132655.5209964602</v>
      </c>
      <c r="CB109" s="102">
        <v>2306263.6925167101</v>
      </c>
      <c r="CC109" s="102">
        <v>3289505.0101733902</v>
      </c>
      <c r="CD109" s="102">
        <v>2240466.9089447102</v>
      </c>
      <c r="CE109" s="102">
        <v>4155070.7606220101</v>
      </c>
      <c r="CF109" s="102">
        <v>2764346.9447420998</v>
      </c>
      <c r="CG109" s="102">
        <v>2271878.3392145499</v>
      </c>
      <c r="CH109" s="102">
        <v>2086238.60156885</v>
      </c>
      <c r="CI109" s="102">
        <v>3569717.9360545501</v>
      </c>
      <c r="CJ109" s="102">
        <v>3919394.74774969</v>
      </c>
      <c r="CK109" s="102">
        <v>2775054.11714359</v>
      </c>
      <c r="CL109" s="102">
        <v>3286103.9842255199</v>
      </c>
      <c r="CM109" s="102">
        <v>3514426.8088712799</v>
      </c>
      <c r="CN109" s="102">
        <v>7063788.4356400799</v>
      </c>
      <c r="CO109" s="102">
        <v>1931098.2589926801</v>
      </c>
      <c r="CP109" s="102">
        <v>1968620.73537343</v>
      </c>
      <c r="CQ109" s="102">
        <v>4184938.2119068298</v>
      </c>
      <c r="CR109" s="102">
        <v>2186990.5630935999</v>
      </c>
      <c r="CS109" s="102">
        <v>2559564.0033067302</v>
      </c>
      <c r="CT109" s="102">
        <v>3880745.82543639</v>
      </c>
      <c r="CU109" s="102">
        <v>3796491.4657092299</v>
      </c>
      <c r="CV109" s="102">
        <v>2492949.0689390502</v>
      </c>
      <c r="CW109" s="102">
        <v>1575451.36861099</v>
      </c>
      <c r="CX109" s="102">
        <v>2292082.2949428302</v>
      </c>
    </row>
    <row r="110" spans="1:102" x14ac:dyDescent="0.2">
      <c r="A110" s="69" t="s">
        <v>2086</v>
      </c>
      <c r="B110" s="70">
        <f>STDEV(D110:L110)/AVERAGE(D110:L110)</f>
        <v>4.9473303907280455E-2</v>
      </c>
      <c r="C110" s="71"/>
      <c r="D110" s="8">
        <v>13506289.3062353</v>
      </c>
      <c r="E110" s="8">
        <v>13355726.290072</v>
      </c>
      <c r="F110" s="8">
        <v>13450656.8827441</v>
      </c>
      <c r="G110" s="8">
        <v>13005041.2264995</v>
      </c>
      <c r="H110" s="8">
        <v>12604011.032633901</v>
      </c>
      <c r="I110" s="8">
        <v>12607487.424342399</v>
      </c>
      <c r="J110" s="8">
        <v>12147693.1436234</v>
      </c>
      <c r="K110" s="8">
        <v>11977838.030602001</v>
      </c>
      <c r="L110" s="8">
        <v>11924522.262174601</v>
      </c>
      <c r="N110" s="72">
        <f>STDEV(P110:X110)/AVERAGE(P110:X110)</f>
        <v>4.8568659784344291E-2</v>
      </c>
      <c r="O110" s="73"/>
      <c r="P110" s="10">
        <v>19128261.584124502</v>
      </c>
      <c r="Q110" s="10">
        <v>19379822.985890299</v>
      </c>
      <c r="R110" s="10">
        <v>18324635.960315701</v>
      </c>
      <c r="S110" s="10">
        <v>17537142.15092</v>
      </c>
      <c r="T110" s="10">
        <v>17943088.265648101</v>
      </c>
      <c r="U110" s="10">
        <v>17847808.5521028</v>
      </c>
      <c r="V110" s="10">
        <v>17414542.956596602</v>
      </c>
      <c r="W110" s="10">
        <v>17287539.969525501</v>
      </c>
      <c r="X110" s="10">
        <v>16684830.0888282</v>
      </c>
      <c r="Z110" s="102">
        <v>19504836.068470601</v>
      </c>
      <c r="AA110" s="102">
        <v>19071895.2441382</v>
      </c>
      <c r="AB110" s="102">
        <v>22810906.4440796</v>
      </c>
      <c r="AC110" s="102">
        <v>20168590.425566301</v>
      </c>
      <c r="AD110" s="102">
        <v>18486281.829087202</v>
      </c>
      <c r="AE110" s="102">
        <v>16233283.160897899</v>
      </c>
      <c r="AF110" s="102">
        <v>16486783.787092401</v>
      </c>
      <c r="AG110" s="102">
        <v>18993700.061649799</v>
      </c>
      <c r="AH110" s="102">
        <v>18148026.8779657</v>
      </c>
      <c r="AI110" s="102">
        <v>18280229.270466302</v>
      </c>
      <c r="AJ110" s="102">
        <v>18163107.217804302</v>
      </c>
      <c r="AK110" s="102">
        <v>18546377.129211001</v>
      </c>
      <c r="AL110" s="102">
        <v>19742886.1294723</v>
      </c>
      <c r="AM110" s="102">
        <v>18702352.5913697</v>
      </c>
      <c r="AN110" s="102">
        <v>17926916.160927501</v>
      </c>
      <c r="AO110" s="102">
        <v>17694878.0463387</v>
      </c>
      <c r="AP110" s="102">
        <v>17487320.136664402</v>
      </c>
      <c r="AQ110" s="102">
        <v>17645433.315561499</v>
      </c>
      <c r="AR110" s="102">
        <v>16820278.3094269</v>
      </c>
      <c r="AS110" s="102">
        <v>18884673.749369901</v>
      </c>
      <c r="AT110" s="102">
        <v>20377736.452647202</v>
      </c>
      <c r="AU110" s="102">
        <v>18288362.650766902</v>
      </c>
      <c r="AV110" s="102">
        <v>16653260.234531701</v>
      </c>
      <c r="AW110" s="102">
        <v>18326487.385395501</v>
      </c>
      <c r="AX110" s="102">
        <v>17701591.368205499</v>
      </c>
      <c r="AY110" s="102">
        <v>17175454.236640502</v>
      </c>
      <c r="AZ110" s="102">
        <v>17716557.227084201</v>
      </c>
      <c r="BA110" s="102">
        <v>16987629.238610599</v>
      </c>
      <c r="BB110" s="102">
        <v>18340207.2433897</v>
      </c>
      <c r="BC110" s="102">
        <v>18728518.888873</v>
      </c>
      <c r="BD110" s="102">
        <v>17366527.5268442</v>
      </c>
      <c r="BE110" s="102">
        <v>15507876.020132201</v>
      </c>
      <c r="BF110" s="102">
        <v>17715682.593221001</v>
      </c>
      <c r="BG110" s="102">
        <v>17199186.9434506</v>
      </c>
      <c r="BH110" s="102">
        <v>16990545.814489901</v>
      </c>
      <c r="BI110" s="102">
        <v>16864245.271552201</v>
      </c>
      <c r="BJ110" s="102">
        <v>16879036.7036364</v>
      </c>
      <c r="BK110" s="102">
        <v>15636825.542684801</v>
      </c>
      <c r="BL110" s="102">
        <v>17977496.309853502</v>
      </c>
      <c r="BM110" s="102">
        <v>14813125.5746231</v>
      </c>
      <c r="BN110" s="102">
        <v>15745321.159808701</v>
      </c>
      <c r="BO110" s="102">
        <v>13262548.461683299</v>
      </c>
      <c r="BP110" s="102">
        <v>17456573.050576702</v>
      </c>
      <c r="BQ110" s="102">
        <v>15181930.600492001</v>
      </c>
      <c r="BR110" s="102">
        <v>14905192.5640676</v>
      </c>
      <c r="BS110" s="102">
        <v>18026559.066376802</v>
      </c>
      <c r="BT110" s="102">
        <v>17327810.002420001</v>
      </c>
      <c r="BU110" s="102">
        <v>18456459.734926298</v>
      </c>
      <c r="BV110" s="102">
        <v>15894339.872410201</v>
      </c>
      <c r="BW110" s="102">
        <v>17204117.246625599</v>
      </c>
      <c r="BX110" s="102">
        <v>15653028.4146681</v>
      </c>
      <c r="BY110" s="102">
        <v>17125104.5571828</v>
      </c>
      <c r="BZ110" s="102">
        <v>15572613.615658499</v>
      </c>
      <c r="CA110" s="102">
        <v>16928024.273503199</v>
      </c>
      <c r="CB110" s="102">
        <v>16182068.776575999</v>
      </c>
      <c r="CC110" s="102">
        <v>17570971.329544399</v>
      </c>
      <c r="CD110" s="102">
        <v>18384775.9799373</v>
      </c>
      <c r="CE110" s="102">
        <v>15369037.644332601</v>
      </c>
      <c r="CF110" s="102">
        <v>17574868.093202502</v>
      </c>
      <c r="CG110" s="102">
        <v>18523769.734231401</v>
      </c>
      <c r="CH110" s="102">
        <v>18082759.626389701</v>
      </c>
      <c r="CI110" s="102">
        <v>16895867.3030244</v>
      </c>
      <c r="CJ110" s="102">
        <v>17867786.1501952</v>
      </c>
      <c r="CK110" s="102">
        <v>16999541.5344566</v>
      </c>
      <c r="CL110" s="102">
        <v>17937936.733513899</v>
      </c>
      <c r="CM110" s="102">
        <v>18158308.811206698</v>
      </c>
      <c r="CN110" s="102">
        <v>16751628.7224421</v>
      </c>
      <c r="CO110" s="102">
        <v>18080627.458134599</v>
      </c>
      <c r="CP110" s="102">
        <v>16703198.447338199</v>
      </c>
      <c r="CQ110" s="102">
        <v>16078094.574154301</v>
      </c>
      <c r="CR110" s="102">
        <v>16716078.1609699</v>
      </c>
      <c r="CS110" s="102">
        <v>15116119.057080301</v>
      </c>
      <c r="CT110" s="102">
        <v>14449578.067046201</v>
      </c>
      <c r="CU110" s="102">
        <v>14844609.083439</v>
      </c>
      <c r="CV110" s="102">
        <v>15561170.220913099</v>
      </c>
      <c r="CW110" s="102">
        <v>15307751.686086001</v>
      </c>
      <c r="CX110" s="102">
        <v>15011238.1756524</v>
      </c>
    </row>
    <row r="111" spans="1:102" x14ac:dyDescent="0.2">
      <c r="A111" s="75" t="s">
        <v>2034</v>
      </c>
      <c r="B111" s="76">
        <f>STDEV(D111:L111)/AVERAGE(D111:L111)</f>
        <v>1.0391290935468955E-2</v>
      </c>
      <c r="C111" s="77"/>
      <c r="D111" s="78">
        <f t="shared" ref="D111:L111" si="100">(D109/D110)*99.94</f>
        <v>210.96015076224353</v>
      </c>
      <c r="E111" s="78">
        <f t="shared" si="100"/>
        <v>205.75349753586951</v>
      </c>
      <c r="F111" s="78">
        <f t="shared" si="100"/>
        <v>205.86505990512845</v>
      </c>
      <c r="G111" s="78">
        <f t="shared" si="100"/>
        <v>208.17884848110586</v>
      </c>
      <c r="H111" s="78">
        <f t="shared" si="100"/>
        <v>208.26436968767564</v>
      </c>
      <c r="I111" s="78">
        <f t="shared" si="100"/>
        <v>209.80042669261465</v>
      </c>
      <c r="J111" s="78">
        <f t="shared" si="100"/>
        <v>211.10902588780615</v>
      </c>
      <c r="K111" s="78">
        <f t="shared" si="100"/>
        <v>210.09100225155041</v>
      </c>
      <c r="L111" s="78">
        <f t="shared" si="100"/>
        <v>211.46469160833806</v>
      </c>
      <c r="N111" s="80">
        <f>STDEV(P111:X111)/AVERAGE(P111:X111)</f>
        <v>1.3581145061674767E-2</v>
      </c>
      <c r="O111" s="81"/>
      <c r="P111" s="82">
        <f>((P109/P110)*99.94)</f>
        <v>11.221537847593403</v>
      </c>
      <c r="Q111" s="82">
        <f t="shared" ref="Q111:X111" si="101">((Q109/Q110)*99.94)</f>
        <v>11.281384743457654</v>
      </c>
      <c r="R111" s="82">
        <f t="shared" si="101"/>
        <v>11.329388341724256</v>
      </c>
      <c r="S111" s="82">
        <f t="shared" si="101"/>
        <v>11.538840701613561</v>
      </c>
      <c r="T111" s="82">
        <f t="shared" si="101"/>
        <v>11.033022531598647</v>
      </c>
      <c r="U111" s="82">
        <f t="shared" si="101"/>
        <v>11.134810928117723</v>
      </c>
      <c r="V111" s="82">
        <f t="shared" si="101"/>
        <v>11.303143043917954</v>
      </c>
      <c r="W111" s="82">
        <f t="shared" si="101"/>
        <v>11.152275798171576</v>
      </c>
      <c r="X111" s="82">
        <f t="shared" si="101"/>
        <v>11.092313289780787</v>
      </c>
      <c r="Y111" s="105"/>
      <c r="Z111" s="106">
        <f>((Z109/Z110)*99.94)</f>
        <v>13.556236014193486</v>
      </c>
      <c r="AA111" s="106">
        <f t="shared" ref="AA111:CL111" si="102">((AA109/AA110)*99.94)</f>
        <v>13.06158504158415</v>
      </c>
      <c r="AB111" s="106">
        <f t="shared" si="102"/>
        <v>15.981649566248695</v>
      </c>
      <c r="AC111" s="106">
        <f t="shared" si="102"/>
        <v>10.215337488191583</v>
      </c>
      <c r="AD111" s="106">
        <f t="shared" si="102"/>
        <v>10.881604625273591</v>
      </c>
      <c r="AE111" s="106">
        <f t="shared" si="102"/>
        <v>41.498251093858961</v>
      </c>
      <c r="AF111" s="106">
        <f t="shared" si="102"/>
        <v>31.925987907205691</v>
      </c>
      <c r="AG111" s="106">
        <f t="shared" si="102"/>
        <v>14.516797752144376</v>
      </c>
      <c r="AH111" s="106">
        <f t="shared" si="102"/>
        <v>20.384695597009092</v>
      </c>
      <c r="AI111" s="106">
        <f t="shared" si="102"/>
        <v>16.618445117927891</v>
      </c>
      <c r="AJ111" s="106">
        <f t="shared" si="102"/>
        <v>29.159885896371289</v>
      </c>
      <c r="AK111" s="106">
        <f t="shared" si="102"/>
        <v>14.64287384495778</v>
      </c>
      <c r="AL111" s="106">
        <f t="shared" si="102"/>
        <v>17.403749817117713</v>
      </c>
      <c r="AM111" s="106">
        <f t="shared" si="102"/>
        <v>14.451775232841621</v>
      </c>
      <c r="AN111" s="106">
        <f t="shared" si="102"/>
        <v>13.283906805802328</v>
      </c>
      <c r="AO111" s="106">
        <f t="shared" si="102"/>
        <v>22.050916912244254</v>
      </c>
      <c r="AP111" s="106">
        <f t="shared" si="102"/>
        <v>24.867401152649791</v>
      </c>
      <c r="AQ111" s="106">
        <f t="shared" si="102"/>
        <v>17.295487449816129</v>
      </c>
      <c r="AR111" s="106">
        <f t="shared" si="102"/>
        <v>28.26032932691766</v>
      </c>
      <c r="AS111" s="106">
        <f t="shared" si="102"/>
        <v>19.37970568370099</v>
      </c>
      <c r="AT111" s="106">
        <f t="shared" si="102"/>
        <v>8.3307345472360019</v>
      </c>
      <c r="AU111" s="106">
        <f t="shared" si="102"/>
        <v>16.631617211033799</v>
      </c>
      <c r="AV111" s="106">
        <f t="shared" si="102"/>
        <v>30.645452239298162</v>
      </c>
      <c r="AW111" s="106">
        <f t="shared" si="102"/>
        <v>13.866983688827407</v>
      </c>
      <c r="AX111" s="106">
        <f t="shared" si="102"/>
        <v>10.9107681316785</v>
      </c>
      <c r="AY111" s="106">
        <f t="shared" si="102"/>
        <v>56.849472011048242</v>
      </c>
      <c r="AZ111" s="106">
        <f t="shared" si="102"/>
        <v>24.393028776738579</v>
      </c>
      <c r="BA111" s="106">
        <f t="shared" si="102"/>
        <v>26.103459325626424</v>
      </c>
      <c r="BB111" s="106">
        <f t="shared" si="102"/>
        <v>18.239384058531623</v>
      </c>
      <c r="BC111" s="106">
        <f t="shared" si="102"/>
        <v>12.050010709168024</v>
      </c>
      <c r="BD111" s="106">
        <f t="shared" si="102"/>
        <v>16.46605022511185</v>
      </c>
      <c r="BE111" s="106">
        <f t="shared" si="102"/>
        <v>18.604682287323456</v>
      </c>
      <c r="BF111" s="106">
        <f t="shared" si="102"/>
        <v>13.526113457755855</v>
      </c>
      <c r="BG111" s="106">
        <f t="shared" si="102"/>
        <v>12.106301613379424</v>
      </c>
      <c r="BH111" s="106">
        <f t="shared" si="102"/>
        <v>18.84871512036262</v>
      </c>
      <c r="BI111" s="106">
        <f t="shared" si="102"/>
        <v>18.509997065106216</v>
      </c>
      <c r="BJ111" s="106">
        <f t="shared" si="102"/>
        <v>18.406724406262239</v>
      </c>
      <c r="BK111" s="106">
        <f t="shared" si="102"/>
        <v>53.723853643026978</v>
      </c>
      <c r="BL111" s="106">
        <f t="shared" si="102"/>
        <v>12.624434877480999</v>
      </c>
      <c r="BM111" s="106">
        <f t="shared" si="102"/>
        <v>14.792335661172569</v>
      </c>
      <c r="BN111" s="106">
        <f t="shared" si="102"/>
        <v>16.741551069248246</v>
      </c>
      <c r="BO111" s="106">
        <f t="shared" si="102"/>
        <v>18.732126162781174</v>
      </c>
      <c r="BP111" s="106">
        <f t="shared" si="102"/>
        <v>13.256412158429688</v>
      </c>
      <c r="BQ111" s="106">
        <f t="shared" si="102"/>
        <v>14.484672200402255</v>
      </c>
      <c r="BR111" s="106">
        <f t="shared" si="102"/>
        <v>28.189330570868158</v>
      </c>
      <c r="BS111" s="106">
        <f t="shared" si="102"/>
        <v>12.784592178173169</v>
      </c>
      <c r="BT111" s="106">
        <f t="shared" si="102"/>
        <v>13.104412785943619</v>
      </c>
      <c r="BU111" s="106">
        <f t="shared" si="102"/>
        <v>20.021357466022963</v>
      </c>
      <c r="BV111" s="106">
        <f t="shared" si="102"/>
        <v>22.200867134260967</v>
      </c>
      <c r="BW111" s="106">
        <f t="shared" si="102"/>
        <v>12.871860777772516</v>
      </c>
      <c r="BX111" s="106">
        <f t="shared" si="102"/>
        <v>17.28133202918373</v>
      </c>
      <c r="BY111" s="106">
        <f t="shared" si="102"/>
        <v>16.642446780021903</v>
      </c>
      <c r="BZ111" s="106">
        <f t="shared" si="102"/>
        <v>17.263071975925072</v>
      </c>
      <c r="CA111" s="106">
        <f t="shared" si="102"/>
        <v>18.494632788212318</v>
      </c>
      <c r="CB111" s="106">
        <f t="shared" si="102"/>
        <v>14.243419467092975</v>
      </c>
      <c r="CC111" s="106">
        <f t="shared" si="102"/>
        <v>18.710014634418783</v>
      </c>
      <c r="CD111" s="106">
        <f t="shared" si="102"/>
        <v>12.179221717157848</v>
      </c>
      <c r="CE111" s="106">
        <f t="shared" si="102"/>
        <v>27.019113455662058</v>
      </c>
      <c r="CF111" s="106">
        <f t="shared" si="102"/>
        <v>15.71953952612475</v>
      </c>
      <c r="CG111" s="106">
        <f t="shared" si="102"/>
        <v>12.257306394902832</v>
      </c>
      <c r="CH111" s="106">
        <f t="shared" si="102"/>
        <v>11.530247050152184</v>
      </c>
      <c r="CI111" s="106">
        <f t="shared" si="102"/>
        <v>21.115081228498479</v>
      </c>
      <c r="CJ111" s="106">
        <f t="shared" si="102"/>
        <v>21.922375150310646</v>
      </c>
      <c r="CK111" s="106">
        <f t="shared" si="102"/>
        <v>16.314493417671788</v>
      </c>
      <c r="CL111" s="106">
        <f t="shared" si="102"/>
        <v>18.308305858271634</v>
      </c>
      <c r="CM111" s="106">
        <f t="shared" ref="CM111:CX111" si="103">((CM109/CM110)*99.94)</f>
        <v>19.342760326987456</v>
      </c>
      <c r="CN111" s="106">
        <f t="shared" si="103"/>
        <v>42.142470320638374</v>
      </c>
      <c r="CO111" s="106">
        <f t="shared" si="103"/>
        <v>10.674074251604534</v>
      </c>
      <c r="CP111" s="106">
        <f t="shared" si="103"/>
        <v>11.778819302992444</v>
      </c>
      <c r="CQ111" s="106">
        <f t="shared" si="103"/>
        <v>26.013202184436583</v>
      </c>
      <c r="CR111" s="106">
        <f t="shared" si="103"/>
        <v>13.075305988093838</v>
      </c>
      <c r="CS111" s="106">
        <f t="shared" si="103"/>
        <v>16.922519961938121</v>
      </c>
      <c r="CT111" s="106">
        <f t="shared" si="103"/>
        <v>26.841042416223015</v>
      </c>
      <c r="CU111" s="106">
        <f t="shared" si="103"/>
        <v>25.559538479613579</v>
      </c>
      <c r="CV111" s="106">
        <f t="shared" si="103"/>
        <v>16.010706547951976</v>
      </c>
      <c r="CW111" s="106">
        <f t="shared" si="103"/>
        <v>10.285678328718726</v>
      </c>
      <c r="CX111" s="106">
        <f t="shared" si="103"/>
        <v>15.259947372504525</v>
      </c>
    </row>
    <row r="112" spans="1:102" x14ac:dyDescent="0.2">
      <c r="A112" s="83"/>
      <c r="B112" s="70"/>
      <c r="C112" s="71"/>
      <c r="D112" s="8"/>
      <c r="E112" s="8"/>
      <c r="F112" s="8"/>
      <c r="G112" s="8"/>
      <c r="H112" s="8"/>
      <c r="I112" s="8"/>
      <c r="J112" s="8"/>
      <c r="K112" s="8"/>
      <c r="L112" s="8"/>
      <c r="N112" s="72"/>
      <c r="O112" s="73"/>
      <c r="P112" s="74"/>
      <c r="Q112" s="74"/>
      <c r="R112" s="74"/>
      <c r="S112" s="74"/>
      <c r="T112" s="74"/>
      <c r="U112" s="74"/>
      <c r="V112" s="74"/>
      <c r="W112" s="74"/>
      <c r="X112" s="74"/>
    </row>
    <row r="113" spans="1:102" x14ac:dyDescent="0.2">
      <c r="A113" s="69" t="s">
        <v>2087</v>
      </c>
      <c r="B113" s="70">
        <f>STDEV(D113:L113)/AVERAGE(D113:L113)</f>
        <v>3.8658992049918572E-2</v>
      </c>
      <c r="C113" s="71"/>
      <c r="D113" s="8">
        <v>7234028.1580958497</v>
      </c>
      <c r="E113" s="8">
        <v>7222071.8985909903</v>
      </c>
      <c r="F113" s="8">
        <v>7033532.5829839902</v>
      </c>
      <c r="G113" s="8">
        <v>7020628.8765299497</v>
      </c>
      <c r="H113" s="8">
        <v>6875579.7258210899</v>
      </c>
      <c r="I113" s="8">
        <v>6741681.0422443599</v>
      </c>
      <c r="J113" s="8">
        <v>6645746.3554191096</v>
      </c>
      <c r="K113" s="8">
        <v>6511879.6012284895</v>
      </c>
      <c r="L113" s="8">
        <v>6614713.6394239804</v>
      </c>
      <c r="N113" s="72">
        <f>STDEV(P113:X113)/AVERAGE(P113:X113)</f>
        <v>4.623862494423675E-2</v>
      </c>
      <c r="O113" s="73"/>
      <c r="P113" s="10">
        <v>18377739.4654858</v>
      </c>
      <c r="Q113" s="10">
        <v>18349720.843589298</v>
      </c>
      <c r="R113" s="10">
        <v>18060601.919989102</v>
      </c>
      <c r="S113" s="10">
        <v>18015650.105942499</v>
      </c>
      <c r="T113" s="10">
        <v>17523602.5053211</v>
      </c>
      <c r="U113" s="10">
        <v>17279207.000704002</v>
      </c>
      <c r="V113" s="10">
        <v>16885210.880629499</v>
      </c>
      <c r="W113" s="10">
        <v>16006180.7493248</v>
      </c>
      <c r="X113" s="10">
        <v>16794503.654228199</v>
      </c>
      <c r="Z113" s="102">
        <v>17356118.282341901</v>
      </c>
      <c r="AA113" s="102">
        <v>10006915.174947999</v>
      </c>
      <c r="AB113" s="102">
        <v>20490726.685857099</v>
      </c>
      <c r="AC113" s="102">
        <v>9189582.3966996092</v>
      </c>
      <c r="AD113" s="102">
        <v>18802493.225797001</v>
      </c>
      <c r="AE113" s="102">
        <v>13991974.1264995</v>
      </c>
      <c r="AF113" s="102">
        <v>10467405.729361299</v>
      </c>
      <c r="AG113" s="102">
        <v>9241915.9524932392</v>
      </c>
      <c r="AH113" s="102">
        <v>15419012.721519301</v>
      </c>
      <c r="AI113" s="102">
        <v>12000764.0479558</v>
      </c>
      <c r="AJ113" s="102">
        <v>15067192.4152287</v>
      </c>
      <c r="AK113" s="102">
        <v>7653144.5072542699</v>
      </c>
      <c r="AL113" s="102">
        <v>17049878.4762065</v>
      </c>
      <c r="AM113" s="102">
        <v>15321736.1425303</v>
      </c>
      <c r="AN113" s="102">
        <v>14801196.7595318</v>
      </c>
      <c r="AO113" s="102">
        <v>23963832.402220901</v>
      </c>
      <c r="AP113" s="102">
        <v>10619034.518083399</v>
      </c>
      <c r="AQ113" s="102">
        <v>10443516.249130299</v>
      </c>
      <c r="AR113" s="102">
        <v>15522773.387274301</v>
      </c>
      <c r="AS113" s="102">
        <v>24742133.913274799</v>
      </c>
      <c r="AT113" s="102">
        <v>15101944.0635166</v>
      </c>
      <c r="AU113" s="102">
        <v>22243132.5791515</v>
      </c>
      <c r="AV113" s="102">
        <v>21582618.0332141</v>
      </c>
      <c r="AW113" s="102">
        <v>9775734.0526652802</v>
      </c>
      <c r="AX113" s="102">
        <v>17679939.584707499</v>
      </c>
      <c r="AY113" s="102">
        <v>10843393.115158999</v>
      </c>
      <c r="AZ113" s="102">
        <v>16128868.810567901</v>
      </c>
      <c r="BA113" s="102">
        <v>16923931.790455502</v>
      </c>
      <c r="BB113" s="102">
        <v>8260166.8305463698</v>
      </c>
      <c r="BC113" s="102">
        <v>11150401.1043304</v>
      </c>
      <c r="BD113" s="102">
        <v>16347385.3370449</v>
      </c>
      <c r="BE113" s="102">
        <v>8957492.0749876704</v>
      </c>
      <c r="BF113" s="102">
        <v>16095348.959982799</v>
      </c>
      <c r="BG113" s="102">
        <v>17184848.029329501</v>
      </c>
      <c r="BH113" s="102">
        <v>23561447.2806229</v>
      </c>
      <c r="BI113" s="102">
        <v>22139221.4960755</v>
      </c>
      <c r="BJ113" s="102">
        <v>11773071.774921199</v>
      </c>
      <c r="BK113" s="102">
        <v>8068371.8097718302</v>
      </c>
      <c r="BL113" s="102">
        <v>5644220.8365126802</v>
      </c>
      <c r="BM113" s="102">
        <v>8219762.2742255097</v>
      </c>
      <c r="BN113" s="102">
        <v>15172094.496400001</v>
      </c>
      <c r="BO113" s="102">
        <v>9545050.4516456407</v>
      </c>
      <c r="BP113" s="102">
        <v>15507482.8779877</v>
      </c>
      <c r="BQ113" s="102">
        <v>9223289.4731791299</v>
      </c>
      <c r="BR113" s="102">
        <v>9248564.1761894207</v>
      </c>
      <c r="BS113" s="102">
        <v>21193272.902677901</v>
      </c>
      <c r="BT113" s="102">
        <v>16827542.973361898</v>
      </c>
      <c r="BU113" s="102">
        <v>11883866.2194953</v>
      </c>
      <c r="BV113" s="102">
        <v>9923971.5673105791</v>
      </c>
      <c r="BW113" s="102">
        <v>7947912.1623529401</v>
      </c>
      <c r="BX113" s="102">
        <v>6205494.0075138304</v>
      </c>
      <c r="BY113" s="102">
        <v>15482639.109905699</v>
      </c>
      <c r="BZ113" s="102">
        <v>5230920.2898311904</v>
      </c>
      <c r="CA113" s="102">
        <v>9602411.3288667407</v>
      </c>
      <c r="CB113" s="102">
        <v>7093753.94355537</v>
      </c>
      <c r="CC113" s="102">
        <v>44899843.815713003</v>
      </c>
      <c r="CD113" s="102">
        <v>13247518.6615237</v>
      </c>
      <c r="CE113" s="102">
        <v>11568811.7231206</v>
      </c>
      <c r="CF113" s="102">
        <v>25581972.5711274</v>
      </c>
      <c r="CG113" s="102">
        <v>13463015.138005899</v>
      </c>
      <c r="CH113" s="102">
        <v>24246969.781129099</v>
      </c>
      <c r="CI113" s="102">
        <v>10664391.493735099</v>
      </c>
      <c r="CJ113" s="102">
        <v>26239408.8778526</v>
      </c>
      <c r="CK113" s="102">
        <v>43492486.458295502</v>
      </c>
      <c r="CL113" s="102">
        <v>25588233.8825946</v>
      </c>
      <c r="CM113" s="102">
        <v>13132738.9266153</v>
      </c>
      <c r="CN113" s="102">
        <v>13981171.4894538</v>
      </c>
      <c r="CO113" s="102">
        <v>18996324.2342995</v>
      </c>
      <c r="CP113" s="102">
        <v>13356092.6324802</v>
      </c>
      <c r="CQ113" s="102">
        <v>7594161.8649225803</v>
      </c>
      <c r="CR113" s="102">
        <v>9678084.4843796398</v>
      </c>
      <c r="CS113" s="102">
        <v>15259410.744186999</v>
      </c>
      <c r="CT113" s="102">
        <v>8004737.2277479703</v>
      </c>
      <c r="CU113" s="102">
        <v>11393981.235469</v>
      </c>
      <c r="CV113" s="102">
        <v>15089447.9003061</v>
      </c>
      <c r="CW113" s="102">
        <v>10291512.513849599</v>
      </c>
      <c r="CX113" s="102">
        <v>7336738.4736243403</v>
      </c>
    </row>
    <row r="114" spans="1:102" x14ac:dyDescent="0.2">
      <c r="A114" s="69" t="s">
        <v>2088</v>
      </c>
      <c r="B114" s="70">
        <f>STDEV(D114:L114)/AVERAGE(D114:L114)</f>
        <v>4.4549799672303235E-2</v>
      </c>
      <c r="C114" s="71"/>
      <c r="D114" s="8">
        <v>3290271.6897540302</v>
      </c>
      <c r="E114" s="8">
        <v>3233822.4877558998</v>
      </c>
      <c r="F114" s="8">
        <v>3118832.4898439399</v>
      </c>
      <c r="G114" s="8">
        <v>3122788.0079763802</v>
      </c>
      <c r="H114" s="8">
        <v>3070809.4820379</v>
      </c>
      <c r="I114" s="8">
        <v>3015358.0933865402</v>
      </c>
      <c r="J114" s="8">
        <v>2940366.07231241</v>
      </c>
      <c r="K114" s="8">
        <v>2963407.6043185499</v>
      </c>
      <c r="L114" s="8">
        <v>2875139.9765371298</v>
      </c>
      <c r="N114" s="72">
        <f>STDEV(P114:X114)/AVERAGE(P114:X114)</f>
        <v>4.4497626003373383E-2</v>
      </c>
      <c r="O114" s="73"/>
      <c r="P114" s="10">
        <v>3398529.7836297201</v>
      </c>
      <c r="Q114" s="10">
        <v>3377262.3529534498</v>
      </c>
      <c r="R114" s="10">
        <v>3315267.0759727</v>
      </c>
      <c r="S114" s="10">
        <v>3290404.0638738601</v>
      </c>
      <c r="T114" s="10">
        <v>3180436.8089769301</v>
      </c>
      <c r="U114" s="10">
        <v>3170869.8320908602</v>
      </c>
      <c r="V114" s="10">
        <v>3063535.7657987401</v>
      </c>
      <c r="W114" s="10">
        <v>2986108.5404717498</v>
      </c>
      <c r="X114" s="10">
        <v>3118835.9231857499</v>
      </c>
      <c r="Z114" s="102">
        <v>3433617.7427761299</v>
      </c>
      <c r="AA114" s="102">
        <v>3355983.5262158099</v>
      </c>
      <c r="AB114" s="102">
        <v>3738668.5502074501</v>
      </c>
      <c r="AC114" s="102">
        <v>3624292.8841904202</v>
      </c>
      <c r="AD114" s="102">
        <v>3039635.2498432598</v>
      </c>
      <c r="AE114" s="102">
        <v>3085333.5508310599</v>
      </c>
      <c r="AF114" s="102">
        <v>3155467.5564381201</v>
      </c>
      <c r="AG114" s="102">
        <v>3033835.47775969</v>
      </c>
      <c r="AH114" s="102">
        <v>3264248.05952824</v>
      </c>
      <c r="AI114" s="102">
        <v>3145950.0907904599</v>
      </c>
      <c r="AJ114" s="102">
        <v>3209565.9769584402</v>
      </c>
      <c r="AK114" s="102">
        <v>2922634.23764994</v>
      </c>
      <c r="AL114" s="102">
        <v>3298438.65076727</v>
      </c>
      <c r="AM114" s="102">
        <v>3267943.6878954698</v>
      </c>
      <c r="AN114" s="102">
        <v>3134525.1258460199</v>
      </c>
      <c r="AO114" s="102">
        <v>3360073.9333577598</v>
      </c>
      <c r="AP114" s="102">
        <v>3128025.4550798698</v>
      </c>
      <c r="AQ114" s="102">
        <v>3090568.32672875</v>
      </c>
      <c r="AR114" s="102">
        <v>3133881.68525904</v>
      </c>
      <c r="AS114" s="102">
        <v>3329299.8627238302</v>
      </c>
      <c r="AT114" s="102">
        <v>3185119.1091491398</v>
      </c>
      <c r="AU114" s="102">
        <v>3315118.5956675098</v>
      </c>
      <c r="AV114" s="102">
        <v>3399400.0935991998</v>
      </c>
      <c r="AW114" s="102">
        <v>3625120.5888632201</v>
      </c>
      <c r="AX114" s="102">
        <v>3186389.2215046198</v>
      </c>
      <c r="AY114" s="102">
        <v>3027821.2279777098</v>
      </c>
      <c r="AZ114" s="102">
        <v>3159671.1803059001</v>
      </c>
      <c r="BA114" s="102">
        <v>3031330.2387043498</v>
      </c>
      <c r="BB114" s="102">
        <v>3013373.4490594901</v>
      </c>
      <c r="BC114" s="102">
        <v>3019324.7726058499</v>
      </c>
      <c r="BD114" s="102">
        <v>3061337.46387565</v>
      </c>
      <c r="BE114" s="102">
        <v>2773556.39152891</v>
      </c>
      <c r="BF114" s="102">
        <v>3097528.9118691999</v>
      </c>
      <c r="BG114" s="102">
        <v>3053882.1986370198</v>
      </c>
      <c r="BH114" s="102">
        <v>3163692.6280201799</v>
      </c>
      <c r="BI114" s="102">
        <v>3081270.1884131301</v>
      </c>
      <c r="BJ114" s="102">
        <v>2957576.6878823801</v>
      </c>
      <c r="BK114" s="102">
        <v>2689052.6355403499</v>
      </c>
      <c r="BL114" s="102">
        <v>2775030.6925379001</v>
      </c>
      <c r="BM114" s="102">
        <v>2233876.9042905802</v>
      </c>
      <c r="BN114" s="102">
        <v>2517230.2797571002</v>
      </c>
      <c r="BO114" s="102">
        <v>2034171.0614378201</v>
      </c>
      <c r="BP114" s="102">
        <v>3005304.8335294598</v>
      </c>
      <c r="BQ114" s="102">
        <v>2330551.5279386002</v>
      </c>
      <c r="BR114" s="102">
        <v>2421189.5650534299</v>
      </c>
      <c r="BS114" s="102">
        <v>3147188.0315979999</v>
      </c>
      <c r="BT114" s="102">
        <v>2979163.9811962</v>
      </c>
      <c r="BU114" s="102">
        <v>3340273.1212838902</v>
      </c>
      <c r="BV114" s="102">
        <v>2731832.1031076498</v>
      </c>
      <c r="BW114" s="102">
        <v>2712707.63983854</v>
      </c>
      <c r="BX114" s="102">
        <v>2219620.9536800301</v>
      </c>
      <c r="BY114" s="102">
        <v>2855620.3901643101</v>
      </c>
      <c r="BZ114" s="102">
        <v>2550403.4022893002</v>
      </c>
      <c r="CA114" s="102">
        <v>2340069.8476108401</v>
      </c>
      <c r="CB114" s="102">
        <v>2304662.44314068</v>
      </c>
      <c r="CC114" s="102">
        <v>3639385.02790034</v>
      </c>
      <c r="CD114" s="102">
        <v>3061858.8718536999</v>
      </c>
      <c r="CE114" s="102">
        <v>2639810.5691784201</v>
      </c>
      <c r="CF114" s="102">
        <v>3285337.73770539</v>
      </c>
      <c r="CG114" s="102">
        <v>3109372.72548038</v>
      </c>
      <c r="CH114" s="102">
        <v>3303636.3973636399</v>
      </c>
      <c r="CI114" s="102">
        <v>2429867.5132698198</v>
      </c>
      <c r="CJ114" s="102">
        <v>3260285.1813800102</v>
      </c>
      <c r="CK114" s="102">
        <v>3749437.1314869402</v>
      </c>
      <c r="CL114" s="102">
        <v>3318572.96962226</v>
      </c>
      <c r="CM114" s="102">
        <v>3158154.7933895402</v>
      </c>
      <c r="CN114" s="102">
        <v>3075750.7756313598</v>
      </c>
      <c r="CO114" s="102">
        <v>3162943.6644190699</v>
      </c>
      <c r="CP114" s="102">
        <v>2923581.7534789499</v>
      </c>
      <c r="CQ114" s="102">
        <v>2933677.0186797399</v>
      </c>
      <c r="CR114" s="102">
        <v>3041890.01580148</v>
      </c>
      <c r="CS114" s="102">
        <v>2484788.33449277</v>
      </c>
      <c r="CT114" s="102">
        <v>2323891.7208269201</v>
      </c>
      <c r="CU114" s="102">
        <v>2391269.8395109801</v>
      </c>
      <c r="CV114" s="102">
        <v>2521193.9629840902</v>
      </c>
      <c r="CW114" s="102">
        <v>2289744.2437343202</v>
      </c>
      <c r="CX114" s="102">
        <v>2302300.1706537101</v>
      </c>
    </row>
    <row r="115" spans="1:102" x14ac:dyDescent="0.2">
      <c r="A115" s="75" t="s">
        <v>2034</v>
      </c>
      <c r="B115" s="76">
        <f>STDEV(D115:L115)/AVERAGE(D115:L115)</f>
        <v>1.4080912774753922E-2</v>
      </c>
      <c r="C115" s="77"/>
      <c r="D115" s="78">
        <f>(D113/D114)*9.46</f>
        <v>20.798861865629899</v>
      </c>
      <c r="E115" s="78">
        <f t="shared" ref="E115:L115" si="104">(E113/E114)*9.46</f>
        <v>21.12694819191568</v>
      </c>
      <c r="F115" s="78">
        <f t="shared" si="104"/>
        <v>21.334014715986861</v>
      </c>
      <c r="G115" s="78">
        <f t="shared" si="104"/>
        <v>21.26790195246442</v>
      </c>
      <c r="H115" s="78">
        <f t="shared" si="104"/>
        <v>21.181054893416132</v>
      </c>
      <c r="I115" s="78">
        <f t="shared" si="104"/>
        <v>21.150490483869753</v>
      </c>
      <c r="J115" s="78">
        <f t="shared" si="104"/>
        <v>21.38126987461208</v>
      </c>
      <c r="K115" s="78">
        <f t="shared" si="104"/>
        <v>20.787684062715122</v>
      </c>
      <c r="L115" s="78">
        <f t="shared" si="104"/>
        <v>21.764224190683596</v>
      </c>
      <c r="M115" s="105"/>
      <c r="N115" s="80">
        <f>STDEV(P115:X115)/AVERAGE(P115:X115)</f>
        <v>9.6046300185031689E-3</v>
      </c>
      <c r="O115" s="81"/>
      <c r="P115" s="82">
        <f>((P113/P114)*9.46)</f>
        <v>51.155477930758529</v>
      </c>
      <c r="Q115" s="82">
        <f t="shared" ref="Q115:X115" si="105">((Q113/Q114)*9.46)</f>
        <v>51.399133688429629</v>
      </c>
      <c r="R115" s="82">
        <f t="shared" si="105"/>
        <v>51.535303264509551</v>
      </c>
      <c r="S115" s="82">
        <f t="shared" si="105"/>
        <v>51.795477605132668</v>
      </c>
      <c r="T115" s="82">
        <f t="shared" si="105"/>
        <v>52.122802513300968</v>
      </c>
      <c r="U115" s="82">
        <f t="shared" si="105"/>
        <v>51.550932987644622</v>
      </c>
      <c r="V115" s="82">
        <f t="shared" si="105"/>
        <v>52.14043743638436</v>
      </c>
      <c r="W115" s="82">
        <f t="shared" si="105"/>
        <v>50.707624266293855</v>
      </c>
      <c r="X115" s="82">
        <f t="shared" si="105"/>
        <v>50.940802428206652</v>
      </c>
      <c r="Y115" s="105"/>
      <c r="Z115" s="106">
        <f>((Z113/Z114)*9.46)</f>
        <v>47.818042441208178</v>
      </c>
      <c r="AA115" s="106">
        <f t="shared" ref="AA115:CL115" si="106">((AA113/AA114)*9.46)</f>
        <v>28.2079506098626</v>
      </c>
      <c r="AB115" s="106">
        <f t="shared" si="106"/>
        <v>51.847943150096128</v>
      </c>
      <c r="AC115" s="106">
        <f t="shared" si="106"/>
        <v>23.986320159717764</v>
      </c>
      <c r="AD115" s="106">
        <f t="shared" si="106"/>
        <v>58.517411233868167</v>
      </c>
      <c r="AE115" s="106">
        <f t="shared" si="106"/>
        <v>42.901058526081215</v>
      </c>
      <c r="AF115" s="106">
        <f t="shared" si="106"/>
        <v>31.380978073351887</v>
      </c>
      <c r="AG115" s="106">
        <f t="shared" si="106"/>
        <v>28.817820066876831</v>
      </c>
      <c r="AH115" s="106">
        <f t="shared" si="106"/>
        <v>44.685286683345176</v>
      </c>
      <c r="AI115" s="106">
        <f t="shared" si="106"/>
        <v>36.086786063772777</v>
      </c>
      <c r="AJ115" s="106">
        <f t="shared" si="106"/>
        <v>44.409630857047553</v>
      </c>
      <c r="AK115" s="106">
        <f t="shared" si="106"/>
        <v>24.771743965074634</v>
      </c>
      <c r="AL115" s="106">
        <f t="shared" si="106"/>
        <v>48.899454397126476</v>
      </c>
      <c r="AM115" s="106">
        <f t="shared" si="106"/>
        <v>44.353158362309237</v>
      </c>
      <c r="AN115" s="106">
        <f t="shared" si="106"/>
        <v>44.670026789904618</v>
      </c>
      <c r="AO115" s="106">
        <f t="shared" si="106"/>
        <v>67.468114994263843</v>
      </c>
      <c r="AP115" s="106">
        <f t="shared" si="106"/>
        <v>32.114849442139196</v>
      </c>
      <c r="AQ115" s="106">
        <f t="shared" si="106"/>
        <v>31.966827221498168</v>
      </c>
      <c r="AR115" s="106">
        <f t="shared" si="106"/>
        <v>46.85736444178395</v>
      </c>
      <c r="AS115" s="106">
        <f t="shared" si="106"/>
        <v>70.303245868663055</v>
      </c>
      <c r="AT115" s="106">
        <f t="shared" si="106"/>
        <v>44.853704349860649</v>
      </c>
      <c r="AU115" s="106">
        <f t="shared" si="106"/>
        <v>63.472852667705077</v>
      </c>
      <c r="AV115" s="106">
        <f t="shared" si="106"/>
        <v>60.061058119826562</v>
      </c>
      <c r="AW115" s="106">
        <f t="shared" si="106"/>
        <v>25.510446306894668</v>
      </c>
      <c r="AX115" s="106">
        <f t="shared" si="106"/>
        <v>52.489578907235973</v>
      </c>
      <c r="AY115" s="106">
        <f t="shared" si="106"/>
        <v>33.878651064850551</v>
      </c>
      <c r="AZ115" s="106">
        <f t="shared" si="106"/>
        <v>48.289549842715147</v>
      </c>
      <c r="BA115" s="106">
        <f t="shared" si="106"/>
        <v>52.815227022621961</v>
      </c>
      <c r="BB115" s="106">
        <f t="shared" si="106"/>
        <v>25.931461711576926</v>
      </c>
      <c r="BC115" s="106">
        <f t="shared" si="106"/>
        <v>34.935888780168526</v>
      </c>
      <c r="BD115" s="106">
        <f t="shared" si="106"/>
        <v>50.515915711122794</v>
      </c>
      <c r="BE115" s="106">
        <f t="shared" si="106"/>
        <v>30.552064954652682</v>
      </c>
      <c r="BF115" s="106">
        <f t="shared" si="106"/>
        <v>49.155958021245716</v>
      </c>
      <c r="BG115" s="106">
        <f t="shared" si="106"/>
        <v>53.233442478564896</v>
      </c>
      <c r="BH115" s="106">
        <f t="shared" si="106"/>
        <v>70.452890808857333</v>
      </c>
      <c r="BI115" s="106">
        <f t="shared" si="106"/>
        <v>67.971006288395429</v>
      </c>
      <c r="BJ115" s="106">
        <f t="shared" si="106"/>
        <v>37.656930231789737</v>
      </c>
      <c r="BK115" s="106">
        <f t="shared" si="106"/>
        <v>28.384270471932986</v>
      </c>
      <c r="BL115" s="106">
        <f t="shared" si="106"/>
        <v>19.240986867996856</v>
      </c>
      <c r="BM115" s="106">
        <f t="shared" si="106"/>
        <v>34.808968643179334</v>
      </c>
      <c r="BN115" s="106">
        <f t="shared" si="106"/>
        <v>57.018229555777367</v>
      </c>
      <c r="BO115" s="106">
        <f t="shared" si="106"/>
        <v>44.389667606785942</v>
      </c>
      <c r="BP115" s="106">
        <f t="shared" si="106"/>
        <v>48.813946056006841</v>
      </c>
      <c r="BQ115" s="106">
        <f t="shared" si="106"/>
        <v>37.438484998205666</v>
      </c>
      <c r="BR115" s="106">
        <f t="shared" si="106"/>
        <v>36.135715422522566</v>
      </c>
      <c r="BS115" s="106">
        <f t="shared" si="106"/>
        <v>63.703966730432064</v>
      </c>
      <c r="BT115" s="106">
        <f t="shared" si="106"/>
        <v>53.433969238606956</v>
      </c>
      <c r="BU115" s="106">
        <f t="shared" si="106"/>
        <v>33.656341967992873</v>
      </c>
      <c r="BV115" s="106">
        <f t="shared" si="106"/>
        <v>34.365498128513153</v>
      </c>
      <c r="BW115" s="106">
        <f t="shared" si="106"/>
        <v>27.716679804217293</v>
      </c>
      <c r="BX115" s="106">
        <f t="shared" si="106"/>
        <v>26.447746951456885</v>
      </c>
      <c r="BY115" s="106">
        <f t="shared" si="106"/>
        <v>51.290348844749772</v>
      </c>
      <c r="BZ115" s="106">
        <f t="shared" si="106"/>
        <v>19.40261916894584</v>
      </c>
      <c r="CA115" s="106">
        <f t="shared" si="106"/>
        <v>38.818846054455939</v>
      </c>
      <c r="CB115" s="106">
        <f t="shared" si="106"/>
        <v>29.11789208253154</v>
      </c>
      <c r="CC115" s="106">
        <f t="shared" si="106"/>
        <v>116.70997139362754</v>
      </c>
      <c r="CD115" s="106">
        <f t="shared" si="106"/>
        <v>40.929883375762017</v>
      </c>
      <c r="CE115" s="106">
        <f t="shared" si="106"/>
        <v>41.457883447592174</v>
      </c>
      <c r="CF115" s="106">
        <f t="shared" si="106"/>
        <v>73.662277623819406</v>
      </c>
      <c r="CG115" s="106">
        <f t="shared" si="106"/>
        <v>40.960069586337362</v>
      </c>
      <c r="CH115" s="106">
        <f t="shared" si="106"/>
        <v>69.431470821827631</v>
      </c>
      <c r="CI115" s="106">
        <f t="shared" si="106"/>
        <v>41.518783629060962</v>
      </c>
      <c r="CJ115" s="106">
        <f t="shared" si="106"/>
        <v>76.135918846037043</v>
      </c>
      <c r="CK115" s="106">
        <f t="shared" si="106"/>
        <v>109.73351664982</v>
      </c>
      <c r="CL115" s="106">
        <f t="shared" si="106"/>
        <v>72.94240468574003</v>
      </c>
      <c r="CM115" s="106">
        <f t="shared" ref="CM115:CX115" si="107">((CM113/CM114)*9.46)</f>
        <v>39.338068705759284</v>
      </c>
      <c r="CN115" s="106">
        <f t="shared" si="107"/>
        <v>43.001495224554908</v>
      </c>
      <c r="CO115" s="106">
        <f t="shared" si="107"/>
        <v>56.815816632472114</v>
      </c>
      <c r="CP115" s="106">
        <f t="shared" si="107"/>
        <v>43.217069662208921</v>
      </c>
      <c r="CQ115" s="106">
        <f t="shared" si="107"/>
        <v>24.488302831133929</v>
      </c>
      <c r="CR115" s="106">
        <f t="shared" si="107"/>
        <v>30.097958422769761</v>
      </c>
      <c r="CS115" s="106">
        <f t="shared" si="107"/>
        <v>58.09509954475724</v>
      </c>
      <c r="CT115" s="106">
        <f t="shared" si="107"/>
        <v>32.585345304965557</v>
      </c>
      <c r="CU115" s="106">
        <f t="shared" si="107"/>
        <v>45.07524023703634</v>
      </c>
      <c r="CV115" s="106">
        <f t="shared" si="107"/>
        <v>56.618482842922987</v>
      </c>
      <c r="CW115" s="106">
        <f t="shared" si="107"/>
        <v>42.519031829614967</v>
      </c>
      <c r="CX115" s="106">
        <f t="shared" si="107"/>
        <v>30.146175917964428</v>
      </c>
    </row>
    <row r="116" spans="1:102" x14ac:dyDescent="0.2">
      <c r="A116" s="83"/>
      <c r="B116" s="70"/>
      <c r="C116" s="71"/>
      <c r="D116" s="8"/>
      <c r="E116" s="8"/>
      <c r="F116" s="8"/>
      <c r="G116" s="8"/>
      <c r="H116" s="8"/>
      <c r="I116" s="8"/>
      <c r="J116" s="8"/>
      <c r="K116" s="8"/>
      <c r="L116" s="8"/>
      <c r="N116" s="72"/>
      <c r="O116" s="73"/>
      <c r="P116" s="74"/>
      <c r="Q116" s="74"/>
      <c r="R116" s="74"/>
      <c r="S116" s="74"/>
      <c r="T116" s="74"/>
      <c r="U116" s="74"/>
      <c r="V116" s="74"/>
      <c r="W116" s="74"/>
      <c r="X116" s="74"/>
    </row>
    <row r="117" spans="1:102" x14ac:dyDescent="0.2">
      <c r="A117" s="69" t="s">
        <v>2089</v>
      </c>
      <c r="B117" s="70">
        <f>STDEV(D117:L117)/AVERAGE(D117:L117)</f>
        <v>6.0375584007616716E-2</v>
      </c>
      <c r="C117" s="71"/>
      <c r="D117" s="8">
        <v>8464620.1384574901</v>
      </c>
      <c r="E117" s="8">
        <v>8554145.3841956798</v>
      </c>
      <c r="F117" s="8">
        <v>8802190.4750446901</v>
      </c>
      <c r="G117" s="8">
        <v>8297834.2652284699</v>
      </c>
      <c r="H117" s="8">
        <v>7877311.2310367199</v>
      </c>
      <c r="I117" s="8">
        <v>7910632.8667367296</v>
      </c>
      <c r="J117" s="8">
        <v>7980184.05615055</v>
      </c>
      <c r="K117" s="8">
        <v>7262204.7333596498</v>
      </c>
      <c r="L117" s="8">
        <v>7615114.4619262796</v>
      </c>
      <c r="N117" s="72">
        <f>STDEV(P117:X117)/AVERAGE(P117:X117)</f>
        <v>7.8233462703914902E-2</v>
      </c>
      <c r="O117" s="73"/>
      <c r="P117" s="10">
        <v>22486247.376954298</v>
      </c>
      <c r="Q117" s="10">
        <v>23423270.610798299</v>
      </c>
      <c r="R117" s="10">
        <v>21256840.440735798</v>
      </c>
      <c r="S117" s="10">
        <v>21518868.240177002</v>
      </c>
      <c r="T117" s="10">
        <v>19830013.780657802</v>
      </c>
      <c r="U117" s="10">
        <v>20245662.107699301</v>
      </c>
      <c r="V117" s="10">
        <v>19362449.683368102</v>
      </c>
      <c r="W117" s="10">
        <v>18338384.8875282</v>
      </c>
      <c r="X117" s="10">
        <v>19684409.371201999</v>
      </c>
      <c r="Z117" s="102">
        <v>20380047.2905972</v>
      </c>
      <c r="AA117" s="102">
        <v>20814509.782109302</v>
      </c>
      <c r="AB117" s="102">
        <v>28719949.6465405</v>
      </c>
      <c r="AC117" s="102">
        <v>16665971.770035399</v>
      </c>
      <c r="AD117" s="102">
        <v>14911969.666639499</v>
      </c>
      <c r="AE117" s="102">
        <v>23788225.075744402</v>
      </c>
      <c r="AF117" s="102">
        <v>23750223.242118299</v>
      </c>
      <c r="AG117" s="102">
        <v>20832848.322171401</v>
      </c>
      <c r="AH117" s="102">
        <v>20748092.312865902</v>
      </c>
      <c r="AI117" s="102">
        <v>21838426.7352283</v>
      </c>
      <c r="AJ117" s="102">
        <v>7823809.7684835801</v>
      </c>
      <c r="AK117" s="102">
        <v>21962967.079887599</v>
      </c>
      <c r="AL117" s="102">
        <v>24334472.203547198</v>
      </c>
      <c r="AM117" s="102">
        <v>24940354.783695899</v>
      </c>
      <c r="AN117" s="102">
        <v>20834912.3241072</v>
      </c>
      <c r="AO117" s="102">
        <v>22888754.097895999</v>
      </c>
      <c r="AP117" s="102">
        <v>22572969.205511201</v>
      </c>
      <c r="AQ117" s="102">
        <v>8047297.4348832602</v>
      </c>
      <c r="AR117" s="102">
        <v>23056910.342759501</v>
      </c>
      <c r="AS117" s="102">
        <v>19686265.2669065</v>
      </c>
      <c r="AT117" s="102">
        <v>19566115.6814676</v>
      </c>
      <c r="AU117" s="102">
        <v>21616242.845049798</v>
      </c>
      <c r="AV117" s="102">
        <v>21741930.6321439</v>
      </c>
      <c r="AW117" s="102">
        <v>18355055.251074299</v>
      </c>
      <c r="AX117" s="102">
        <v>21493810.1442881</v>
      </c>
      <c r="AY117" s="102">
        <v>29493976.710917201</v>
      </c>
      <c r="AZ117" s="102">
        <v>17975398.854025699</v>
      </c>
      <c r="BA117" s="102">
        <v>21563033.163040999</v>
      </c>
      <c r="BB117" s="102">
        <v>18797131.394955799</v>
      </c>
      <c r="BC117" s="102">
        <v>20600170.783561599</v>
      </c>
      <c r="BD117" s="102">
        <v>19008318.964101002</v>
      </c>
      <c r="BE117" s="102">
        <v>15856908.510103</v>
      </c>
      <c r="BF117" s="102">
        <v>19912466.419872999</v>
      </c>
      <c r="BG117" s="102">
        <v>21153176.9579284</v>
      </c>
      <c r="BH117" s="102">
        <v>21064051.350944001</v>
      </c>
      <c r="BI117" s="102">
        <v>20995177.067571498</v>
      </c>
      <c r="BJ117" s="102">
        <v>18434553.373196401</v>
      </c>
      <c r="BK117" s="102" t="s">
        <v>0</v>
      </c>
      <c r="BL117" s="102">
        <v>20245628.7296777</v>
      </c>
      <c r="BM117" s="102">
        <v>16888856.781719401</v>
      </c>
      <c r="BN117" s="102">
        <v>17746694.6716871</v>
      </c>
      <c r="BO117" s="102">
        <v>12200967.7601924</v>
      </c>
      <c r="BP117" s="102">
        <v>19372484.477046799</v>
      </c>
      <c r="BQ117" s="102">
        <v>10451247.3634177</v>
      </c>
      <c r="BR117" s="102">
        <v>6605559.1152575295</v>
      </c>
      <c r="BS117" s="102">
        <v>18501252.749158598</v>
      </c>
      <c r="BT117" s="102">
        <v>17469704.749049999</v>
      </c>
      <c r="BU117" s="102">
        <v>20411873.467458501</v>
      </c>
      <c r="BV117" s="102">
        <v>9918910.2467625402</v>
      </c>
      <c r="BW117" s="102">
        <v>20100291.530836299</v>
      </c>
      <c r="BX117" s="102">
        <v>19694086.670497701</v>
      </c>
      <c r="BY117" s="102">
        <v>18395045.667438202</v>
      </c>
      <c r="BZ117" s="102">
        <v>15926524.160083501</v>
      </c>
      <c r="CA117" s="102">
        <v>15351866.765099401</v>
      </c>
      <c r="CB117" s="102">
        <v>18121828.648663599</v>
      </c>
      <c r="CC117" s="102">
        <v>17971921.0745201</v>
      </c>
      <c r="CD117" s="102">
        <v>18783927.729350802</v>
      </c>
      <c r="CE117" s="102">
        <v>17941419.654937498</v>
      </c>
      <c r="CF117" s="102">
        <v>19687423.071503799</v>
      </c>
      <c r="CG117" s="102">
        <v>20798366.7917732</v>
      </c>
      <c r="CH117" s="102">
        <v>20431443.6542501</v>
      </c>
      <c r="CI117" s="102">
        <v>17012510.749795701</v>
      </c>
      <c r="CJ117" s="102">
        <v>23078740.3881329</v>
      </c>
      <c r="CK117" s="102">
        <v>23774822.718879901</v>
      </c>
      <c r="CL117" s="102">
        <v>17796454.214207102</v>
      </c>
      <c r="CM117" s="102">
        <v>21589153.842950702</v>
      </c>
      <c r="CN117" s="102">
        <v>2939654.21790232</v>
      </c>
      <c r="CO117" s="102">
        <v>18504300.2385584</v>
      </c>
      <c r="CP117" s="102">
        <v>18104420.390978798</v>
      </c>
      <c r="CQ117" s="102">
        <v>8965747.7585925702</v>
      </c>
      <c r="CR117" s="102">
        <v>21996116.473079</v>
      </c>
      <c r="CS117" s="102">
        <v>15448291.434123101</v>
      </c>
      <c r="CT117" s="102" t="s">
        <v>0</v>
      </c>
      <c r="CU117" s="102">
        <v>19387069.152797699</v>
      </c>
      <c r="CV117" s="102">
        <v>14427479.689016899</v>
      </c>
      <c r="CW117" s="102">
        <v>16063497.071634</v>
      </c>
      <c r="CX117" s="102">
        <v>19067623.981385499</v>
      </c>
    </row>
    <row r="118" spans="1:102" x14ac:dyDescent="0.2">
      <c r="A118" s="69" t="s">
        <v>2090</v>
      </c>
      <c r="B118" s="70">
        <f>STDEV(D118:L118)/AVERAGE(D118:L118)</f>
        <v>5.4284375723974411E-2</v>
      </c>
      <c r="C118" s="71"/>
      <c r="D118" s="8">
        <v>2958764.8305806001</v>
      </c>
      <c r="E118" s="8">
        <v>3072791.5467625102</v>
      </c>
      <c r="F118" s="8">
        <v>2993859.80359727</v>
      </c>
      <c r="G118" s="8">
        <v>2868407.1117820302</v>
      </c>
      <c r="H118" s="8">
        <v>2826209.6384704201</v>
      </c>
      <c r="I118" s="8">
        <v>2767076.2275664099</v>
      </c>
      <c r="J118" s="8">
        <v>2795681.2468643198</v>
      </c>
      <c r="K118" s="8">
        <v>2605273.9591256399</v>
      </c>
      <c r="L118" s="8">
        <v>2654081.1412785901</v>
      </c>
      <c r="N118" s="72">
        <f>STDEV(P118:X118)/AVERAGE(P118:X118)</f>
        <v>5.5706317749346847E-2</v>
      </c>
      <c r="O118" s="73"/>
      <c r="P118" s="10">
        <v>2760190.44694148</v>
      </c>
      <c r="Q118" s="10">
        <v>2887901.3874956602</v>
      </c>
      <c r="R118" s="10">
        <v>2661111.6402972001</v>
      </c>
      <c r="S118" s="10">
        <v>2656800.5048692701</v>
      </c>
      <c r="T118" s="10">
        <v>2554052.3597656302</v>
      </c>
      <c r="U118" s="10">
        <v>2600066.6308454098</v>
      </c>
      <c r="V118" s="10">
        <v>2434626.7629926698</v>
      </c>
      <c r="W118" s="10">
        <v>2431875.2147167302</v>
      </c>
      <c r="X118" s="10">
        <v>2583748.9626432401</v>
      </c>
      <c r="Z118" s="102">
        <v>2669283.5523590902</v>
      </c>
      <c r="AA118" s="102">
        <v>2622934.3609630498</v>
      </c>
      <c r="AB118" s="102">
        <v>2447591.17873412</v>
      </c>
      <c r="AC118" s="102">
        <v>3004458.18617729</v>
      </c>
      <c r="AD118" s="102">
        <v>2836039.80004649</v>
      </c>
      <c r="AE118" s="102">
        <v>2540124.7223285399</v>
      </c>
      <c r="AF118" s="102">
        <v>2633014.09184825</v>
      </c>
      <c r="AG118" s="102">
        <v>2656930.3623089502</v>
      </c>
      <c r="AH118" s="102">
        <v>2757518.6381953699</v>
      </c>
      <c r="AI118" s="102">
        <v>2833269.3948009899</v>
      </c>
      <c r="AJ118" s="102">
        <v>2973435.7627451001</v>
      </c>
      <c r="AK118" s="102">
        <v>2830904.3427222702</v>
      </c>
      <c r="AL118" s="102">
        <v>2662164.06357437</v>
      </c>
      <c r="AM118" s="102">
        <v>2659293.0226551401</v>
      </c>
      <c r="AN118" s="102">
        <v>2590751.4955126299</v>
      </c>
      <c r="AO118" s="102">
        <v>2754909.0904597701</v>
      </c>
      <c r="AP118" s="102">
        <v>2746099.3403439899</v>
      </c>
      <c r="AQ118" s="102">
        <v>2878976.6310424199</v>
      </c>
      <c r="AR118" s="102">
        <v>2599964.7743013902</v>
      </c>
      <c r="AS118" s="102">
        <v>2662905.9801256899</v>
      </c>
      <c r="AT118" s="102">
        <v>2672625.0855484498</v>
      </c>
      <c r="AU118" s="102">
        <v>2539590.0672258502</v>
      </c>
      <c r="AV118" s="102">
        <v>2681271.9844992501</v>
      </c>
      <c r="AW118" s="102">
        <v>2899322.8901827</v>
      </c>
      <c r="AX118" s="102">
        <v>2665360.5092100599</v>
      </c>
      <c r="AY118" s="102">
        <v>2502860.4184868499</v>
      </c>
      <c r="AZ118" s="102">
        <v>2702921.1461960599</v>
      </c>
      <c r="BA118" s="102">
        <v>2445434.3981437199</v>
      </c>
      <c r="BB118" s="102">
        <v>2544774.2216051999</v>
      </c>
      <c r="BC118" s="102">
        <v>2588423.3554414799</v>
      </c>
      <c r="BD118" s="102">
        <v>2580621.9563478399</v>
      </c>
      <c r="BE118" s="102">
        <v>2453857.6614136202</v>
      </c>
      <c r="BF118" s="102">
        <v>2538586.5526357298</v>
      </c>
      <c r="BG118" s="102">
        <v>2389286.3654313898</v>
      </c>
      <c r="BH118" s="102">
        <v>2402116.60785597</v>
      </c>
      <c r="BI118" s="102">
        <v>2532373.6782439998</v>
      </c>
      <c r="BJ118" s="102">
        <v>2406061.8824772602</v>
      </c>
      <c r="BK118" s="102">
        <v>3075408.3321388499</v>
      </c>
      <c r="BL118" s="102">
        <v>2657173.28502035</v>
      </c>
      <c r="BM118" s="102">
        <v>2034105.3904837701</v>
      </c>
      <c r="BN118" s="102">
        <v>2378744.5997710298</v>
      </c>
      <c r="BO118" s="102">
        <v>1922222.7004177901</v>
      </c>
      <c r="BP118" s="102">
        <v>2577037.9608920799</v>
      </c>
      <c r="BQ118" s="102">
        <v>2313326.1186160701</v>
      </c>
      <c r="BR118" s="102">
        <v>2286789.56626814</v>
      </c>
      <c r="BS118" s="102">
        <v>2647640.3470092998</v>
      </c>
      <c r="BT118" s="102">
        <v>2606463.36829921</v>
      </c>
      <c r="BU118" s="102">
        <v>2504767.24270806</v>
      </c>
      <c r="BV118" s="102">
        <v>2667051.2400883599</v>
      </c>
      <c r="BW118" s="102">
        <v>2634338.2985670101</v>
      </c>
      <c r="BX118" s="102">
        <v>2297522.9746431001</v>
      </c>
      <c r="BY118" s="102">
        <v>2499475.8372228802</v>
      </c>
      <c r="BZ118" s="102">
        <v>2572142.9019321501</v>
      </c>
      <c r="CA118" s="102">
        <v>2022830.4993040999</v>
      </c>
      <c r="CB118" s="102">
        <v>2126458.0088139898</v>
      </c>
      <c r="CC118" s="102">
        <v>2474052.5048630601</v>
      </c>
      <c r="CD118" s="102">
        <v>2500861.5976862698</v>
      </c>
      <c r="CE118" s="102">
        <v>2194428.2080374602</v>
      </c>
      <c r="CF118" s="102">
        <v>2425655.63570754</v>
      </c>
      <c r="CG118" s="102">
        <v>2518949.7787096901</v>
      </c>
      <c r="CH118" s="102">
        <v>2515834.7792715901</v>
      </c>
      <c r="CI118" s="102">
        <v>2208865.9725686698</v>
      </c>
      <c r="CJ118" s="102">
        <v>2456138.8758980301</v>
      </c>
      <c r="CK118" s="102">
        <v>2301222.0329867802</v>
      </c>
      <c r="CL118" s="102">
        <v>2483669.65267321</v>
      </c>
      <c r="CM118" s="102">
        <v>2424245.07551604</v>
      </c>
      <c r="CN118" s="102">
        <v>2775306.44434345</v>
      </c>
      <c r="CO118" s="102">
        <v>2362376.1824613102</v>
      </c>
      <c r="CP118" s="102">
        <v>2348462.7461112998</v>
      </c>
      <c r="CQ118" s="102">
        <v>2652536.6761963698</v>
      </c>
      <c r="CR118" s="102">
        <v>2258820.0722210999</v>
      </c>
      <c r="CS118" s="102">
        <v>2109082.1474774801</v>
      </c>
      <c r="CT118" s="102">
        <v>2459677.5625160802</v>
      </c>
      <c r="CU118" s="102">
        <v>2229367.4458367499</v>
      </c>
      <c r="CV118" s="102">
        <v>2094599.5388668601</v>
      </c>
      <c r="CW118" s="102">
        <v>2055176.0728467</v>
      </c>
      <c r="CX118" s="102">
        <v>2330324.00253801</v>
      </c>
    </row>
    <row r="119" spans="1:102" s="79" customFormat="1" x14ac:dyDescent="0.2">
      <c r="A119" s="75" t="s">
        <v>2034</v>
      </c>
      <c r="B119" s="76">
        <f>STDEV(D119:L119)/AVERAGE(D119:L119)</f>
        <v>1.8715039936558108E-2</v>
      </c>
      <c r="C119" s="77"/>
      <c r="D119" s="78">
        <f>(D117/D118)*123.7*5</f>
        <v>1769.4436210425749</v>
      </c>
      <c r="E119" s="78">
        <f t="shared" ref="E119:L119" si="108">(E117/E118)*123.7*5</f>
        <v>1721.8020941574594</v>
      </c>
      <c r="F119" s="78">
        <f t="shared" si="108"/>
        <v>1818.4401294521945</v>
      </c>
      <c r="G119" s="78">
        <f t="shared" si="108"/>
        <v>1789.219693384237</v>
      </c>
      <c r="H119" s="78">
        <f t="shared" si="108"/>
        <v>1723.905024622682</v>
      </c>
      <c r="I119" s="78">
        <f t="shared" si="108"/>
        <v>1768.1935825742414</v>
      </c>
      <c r="J119" s="78">
        <f t="shared" si="108"/>
        <v>1765.4887674569923</v>
      </c>
      <c r="K119" s="78">
        <f t="shared" si="108"/>
        <v>1724.0695980742084</v>
      </c>
      <c r="L119" s="78">
        <f t="shared" si="108"/>
        <v>1774.6059912970145</v>
      </c>
      <c r="N119" s="80">
        <f>STDEV(P119:X119)/AVERAGE(P119:X119)</f>
        <v>2.8135868281283422E-2</v>
      </c>
      <c r="O119" s="81"/>
      <c r="P119" s="82">
        <f>((P117/P118)*123.7*5)</f>
        <v>5038.6899998357603</v>
      </c>
      <c r="Q119" s="82">
        <f t="shared" ref="Q119:X119" si="109">((Q117/Q118)*123.7*5)</f>
        <v>5016.5469414943855</v>
      </c>
      <c r="R119" s="82">
        <f t="shared" si="109"/>
        <v>4940.5502623432812</v>
      </c>
      <c r="S119" s="82">
        <f t="shared" si="109"/>
        <v>5009.566951736324</v>
      </c>
      <c r="T119" s="82">
        <f t="shared" si="109"/>
        <v>4802.1190624542724</v>
      </c>
      <c r="U119" s="82">
        <f t="shared" si="109"/>
        <v>4816.008122661271</v>
      </c>
      <c r="V119" s="82">
        <f t="shared" si="109"/>
        <v>4918.8957055752317</v>
      </c>
      <c r="W119" s="82">
        <f t="shared" si="109"/>
        <v>4664.0103013087228</v>
      </c>
      <c r="X119" s="82">
        <f t="shared" si="109"/>
        <v>4712.0704728346764</v>
      </c>
      <c r="Y119" s="105"/>
      <c r="Z119" s="106">
        <f>((Z117/Z118)*123.7*5)</f>
        <v>4722.2631099248056</v>
      </c>
      <c r="AA119" s="106">
        <f t="shared" ref="AA119:CL119" si="110">((AA117/AA118)*123.7*5)</f>
        <v>4908.157250076134</v>
      </c>
      <c r="AB119" s="106">
        <f t="shared" si="110"/>
        <v>7257.4574588769228</v>
      </c>
      <c r="AC119" s="106">
        <f t="shared" si="110"/>
        <v>3430.8693618006755</v>
      </c>
      <c r="AD119" s="106">
        <f t="shared" si="110"/>
        <v>3252.0887889744499</v>
      </c>
      <c r="AE119" s="106">
        <f t="shared" si="110"/>
        <v>5792.2420422964287</v>
      </c>
      <c r="AF119" s="106">
        <f t="shared" si="110"/>
        <v>5578.9724486202167</v>
      </c>
      <c r="AG119" s="106">
        <f t="shared" si="110"/>
        <v>4849.6252931768486</v>
      </c>
      <c r="AH119" s="106">
        <f t="shared" si="110"/>
        <v>4653.7111001743897</v>
      </c>
      <c r="AI119" s="106">
        <f t="shared" si="110"/>
        <v>4767.3076766099211</v>
      </c>
      <c r="AJ119" s="106">
        <f t="shared" si="110"/>
        <v>1627.4191635267298</v>
      </c>
      <c r="AK119" s="106">
        <f t="shared" si="110"/>
        <v>4798.5002297349492</v>
      </c>
      <c r="AL119" s="106">
        <f t="shared" si="110"/>
        <v>5653.6226537765688</v>
      </c>
      <c r="AM119" s="106">
        <f t="shared" si="110"/>
        <v>5800.6429913144339</v>
      </c>
      <c r="AN119" s="106">
        <f t="shared" si="110"/>
        <v>4973.9981988934396</v>
      </c>
      <c r="AO119" s="106">
        <f t="shared" si="110"/>
        <v>5138.7156326040677</v>
      </c>
      <c r="AP119" s="106">
        <f t="shared" si="110"/>
        <v>5084.0773487312399</v>
      </c>
      <c r="AQ119" s="106">
        <f t="shared" si="110"/>
        <v>1728.8273235038841</v>
      </c>
      <c r="AR119" s="106">
        <f t="shared" si="110"/>
        <v>5484.958560959195</v>
      </c>
      <c r="AS119" s="106">
        <f t="shared" si="110"/>
        <v>4572.431455881504</v>
      </c>
      <c r="AT119" s="106">
        <f t="shared" si="110"/>
        <v>4527.9985638181388</v>
      </c>
      <c r="AU119" s="106">
        <f t="shared" si="110"/>
        <v>5264.4898766153174</v>
      </c>
      <c r="AV119" s="106">
        <f t="shared" si="110"/>
        <v>5015.3002655910759</v>
      </c>
      <c r="AW119" s="106">
        <f t="shared" si="110"/>
        <v>3915.6044713854112</v>
      </c>
      <c r="AX119" s="106">
        <f t="shared" si="110"/>
        <v>4987.6635930882558</v>
      </c>
      <c r="AY119" s="106">
        <f t="shared" si="110"/>
        <v>7288.4706078538893</v>
      </c>
      <c r="AZ119" s="106">
        <f t="shared" si="110"/>
        <v>4113.247701236658</v>
      </c>
      <c r="BA119" s="106">
        <f t="shared" si="110"/>
        <v>5453.7288023201554</v>
      </c>
      <c r="BB119" s="106">
        <f t="shared" si="110"/>
        <v>4568.5883128942824</v>
      </c>
      <c r="BC119" s="106">
        <f t="shared" si="110"/>
        <v>4922.3808782469114</v>
      </c>
      <c r="BD119" s="106">
        <f t="shared" si="110"/>
        <v>4555.7410105642775</v>
      </c>
      <c r="BE119" s="106">
        <f t="shared" si="110"/>
        <v>3996.7672403006436</v>
      </c>
      <c r="BF119" s="106">
        <f t="shared" si="110"/>
        <v>4851.4636886830995</v>
      </c>
      <c r="BG119" s="106">
        <f t="shared" si="110"/>
        <v>5475.7940018280369</v>
      </c>
      <c r="BH119" s="106">
        <f t="shared" si="110"/>
        <v>5423.5983873352516</v>
      </c>
      <c r="BI119" s="106">
        <f t="shared" si="110"/>
        <v>5127.8044499725638</v>
      </c>
      <c r="BJ119" s="106">
        <f t="shared" si="110"/>
        <v>4738.7689171081547</v>
      </c>
      <c r="BK119" s="106" t="e">
        <f t="shared" si="110"/>
        <v>#VALUE!</v>
      </c>
      <c r="BL119" s="106">
        <f t="shared" si="110"/>
        <v>4712.4970885027387</v>
      </c>
      <c r="BM119" s="106">
        <f t="shared" si="110"/>
        <v>5135.3081154802612</v>
      </c>
      <c r="BN119" s="106">
        <f t="shared" si="110"/>
        <v>4614.337602908281</v>
      </c>
      <c r="BO119" s="106">
        <f t="shared" si="110"/>
        <v>3925.8190833137241</v>
      </c>
      <c r="BP119" s="106">
        <f t="shared" si="110"/>
        <v>4649.4781337663098</v>
      </c>
      <c r="BQ119" s="106">
        <f t="shared" si="110"/>
        <v>2794.2867381538686</v>
      </c>
      <c r="BR119" s="106">
        <f t="shared" si="110"/>
        <v>1786.5825404538898</v>
      </c>
      <c r="BS119" s="106">
        <f t="shared" si="110"/>
        <v>4321.9710102545887</v>
      </c>
      <c r="BT119" s="106">
        <f t="shared" si="110"/>
        <v>4145.4687292758681</v>
      </c>
      <c r="BU119" s="106">
        <f t="shared" si="110"/>
        <v>5040.2861888171637</v>
      </c>
      <c r="BV119" s="106">
        <f t="shared" si="110"/>
        <v>2300.2355168172107</v>
      </c>
      <c r="BW119" s="106">
        <f t="shared" si="110"/>
        <v>4719.2231607401563</v>
      </c>
      <c r="BX119" s="106">
        <f t="shared" si="110"/>
        <v>5301.706550984547</v>
      </c>
      <c r="BY119" s="106">
        <f t="shared" si="110"/>
        <v>4551.8886703668513</v>
      </c>
      <c r="BZ119" s="106">
        <f t="shared" si="110"/>
        <v>3829.7075895791304</v>
      </c>
      <c r="CA119" s="106">
        <f t="shared" si="110"/>
        <v>4693.9818227382484</v>
      </c>
      <c r="CB119" s="106">
        <f t="shared" si="110"/>
        <v>5270.9016461838246</v>
      </c>
      <c r="CC119" s="106">
        <f t="shared" si="110"/>
        <v>4492.8849176569665</v>
      </c>
      <c r="CD119" s="106">
        <f t="shared" si="110"/>
        <v>4645.5426847099434</v>
      </c>
      <c r="CE119" s="106">
        <f t="shared" si="110"/>
        <v>5056.7924783025819</v>
      </c>
      <c r="CF119" s="106">
        <f t="shared" si="110"/>
        <v>5019.9504787386213</v>
      </c>
      <c r="CG119" s="106">
        <f t="shared" si="110"/>
        <v>5106.8068007695992</v>
      </c>
      <c r="CH119" s="106">
        <f t="shared" si="110"/>
        <v>5022.9244003902495</v>
      </c>
      <c r="CI119" s="106">
        <f t="shared" si="110"/>
        <v>4763.6380067516857</v>
      </c>
      <c r="CJ119" s="106">
        <f t="shared" si="110"/>
        <v>5811.6424401454778</v>
      </c>
      <c r="CK119" s="106">
        <f t="shared" si="110"/>
        <v>6389.9648277492806</v>
      </c>
      <c r="CL119" s="106">
        <f t="shared" si="110"/>
        <v>4431.7918526886142</v>
      </c>
      <c r="CM119" s="106">
        <f t="shared" ref="CM119:CX119" si="111">((CM117/CM118)*123.7*5)</f>
        <v>5508.0617825005284</v>
      </c>
      <c r="CN119" s="106">
        <f t="shared" si="111"/>
        <v>655.12626091375955</v>
      </c>
      <c r="CO119" s="106">
        <f t="shared" si="111"/>
        <v>4844.6601275941412</v>
      </c>
      <c r="CP119" s="106">
        <f t="shared" si="111"/>
        <v>4768.0483884029654</v>
      </c>
      <c r="CQ119" s="106">
        <f t="shared" si="111"/>
        <v>2090.5705238508754</v>
      </c>
      <c r="CR119" s="106">
        <f t="shared" si="111"/>
        <v>6022.8781415165795</v>
      </c>
      <c r="CS119" s="106">
        <f t="shared" si="111"/>
        <v>4530.2968703390252</v>
      </c>
      <c r="CT119" s="106" t="e">
        <f t="shared" si="111"/>
        <v>#VALUE!</v>
      </c>
      <c r="CU119" s="106">
        <f t="shared" si="111"/>
        <v>5378.6118988136677</v>
      </c>
      <c r="CV119" s="106">
        <f t="shared" si="111"/>
        <v>4260.1919947353499</v>
      </c>
      <c r="CW119" s="106">
        <f t="shared" si="111"/>
        <v>4834.2684941071338</v>
      </c>
      <c r="CX119" s="106">
        <f t="shared" si="111"/>
        <v>5060.8093207822376</v>
      </c>
    </row>
    <row r="120" spans="1:102" x14ac:dyDescent="0.2">
      <c r="A120" s="83"/>
      <c r="B120" s="70"/>
      <c r="C120" s="71"/>
      <c r="D120" s="8"/>
      <c r="E120" s="8"/>
      <c r="F120" s="8"/>
      <c r="G120" s="8"/>
      <c r="H120" s="8"/>
      <c r="I120" s="8"/>
      <c r="J120" s="8"/>
      <c r="K120" s="8"/>
      <c r="L120" s="8"/>
      <c r="N120" s="72"/>
      <c r="O120" s="73"/>
      <c r="P120" s="74"/>
      <c r="Q120" s="74"/>
      <c r="R120" s="74"/>
      <c r="S120" s="74"/>
      <c r="T120" s="74"/>
      <c r="U120" s="74"/>
      <c r="V120" s="74"/>
      <c r="W120" s="74"/>
      <c r="X120" s="74"/>
    </row>
    <row r="121" spans="1:102" x14ac:dyDescent="0.2">
      <c r="A121" s="69" t="s">
        <v>2091</v>
      </c>
      <c r="B121" s="70">
        <f>STDEV(D121:L121)/AVERAGE(D121:L121)</f>
        <v>5.6215317079647005E-2</v>
      </c>
      <c r="C121" s="71"/>
      <c r="D121" s="8">
        <v>342095.61505609902</v>
      </c>
      <c r="E121" s="8">
        <v>348213.68572224199</v>
      </c>
      <c r="F121" s="8">
        <v>343784.45827724598</v>
      </c>
      <c r="G121" s="8">
        <v>336746.22711421398</v>
      </c>
      <c r="H121" s="8">
        <v>305170.35206786101</v>
      </c>
      <c r="I121" s="8">
        <v>319475.67074826302</v>
      </c>
      <c r="J121" s="8">
        <v>313911.79099671001</v>
      </c>
      <c r="K121" s="8">
        <v>299871.207051059</v>
      </c>
      <c r="L121" s="8">
        <v>342229.47655278398</v>
      </c>
      <c r="N121" s="72">
        <f>STDEV(P121:X121)/AVERAGE(P121:X121)</f>
        <v>4.6437622766770943E-2</v>
      </c>
      <c r="O121" s="73"/>
      <c r="P121" s="10">
        <v>296996.09892138798</v>
      </c>
      <c r="Q121" s="10">
        <v>291478.92367091897</v>
      </c>
      <c r="R121" s="10">
        <v>297710.21529983002</v>
      </c>
      <c r="S121" s="10">
        <v>308586.75525072101</v>
      </c>
      <c r="T121" s="10">
        <v>280548.583750883</v>
      </c>
      <c r="U121" s="10">
        <v>275088.95569508203</v>
      </c>
      <c r="V121" s="10">
        <v>284685.417361081</v>
      </c>
      <c r="W121" s="10">
        <v>279049.63482414599</v>
      </c>
      <c r="X121" s="10">
        <v>265417.75504837203</v>
      </c>
      <c r="Z121" s="102">
        <v>500632.91357835103</v>
      </c>
      <c r="AA121" s="102">
        <v>404873.39518956299</v>
      </c>
      <c r="AB121" s="102">
        <v>424021.40827973298</v>
      </c>
      <c r="AC121" s="102">
        <v>236223.39312178499</v>
      </c>
      <c r="AD121" s="102">
        <v>363576.90926382103</v>
      </c>
      <c r="AE121" s="102">
        <v>743286.24195176002</v>
      </c>
      <c r="AF121" s="102">
        <v>302723.90973458899</v>
      </c>
      <c r="AG121" s="102">
        <v>215888.64060826699</v>
      </c>
      <c r="AH121" s="102">
        <v>345013.93126708199</v>
      </c>
      <c r="AI121" s="102">
        <v>777614.09991333704</v>
      </c>
      <c r="AJ121" s="102">
        <v>224322.768848773</v>
      </c>
      <c r="AK121" s="102">
        <v>471126.781139787</v>
      </c>
      <c r="AL121" s="102">
        <v>270715.55947538803</v>
      </c>
      <c r="AM121" s="102">
        <v>404293.71077727998</v>
      </c>
      <c r="AN121" s="102">
        <v>255343.215221928</v>
      </c>
      <c r="AO121" s="102">
        <v>959618.76451930101</v>
      </c>
      <c r="AP121" s="102">
        <v>892549.83662662201</v>
      </c>
      <c r="AQ121" s="102">
        <v>236191.86281106601</v>
      </c>
      <c r="AR121" s="102">
        <v>303701.13904662302</v>
      </c>
      <c r="AS121" s="102">
        <v>712932.84768707806</v>
      </c>
      <c r="AT121" s="102">
        <v>256399.82890362199</v>
      </c>
      <c r="AU121" s="102">
        <v>371931.11114536098</v>
      </c>
      <c r="AV121" s="102">
        <v>345773.44104453397</v>
      </c>
      <c r="AW121" s="102">
        <v>454763.71116831299</v>
      </c>
      <c r="AX121" s="102">
        <v>305945.88273492898</v>
      </c>
      <c r="AY121" s="102">
        <v>203725.73792988801</v>
      </c>
      <c r="AZ121" s="102">
        <v>523271.24353925203</v>
      </c>
      <c r="BA121" s="102">
        <v>550378.93186466896</v>
      </c>
      <c r="BB121" s="102">
        <v>300396.724338334</v>
      </c>
      <c r="BC121" s="102">
        <v>211881.026439029</v>
      </c>
      <c r="BD121" s="102">
        <v>638007.11359219195</v>
      </c>
      <c r="BE121" s="102">
        <v>239372.27458349799</v>
      </c>
      <c r="BF121" s="102">
        <v>293970.04330180999</v>
      </c>
      <c r="BG121" s="102">
        <v>160259.06196488699</v>
      </c>
      <c r="BH121" s="102">
        <v>327479.01849066198</v>
      </c>
      <c r="BI121" s="102">
        <v>245463.29855304901</v>
      </c>
      <c r="BJ121" s="102">
        <v>110962.990320443</v>
      </c>
      <c r="BK121" s="102">
        <v>105713.69297273101</v>
      </c>
      <c r="BL121" s="102">
        <v>187084.342876432</v>
      </c>
      <c r="BM121" s="102">
        <v>79043.919915612394</v>
      </c>
      <c r="BN121" s="102">
        <v>538498.23380407295</v>
      </c>
      <c r="BO121" s="102">
        <v>139771.18005692499</v>
      </c>
      <c r="BP121" s="102">
        <v>121923.669595272</v>
      </c>
      <c r="BQ121" s="102">
        <v>308442.03239563998</v>
      </c>
      <c r="BR121" s="102">
        <v>196370.75694266899</v>
      </c>
      <c r="BS121" s="102">
        <v>131761.811817704</v>
      </c>
      <c r="BT121" s="102">
        <v>369513.35697949899</v>
      </c>
      <c r="BU121" s="102">
        <v>560554.75324250199</v>
      </c>
      <c r="BV121" s="102">
        <v>196132.77916479</v>
      </c>
      <c r="BW121" s="102">
        <v>375814.85929014703</v>
      </c>
      <c r="BX121" s="102">
        <v>117555.85115025</v>
      </c>
      <c r="BY121" s="102">
        <v>281012.78802339599</v>
      </c>
      <c r="BZ121" s="102">
        <v>363444.19525327702</v>
      </c>
      <c r="CA121" s="102">
        <v>401968.62512286101</v>
      </c>
      <c r="CB121" s="102">
        <v>257279.99781270701</v>
      </c>
      <c r="CC121" s="102">
        <v>498632.03789892199</v>
      </c>
      <c r="CD121" s="102">
        <v>638992.82702221198</v>
      </c>
      <c r="CE121" s="102">
        <v>317319.09202281898</v>
      </c>
      <c r="CF121" s="102">
        <v>546116.89210686495</v>
      </c>
      <c r="CG121" s="102">
        <v>295626.24629234202</v>
      </c>
      <c r="CH121" s="102">
        <v>425077.73910270102</v>
      </c>
      <c r="CI121" s="102">
        <v>302746.45917294198</v>
      </c>
      <c r="CJ121" s="102">
        <v>476650.58207416697</v>
      </c>
      <c r="CK121" s="102">
        <v>266768.192739853</v>
      </c>
      <c r="CL121" s="102">
        <v>500981.171586529</v>
      </c>
      <c r="CM121" s="102">
        <v>450907.45426622999</v>
      </c>
      <c r="CN121" s="102">
        <v>321597.55141574598</v>
      </c>
      <c r="CO121" s="102">
        <v>289101.70789503597</v>
      </c>
      <c r="CP121" s="102">
        <v>218664.943497295</v>
      </c>
      <c r="CQ121" s="102">
        <v>261723.83362932701</v>
      </c>
      <c r="CR121" s="102">
        <v>679060.82884292805</v>
      </c>
      <c r="CS121" s="102">
        <v>154159.58882286001</v>
      </c>
      <c r="CT121" s="102">
        <v>150998.69680706499</v>
      </c>
      <c r="CU121" s="102">
        <v>132763.73094756299</v>
      </c>
      <c r="CV121" s="102">
        <v>251582.75606220201</v>
      </c>
      <c r="CW121" s="102">
        <v>192421.400664374</v>
      </c>
      <c r="CX121" s="102">
        <v>585948.51246894605</v>
      </c>
    </row>
    <row r="122" spans="1:102" x14ac:dyDescent="0.2">
      <c r="A122" s="69" t="s">
        <v>2092</v>
      </c>
      <c r="B122" s="70">
        <f>STDEV(D122:L122)/AVERAGE(D122:L122)</f>
        <v>5.0132431183134589E-2</v>
      </c>
      <c r="C122" s="71"/>
      <c r="D122" s="8">
        <v>2834682.7506395001</v>
      </c>
      <c r="E122" s="8">
        <v>2916309.2463881299</v>
      </c>
      <c r="F122" s="8">
        <v>2883145.41291596</v>
      </c>
      <c r="G122" s="8">
        <v>2927344.5539026102</v>
      </c>
      <c r="H122" s="8">
        <v>2608542.0459247902</v>
      </c>
      <c r="I122" s="8">
        <v>2643815.7102664099</v>
      </c>
      <c r="J122" s="8">
        <v>2693438.3722751299</v>
      </c>
      <c r="K122" s="8">
        <v>2573740.1895895302</v>
      </c>
      <c r="L122" s="8">
        <v>2696090.19216367</v>
      </c>
      <c r="N122" s="72">
        <f>STDEV(P122:X122)/AVERAGE(P122:X122)</f>
        <v>5.5853498469020491E-2</v>
      </c>
      <c r="O122" s="73"/>
      <c r="P122" s="10">
        <v>3246589.8198003201</v>
      </c>
      <c r="Q122" s="10">
        <v>3083075.9728175099</v>
      </c>
      <c r="R122" s="10">
        <v>3222748.7107662898</v>
      </c>
      <c r="S122" s="10">
        <v>3279310.5683709998</v>
      </c>
      <c r="T122" s="10">
        <v>2932186.6282629101</v>
      </c>
      <c r="U122" s="10">
        <v>2871637.3514573998</v>
      </c>
      <c r="V122" s="10">
        <v>2946046.48184817</v>
      </c>
      <c r="W122" s="10">
        <v>2858337.8996866401</v>
      </c>
      <c r="X122" s="10">
        <v>2922985.91789184</v>
      </c>
      <c r="Z122" s="102">
        <v>3020637.4436819898</v>
      </c>
      <c r="AA122" s="102">
        <v>3297797.0078200698</v>
      </c>
      <c r="AB122" s="102">
        <v>3412701.1802813602</v>
      </c>
      <c r="AC122" s="102">
        <v>3598461.3692946499</v>
      </c>
      <c r="AD122" s="102">
        <v>2987403.5497999601</v>
      </c>
      <c r="AE122" s="102">
        <v>2756833.8246511901</v>
      </c>
      <c r="AF122" s="102">
        <v>2840005.2458864301</v>
      </c>
      <c r="AG122" s="102">
        <v>3006653.8028667201</v>
      </c>
      <c r="AH122" s="102">
        <v>3080085.5667846901</v>
      </c>
      <c r="AI122" s="102">
        <v>2928182.0732936799</v>
      </c>
      <c r="AJ122" s="102">
        <v>2818535.25618729</v>
      </c>
      <c r="AK122" s="102">
        <v>2960326.2662159102</v>
      </c>
      <c r="AL122" s="102">
        <v>3125593.4527602498</v>
      </c>
      <c r="AM122" s="102">
        <v>3233026.4995987802</v>
      </c>
      <c r="AN122" s="102">
        <v>3126270.3849928398</v>
      </c>
      <c r="AO122" s="102">
        <v>3110625.70520841</v>
      </c>
      <c r="AP122" s="102">
        <v>3133325.1853401498</v>
      </c>
      <c r="AQ122" s="102">
        <v>2730692.7839018102</v>
      </c>
      <c r="AR122" s="102">
        <v>3041178.7251744098</v>
      </c>
      <c r="AS122" s="102">
        <v>3270711.2853502501</v>
      </c>
      <c r="AT122" s="102">
        <v>3277704.8183899801</v>
      </c>
      <c r="AU122" s="102">
        <v>3155180.6177437501</v>
      </c>
      <c r="AV122" s="102">
        <v>3134156.77855122</v>
      </c>
      <c r="AW122" s="102">
        <v>3612062.6011187499</v>
      </c>
      <c r="AX122" s="102">
        <v>2933515.5687907999</v>
      </c>
      <c r="AY122" s="102">
        <v>2885690.0266656298</v>
      </c>
      <c r="AZ122" s="102">
        <v>2822231.90365831</v>
      </c>
      <c r="BA122" s="102">
        <v>2690672.1143149501</v>
      </c>
      <c r="BB122" s="102">
        <v>2939442.0352518102</v>
      </c>
      <c r="BC122" s="102">
        <v>3047697.56001407</v>
      </c>
      <c r="BD122" s="102">
        <v>2877448.59365066</v>
      </c>
      <c r="BE122" s="102">
        <v>2867295.7203311799</v>
      </c>
      <c r="BF122" s="102">
        <v>3020041.8907854999</v>
      </c>
      <c r="BG122" s="102">
        <v>2930727.50989368</v>
      </c>
      <c r="BH122" s="102">
        <v>2716180.4984267</v>
      </c>
      <c r="BI122" s="102">
        <v>2710059.4025226198</v>
      </c>
      <c r="BJ122" s="102">
        <v>2774066.9899286199</v>
      </c>
      <c r="BK122" s="102">
        <v>2589498.1163454298</v>
      </c>
      <c r="BL122" s="102">
        <v>2912378.70106425</v>
      </c>
      <c r="BM122" s="102">
        <v>2424348.9046506998</v>
      </c>
      <c r="BN122" s="102">
        <v>2561211.3215173599</v>
      </c>
      <c r="BO122" s="102">
        <v>1907693.3862834</v>
      </c>
      <c r="BP122" s="102">
        <v>2869804.9974761801</v>
      </c>
      <c r="BQ122" s="102">
        <v>2403487.46448744</v>
      </c>
      <c r="BR122" s="102">
        <v>2352855.8262626198</v>
      </c>
      <c r="BS122" s="102">
        <v>2943617.8555354201</v>
      </c>
      <c r="BT122" s="102">
        <v>2904717.8508399599</v>
      </c>
      <c r="BU122" s="102">
        <v>3271813.4734930298</v>
      </c>
      <c r="BV122" s="102">
        <v>2588837.1770515498</v>
      </c>
      <c r="BW122" s="102">
        <v>2755577.7962012999</v>
      </c>
      <c r="BX122" s="102">
        <v>2422346.4120077901</v>
      </c>
      <c r="BY122" s="102">
        <v>2668904.4973919699</v>
      </c>
      <c r="BZ122" s="102">
        <v>2616674.7157699401</v>
      </c>
      <c r="CA122" s="102">
        <v>2454947.8337149401</v>
      </c>
      <c r="CB122" s="102">
        <v>2491953.6805652902</v>
      </c>
      <c r="CC122" s="102">
        <v>2986026.4887057901</v>
      </c>
      <c r="CD122" s="102">
        <v>2916072.7093150602</v>
      </c>
      <c r="CE122" s="102">
        <v>2758877.69247986</v>
      </c>
      <c r="CF122" s="102">
        <v>3104318.5232672198</v>
      </c>
      <c r="CG122" s="102">
        <v>3131097.6261176299</v>
      </c>
      <c r="CH122" s="102">
        <v>2882592.4852265301</v>
      </c>
      <c r="CI122" s="102">
        <v>2517412.2271018699</v>
      </c>
      <c r="CJ122" s="102">
        <v>2738174.7329957401</v>
      </c>
      <c r="CK122" s="102">
        <v>2969541.3492641998</v>
      </c>
      <c r="CL122" s="102">
        <v>2889727.3103311602</v>
      </c>
      <c r="CM122" s="102">
        <v>2910060.0432000998</v>
      </c>
      <c r="CN122" s="102">
        <v>2564325.77337116</v>
      </c>
      <c r="CO122" s="102">
        <v>3093353.2389652701</v>
      </c>
      <c r="CP122" s="102">
        <v>2951389.03589187</v>
      </c>
      <c r="CQ122" s="102">
        <v>2730719.6589379902</v>
      </c>
      <c r="CR122" s="102">
        <v>3058910.1154766302</v>
      </c>
      <c r="CS122" s="102">
        <v>2663214.23464162</v>
      </c>
      <c r="CT122" s="102">
        <v>2206937.3588710302</v>
      </c>
      <c r="CU122" s="102">
        <v>2515330.8379713302</v>
      </c>
      <c r="CV122" s="102">
        <v>2537123.8145746202</v>
      </c>
      <c r="CW122" s="102">
        <v>2503189.1994867302</v>
      </c>
      <c r="CX122" s="102">
        <v>2485023.6767719202</v>
      </c>
    </row>
    <row r="123" spans="1:102" ht="16" thickBot="1" x14ac:dyDescent="0.25">
      <c r="A123" s="86" t="s">
        <v>2034</v>
      </c>
      <c r="B123" s="87">
        <f>STDEV(D123:L123)/AVERAGE(D123:L123)</f>
        <v>2.9858742901668778E-2</v>
      </c>
      <c r="C123" s="88"/>
      <c r="D123" s="88">
        <f>(D121/D122)*1</f>
        <v>0.12068215216638362</v>
      </c>
      <c r="E123" s="88">
        <f t="shared" ref="E123:L123" si="112">(E121/E122)*1</f>
        <v>0.11940218142280595</v>
      </c>
      <c r="F123" s="88">
        <f t="shared" si="112"/>
        <v>0.1192393754186504</v>
      </c>
      <c r="G123" s="88">
        <f t="shared" si="112"/>
        <v>0.11503470838964902</v>
      </c>
      <c r="H123" s="88">
        <f t="shared" si="112"/>
        <v>0.11698885687681942</v>
      </c>
      <c r="I123" s="88">
        <f t="shared" si="112"/>
        <v>0.12083885783251902</v>
      </c>
      <c r="J123" s="88">
        <f t="shared" si="112"/>
        <v>0.11654686226644598</v>
      </c>
      <c r="K123" s="88">
        <f t="shared" si="112"/>
        <v>0.11651184073046766</v>
      </c>
      <c r="L123" s="88">
        <f t="shared" si="112"/>
        <v>0.12693547031456595</v>
      </c>
      <c r="N123" s="89">
        <f>STDEV(P123:X123)/AVERAGE(P123:X123)</f>
        <v>2.5030573581569439E-2</v>
      </c>
      <c r="O123" s="90"/>
      <c r="P123" s="90">
        <f>((P121/P122)*1)</f>
        <v>9.1479403129421072E-2</v>
      </c>
      <c r="Q123" s="90">
        <f t="shared" ref="Q123:X123" si="113">((Q121/Q122)*1)</f>
        <v>9.4541596198340544E-2</v>
      </c>
      <c r="R123" s="90">
        <f t="shared" si="113"/>
        <v>9.2377731563514268E-2</v>
      </c>
      <c r="S123" s="90">
        <f t="shared" si="113"/>
        <v>9.4101107173881288E-2</v>
      </c>
      <c r="T123" s="90">
        <f t="shared" si="113"/>
        <v>9.5678965672483809E-2</v>
      </c>
      <c r="U123" s="90">
        <f t="shared" si="113"/>
        <v>9.5795158659386495E-2</v>
      </c>
      <c r="V123" s="90">
        <f t="shared" si="113"/>
        <v>9.663303655089879E-2</v>
      </c>
      <c r="W123" s="90">
        <f t="shared" si="113"/>
        <v>9.7626538435059834E-2</v>
      </c>
      <c r="X123" s="90">
        <f t="shared" si="113"/>
        <v>9.0803637959296302E-2</v>
      </c>
      <c r="Y123" s="104"/>
      <c r="Z123" s="107">
        <f>((Z121/Z122)*1)</f>
        <v>0.16573750505062509</v>
      </c>
      <c r="AA123" s="107">
        <f t="shared" ref="AA123:CL123" si="114">((AA121/AA122)*1)</f>
        <v>0.12277086619627778</v>
      </c>
      <c r="AB123" s="107">
        <f t="shared" si="114"/>
        <v>0.1242480328279942</v>
      </c>
      <c r="AC123" s="107">
        <f t="shared" si="114"/>
        <v>6.5645665988652305E-2</v>
      </c>
      <c r="AD123" s="107">
        <f t="shared" si="114"/>
        <v>0.12170331299504768</v>
      </c>
      <c r="AE123" s="107">
        <f t="shared" si="114"/>
        <v>0.26961590332554947</v>
      </c>
      <c r="AF123" s="107">
        <f t="shared" si="114"/>
        <v>0.10659272907085846</v>
      </c>
      <c r="AG123" s="107">
        <f t="shared" si="114"/>
        <v>7.1803624481949366E-2</v>
      </c>
      <c r="AH123" s="107">
        <f t="shared" si="114"/>
        <v>0.11201439823220333</v>
      </c>
      <c r="AI123" s="107">
        <f t="shared" si="114"/>
        <v>0.26556207245632801</v>
      </c>
      <c r="AJ123" s="107">
        <f t="shared" si="114"/>
        <v>7.95884203883334E-2</v>
      </c>
      <c r="AK123" s="107">
        <f t="shared" si="114"/>
        <v>0.15914691110788043</v>
      </c>
      <c r="AL123" s="107">
        <f t="shared" si="114"/>
        <v>8.6612530889555006E-2</v>
      </c>
      <c r="AM123" s="107">
        <f t="shared" si="114"/>
        <v>0.12505115897672134</v>
      </c>
      <c r="AN123" s="107">
        <f t="shared" si="114"/>
        <v>8.1676625428069888E-2</v>
      </c>
      <c r="AO123" s="107">
        <f t="shared" si="114"/>
        <v>0.30849702132677742</v>
      </c>
      <c r="AP123" s="107">
        <f t="shared" si="114"/>
        <v>0.28485707158726581</v>
      </c>
      <c r="AQ123" s="107">
        <f t="shared" si="114"/>
        <v>8.6495216233580877E-2</v>
      </c>
      <c r="AR123" s="107">
        <f t="shared" si="114"/>
        <v>9.9862969753349809E-2</v>
      </c>
      <c r="AS123" s="107">
        <f t="shared" si="114"/>
        <v>0.2179748640243348</v>
      </c>
      <c r="AT123" s="107">
        <f t="shared" si="114"/>
        <v>7.8225417818303264E-2</v>
      </c>
      <c r="AU123" s="107">
        <f t="shared" si="114"/>
        <v>0.11787949921273495</v>
      </c>
      <c r="AV123" s="107">
        <f t="shared" si="114"/>
        <v>0.11032423247326176</v>
      </c>
      <c r="AW123" s="107">
        <f t="shared" si="114"/>
        <v>0.12590139246962687</v>
      </c>
      <c r="AX123" s="107">
        <f t="shared" si="114"/>
        <v>0.10429325345665044</v>
      </c>
      <c r="AY123" s="107">
        <f t="shared" si="114"/>
        <v>7.0598621489949123E-2</v>
      </c>
      <c r="AZ123" s="107">
        <f t="shared" si="114"/>
        <v>0.18541043450786704</v>
      </c>
      <c r="BA123" s="107">
        <f t="shared" si="114"/>
        <v>0.20455072505361599</v>
      </c>
      <c r="BB123" s="107">
        <f t="shared" si="114"/>
        <v>0.10219515157494855</v>
      </c>
      <c r="BC123" s="107">
        <f t="shared" si="114"/>
        <v>6.9521670791392709E-2</v>
      </c>
      <c r="BD123" s="107">
        <f t="shared" si="114"/>
        <v>0.22172667654254885</v>
      </c>
      <c r="BE123" s="107">
        <f t="shared" si="114"/>
        <v>8.3483636824125657E-2</v>
      </c>
      <c r="BF123" s="107">
        <f t="shared" si="114"/>
        <v>9.7339723729908137E-2</v>
      </c>
      <c r="BG123" s="107">
        <f t="shared" si="114"/>
        <v>5.4682348128195932E-2</v>
      </c>
      <c r="BH123" s="107">
        <f t="shared" si="114"/>
        <v>0.12056600019046911</v>
      </c>
      <c r="BI123" s="107">
        <f t="shared" si="114"/>
        <v>9.0574877556028124E-2</v>
      </c>
      <c r="BJ123" s="107">
        <f t="shared" si="114"/>
        <v>4.0000112010019705E-2</v>
      </c>
      <c r="BK123" s="107">
        <f t="shared" si="114"/>
        <v>4.0824008446055646E-2</v>
      </c>
      <c r="BL123" s="107">
        <f t="shared" si="114"/>
        <v>6.4237642861509417E-2</v>
      </c>
      <c r="BM123" s="107">
        <f t="shared" si="114"/>
        <v>3.2604184886086372E-2</v>
      </c>
      <c r="BN123" s="107">
        <f t="shared" si="114"/>
        <v>0.21025138741189303</v>
      </c>
      <c r="BO123" s="107">
        <f t="shared" si="114"/>
        <v>7.3267109411764286E-2</v>
      </c>
      <c r="BP123" s="107">
        <f t="shared" si="114"/>
        <v>4.2485001490518169E-2</v>
      </c>
      <c r="BQ123" s="107">
        <f t="shared" si="114"/>
        <v>0.1283310343627764</v>
      </c>
      <c r="BR123" s="107">
        <f t="shared" si="114"/>
        <v>8.3460599136919056E-2</v>
      </c>
      <c r="BS123" s="107">
        <f t="shared" si="114"/>
        <v>4.4761860500991422E-2</v>
      </c>
      <c r="BT123" s="107">
        <f t="shared" si="114"/>
        <v>0.12721144563925424</v>
      </c>
      <c r="BU123" s="107">
        <f t="shared" si="114"/>
        <v>0.17132845676683597</v>
      </c>
      <c r="BV123" s="107">
        <f t="shared" si="114"/>
        <v>7.5760955885285683E-2</v>
      </c>
      <c r="BW123" s="107">
        <f t="shared" si="114"/>
        <v>0.13638332396502337</v>
      </c>
      <c r="BX123" s="107">
        <f t="shared" si="114"/>
        <v>4.8529743957146272E-2</v>
      </c>
      <c r="BY123" s="107">
        <f t="shared" si="114"/>
        <v>0.10529143635450397</v>
      </c>
      <c r="BZ123" s="107">
        <f t="shared" si="114"/>
        <v>0.13889544354248703</v>
      </c>
      <c r="CA123" s="107">
        <f t="shared" si="114"/>
        <v>0.1637381534558246</v>
      </c>
      <c r="CB123" s="107">
        <f t="shared" si="114"/>
        <v>0.10324429375201871</v>
      </c>
      <c r="CC123" s="107">
        <f t="shared" si="114"/>
        <v>0.16698848445749728</v>
      </c>
      <c r="CD123" s="107">
        <f t="shared" si="114"/>
        <v>0.21912787873259215</v>
      </c>
      <c r="CE123" s="107">
        <f t="shared" si="114"/>
        <v>0.11501745542680863</v>
      </c>
      <c r="CF123" s="107">
        <f t="shared" si="114"/>
        <v>0.17592166783584121</v>
      </c>
      <c r="CG123" s="107">
        <f t="shared" si="114"/>
        <v>9.4416170171896088E-2</v>
      </c>
      <c r="CH123" s="107">
        <f t="shared" si="114"/>
        <v>0.14746369501802681</v>
      </c>
      <c r="CI123" s="107">
        <f t="shared" si="114"/>
        <v>0.12026097907750052</v>
      </c>
      <c r="CJ123" s="107">
        <f t="shared" si="114"/>
        <v>0.17407602821339324</v>
      </c>
      <c r="CK123" s="107">
        <f t="shared" si="114"/>
        <v>8.9834813314168357E-2</v>
      </c>
      <c r="CL123" s="107">
        <f t="shared" si="114"/>
        <v>0.17336624455721292</v>
      </c>
      <c r="CM123" s="107">
        <f t="shared" ref="CM123:CX123" si="115">((CM121/CM122)*1)</f>
        <v>0.15494781811112787</v>
      </c>
      <c r="CN123" s="107">
        <f t="shared" si="115"/>
        <v>0.12541212772391302</v>
      </c>
      <c r="CO123" s="107">
        <f t="shared" si="115"/>
        <v>9.3459002435732422E-2</v>
      </c>
      <c r="CP123" s="107">
        <f t="shared" si="115"/>
        <v>7.408882422415633E-2</v>
      </c>
      <c r="CQ123" s="107">
        <f t="shared" si="115"/>
        <v>9.584427049209239E-2</v>
      </c>
      <c r="CR123" s="107">
        <f t="shared" si="115"/>
        <v>0.22199437159241892</v>
      </c>
      <c r="CS123" s="107">
        <f t="shared" si="115"/>
        <v>5.7884787043279214E-2</v>
      </c>
      <c r="CT123" s="107">
        <f t="shared" si="115"/>
        <v>6.8420019354019687E-2</v>
      </c>
      <c r="CU123" s="107">
        <f t="shared" si="115"/>
        <v>5.2781816587848883E-2</v>
      </c>
      <c r="CV123" s="107">
        <f t="shared" si="115"/>
        <v>9.9160614321214327E-2</v>
      </c>
      <c r="CW123" s="107">
        <f t="shared" si="115"/>
        <v>7.6870498124484279E-2</v>
      </c>
      <c r="CX123" s="107">
        <f t="shared" si="115"/>
        <v>0.23579192341141039</v>
      </c>
    </row>
    <row r="124" spans="1:102" x14ac:dyDescent="0.2">
      <c r="D124" s="8"/>
      <c r="E124" s="8"/>
      <c r="F124" s="8"/>
      <c r="G124" s="8"/>
      <c r="H124" s="8"/>
      <c r="I124" s="8"/>
      <c r="J124" s="8"/>
      <c r="K124" s="8"/>
      <c r="L124" s="8"/>
      <c r="P124" s="74"/>
      <c r="Q124" s="74"/>
      <c r="R124" s="74"/>
      <c r="S124" s="74"/>
      <c r="T124" s="74"/>
      <c r="U124" s="74"/>
      <c r="V124" s="74"/>
      <c r="W124" s="74"/>
      <c r="X124" s="74"/>
    </row>
    <row r="125" spans="1:102" x14ac:dyDescent="0.2">
      <c r="D125" s="8"/>
      <c r="E125" s="8"/>
      <c r="F125" s="8"/>
      <c r="G125" s="8"/>
      <c r="H125" s="8"/>
      <c r="I125" s="8"/>
      <c r="J125" s="8"/>
      <c r="K125" s="8"/>
      <c r="L125" s="8"/>
      <c r="P125" s="74"/>
      <c r="Q125" s="74"/>
      <c r="R125" s="74"/>
      <c r="S125" s="74"/>
      <c r="T125" s="74"/>
      <c r="U125" s="74"/>
      <c r="V125" s="74"/>
      <c r="W125" s="74"/>
      <c r="X125" s="74"/>
    </row>
    <row r="126" spans="1:102" x14ac:dyDescent="0.2">
      <c r="A126" s="93"/>
      <c r="C126" s="94"/>
      <c r="D126" s="8"/>
      <c r="E126" s="8"/>
      <c r="F126" s="8"/>
      <c r="G126" s="8"/>
      <c r="H126" s="8"/>
      <c r="I126" s="8"/>
      <c r="J126" s="8"/>
      <c r="K126" s="8"/>
      <c r="L126" s="8"/>
      <c r="O126" s="95"/>
      <c r="P126" s="74"/>
      <c r="Q126" s="74"/>
      <c r="R126" s="74"/>
      <c r="S126" s="74"/>
      <c r="T126" s="74"/>
      <c r="U126" s="74"/>
      <c r="V126" s="74"/>
      <c r="W126" s="74"/>
      <c r="X126" s="74"/>
    </row>
    <row r="127" spans="1:102" x14ac:dyDescent="0.2">
      <c r="D127" s="8"/>
      <c r="E127" s="8"/>
      <c r="F127" s="8"/>
      <c r="G127" s="8"/>
      <c r="H127" s="8"/>
      <c r="I127" s="8"/>
      <c r="J127" s="8"/>
      <c r="K127" s="8"/>
      <c r="L127" s="8"/>
      <c r="P127" s="74"/>
      <c r="Q127" s="74"/>
      <c r="R127" s="74"/>
      <c r="S127" s="74"/>
      <c r="T127" s="74"/>
      <c r="U127" s="74"/>
      <c r="V127" s="74"/>
      <c r="W127" s="74"/>
      <c r="X127" s="74"/>
    </row>
    <row r="128" spans="1:102" x14ac:dyDescent="0.2">
      <c r="A128" s="93"/>
      <c r="C128" s="94"/>
      <c r="D128" s="8"/>
      <c r="E128" s="8"/>
      <c r="F128" s="8"/>
      <c r="G128" s="8"/>
      <c r="H128" s="8"/>
      <c r="I128" s="8"/>
      <c r="J128" s="8"/>
      <c r="K128" s="8"/>
      <c r="L128" s="8"/>
      <c r="O128" s="95"/>
      <c r="P128" s="74"/>
      <c r="Q128" s="74"/>
      <c r="R128" s="74"/>
      <c r="S128" s="74"/>
      <c r="T128" s="74"/>
      <c r="U128" s="74"/>
      <c r="V128" s="74"/>
      <c r="W128" s="74"/>
      <c r="X128" s="74"/>
    </row>
    <row r="129" spans="1:24" x14ac:dyDescent="0.2">
      <c r="D129" s="8"/>
      <c r="E129" s="8"/>
      <c r="F129" s="8"/>
      <c r="G129" s="8"/>
      <c r="H129" s="8"/>
      <c r="I129" s="8"/>
      <c r="J129" s="8"/>
      <c r="K129" s="8"/>
      <c r="L129" s="8"/>
      <c r="P129" s="74"/>
      <c r="Q129" s="74"/>
      <c r="R129" s="74"/>
      <c r="S129" s="74"/>
      <c r="T129" s="74"/>
      <c r="U129" s="74"/>
      <c r="V129" s="74"/>
      <c r="W129" s="74"/>
      <c r="X129" s="74"/>
    </row>
    <row r="130" spans="1:24" x14ac:dyDescent="0.2">
      <c r="A130" s="93"/>
      <c r="C130" s="94"/>
      <c r="D130" s="8"/>
      <c r="E130" s="8"/>
      <c r="F130" s="8"/>
      <c r="G130" s="8"/>
      <c r="H130" s="8"/>
      <c r="I130" s="8"/>
      <c r="J130" s="8"/>
      <c r="K130" s="8"/>
      <c r="L130" s="8"/>
      <c r="O130" s="95"/>
      <c r="P130" s="74"/>
      <c r="Q130" s="74"/>
      <c r="R130" s="74"/>
      <c r="S130" s="74"/>
      <c r="T130" s="74"/>
      <c r="U130" s="74"/>
      <c r="V130" s="74"/>
      <c r="W130" s="74"/>
      <c r="X130" s="74"/>
    </row>
    <row r="131" spans="1:24" x14ac:dyDescent="0.2">
      <c r="D131" s="8"/>
      <c r="E131" s="8"/>
      <c r="F131" s="8"/>
      <c r="G131" s="8"/>
      <c r="H131" s="8"/>
      <c r="I131" s="8"/>
      <c r="J131" s="8"/>
      <c r="K131" s="8"/>
      <c r="L131" s="8"/>
      <c r="P131" s="74"/>
      <c r="Q131" s="74"/>
      <c r="R131" s="74"/>
      <c r="S131" s="74"/>
      <c r="T131" s="74"/>
      <c r="U131" s="74"/>
      <c r="V131" s="74"/>
      <c r="W131" s="74"/>
      <c r="X131" s="74"/>
    </row>
    <row r="132" spans="1:24" x14ac:dyDescent="0.2">
      <c r="A132" s="93"/>
      <c r="C132" s="94"/>
      <c r="D132" s="8"/>
      <c r="E132" s="8"/>
      <c r="F132" s="8"/>
      <c r="G132" s="8"/>
      <c r="H132" s="8"/>
      <c r="I132" s="8"/>
      <c r="J132" s="8"/>
      <c r="K132" s="8"/>
      <c r="L132" s="8"/>
      <c r="O132" s="95"/>
      <c r="P132" s="74"/>
      <c r="Q132" s="74"/>
      <c r="R132" s="74"/>
      <c r="S132" s="74"/>
      <c r="T132" s="74"/>
      <c r="U132" s="74"/>
      <c r="V132" s="74"/>
      <c r="W132" s="74"/>
      <c r="X132" s="74"/>
    </row>
    <row r="133" spans="1:24" x14ac:dyDescent="0.2">
      <c r="A133" s="93"/>
      <c r="C133" s="94"/>
      <c r="D133" s="8"/>
      <c r="E133" s="8"/>
      <c r="F133" s="8"/>
      <c r="G133" s="8"/>
      <c r="H133" s="8"/>
      <c r="I133" s="8"/>
      <c r="J133" s="8"/>
      <c r="K133" s="8"/>
      <c r="L133" s="8"/>
      <c r="O133" s="95"/>
      <c r="P133" s="74"/>
      <c r="Q133" s="74"/>
      <c r="R133" s="74"/>
      <c r="S133" s="74"/>
      <c r="T133" s="74"/>
      <c r="U133" s="74"/>
      <c r="V133" s="74"/>
      <c r="W133" s="74"/>
      <c r="X133" s="74"/>
    </row>
    <row r="134" spans="1:24" x14ac:dyDescent="0.2">
      <c r="A134" s="93"/>
      <c r="C134" s="94"/>
      <c r="D134" s="8"/>
      <c r="E134" s="8"/>
      <c r="F134" s="8"/>
      <c r="G134" s="8"/>
      <c r="H134" s="8"/>
      <c r="I134" s="8"/>
      <c r="J134" s="8"/>
      <c r="K134" s="8"/>
      <c r="L134" s="8"/>
      <c r="O134" s="95"/>
      <c r="P134" s="74"/>
      <c r="Q134" s="74"/>
      <c r="R134" s="74"/>
      <c r="S134" s="74"/>
      <c r="T134" s="74"/>
      <c r="U134" s="74"/>
      <c r="V134" s="74"/>
      <c r="W134" s="74"/>
      <c r="X134" s="74"/>
    </row>
    <row r="135" spans="1:24" x14ac:dyDescent="0.2">
      <c r="A135" s="93"/>
      <c r="C135" s="94"/>
      <c r="D135" s="8"/>
      <c r="E135" s="8"/>
      <c r="F135" s="8"/>
      <c r="G135" s="8"/>
      <c r="H135" s="8"/>
      <c r="I135" s="8"/>
      <c r="J135" s="8"/>
      <c r="K135" s="8"/>
      <c r="L135" s="8"/>
      <c r="O135" s="95"/>
      <c r="P135" s="74"/>
      <c r="Q135" s="74"/>
      <c r="R135" s="74"/>
      <c r="S135" s="74"/>
      <c r="T135" s="74"/>
      <c r="U135" s="74"/>
      <c r="V135" s="74"/>
      <c r="W135" s="74"/>
      <c r="X135" s="74"/>
    </row>
    <row r="136" spans="1:24" x14ac:dyDescent="0.2">
      <c r="A136" s="96"/>
      <c r="C136" s="97"/>
      <c r="D136" s="8"/>
      <c r="E136" s="8"/>
      <c r="F136" s="8"/>
      <c r="G136" s="8"/>
      <c r="H136" s="8"/>
      <c r="I136" s="8"/>
      <c r="J136" s="8"/>
      <c r="K136" s="8"/>
      <c r="L136" s="8"/>
      <c r="O136" s="98"/>
      <c r="P136" s="74"/>
      <c r="Q136" s="74"/>
      <c r="R136" s="74"/>
      <c r="S136" s="74"/>
      <c r="T136" s="74"/>
      <c r="U136" s="74"/>
      <c r="V136" s="74"/>
      <c r="W136" s="74"/>
      <c r="X136" s="74"/>
    </row>
    <row r="137" spans="1:24" x14ac:dyDescent="0.2">
      <c r="A137" s="93"/>
      <c r="C137" s="94"/>
      <c r="D137" s="8"/>
      <c r="E137" s="8"/>
      <c r="F137" s="8"/>
      <c r="G137" s="8"/>
      <c r="H137" s="8"/>
      <c r="I137" s="8"/>
      <c r="J137" s="8"/>
      <c r="K137" s="8"/>
      <c r="L137" s="8"/>
      <c r="O137" s="95"/>
      <c r="P137" s="74"/>
      <c r="Q137" s="74"/>
      <c r="R137" s="74"/>
      <c r="S137" s="74"/>
      <c r="T137" s="74"/>
      <c r="U137" s="74"/>
      <c r="V137" s="74"/>
      <c r="W137" s="74"/>
      <c r="X137" s="74"/>
    </row>
    <row r="138" spans="1:24" x14ac:dyDescent="0.2">
      <c r="A138" s="93"/>
      <c r="C138" s="94"/>
      <c r="D138" s="8"/>
      <c r="E138" s="8"/>
      <c r="F138" s="8"/>
      <c r="G138" s="8"/>
      <c r="H138" s="8"/>
      <c r="I138" s="8"/>
      <c r="J138" s="8"/>
      <c r="K138" s="8"/>
      <c r="L138" s="8"/>
      <c r="O138" s="95"/>
      <c r="P138" s="74"/>
      <c r="Q138" s="74"/>
      <c r="R138" s="74"/>
      <c r="S138" s="74"/>
      <c r="T138" s="74"/>
      <c r="U138" s="74"/>
      <c r="V138" s="74"/>
      <c r="W138" s="74"/>
      <c r="X138" s="74"/>
    </row>
    <row r="139" spans="1:24" x14ac:dyDescent="0.2">
      <c r="A139" s="93"/>
      <c r="C139" s="94"/>
      <c r="D139" s="8"/>
      <c r="E139" s="8"/>
      <c r="F139" s="8"/>
      <c r="G139" s="8"/>
      <c r="H139" s="8"/>
      <c r="I139" s="8"/>
      <c r="J139" s="8"/>
      <c r="K139" s="8"/>
      <c r="L139" s="8"/>
      <c r="O139" s="95"/>
      <c r="P139" s="74"/>
      <c r="Q139" s="74"/>
      <c r="R139" s="74"/>
      <c r="S139" s="74"/>
      <c r="T139" s="74"/>
      <c r="U139" s="74"/>
      <c r="V139" s="74"/>
      <c r="W139" s="74"/>
      <c r="X139" s="74"/>
    </row>
    <row r="140" spans="1:24" x14ac:dyDescent="0.2">
      <c r="A140" s="93"/>
      <c r="C140" s="94"/>
      <c r="D140" s="8"/>
      <c r="E140" s="8"/>
      <c r="F140" s="8"/>
      <c r="G140" s="8"/>
      <c r="H140" s="8"/>
      <c r="I140" s="8"/>
      <c r="J140" s="8"/>
      <c r="K140" s="8"/>
      <c r="L140" s="8"/>
      <c r="O140" s="95"/>
      <c r="P140" s="74"/>
      <c r="Q140" s="74"/>
      <c r="R140" s="74"/>
      <c r="S140" s="74"/>
      <c r="T140" s="74"/>
      <c r="U140" s="74"/>
      <c r="V140" s="74"/>
      <c r="W140" s="74"/>
      <c r="X140" s="74"/>
    </row>
    <row r="141" spans="1:24" x14ac:dyDescent="0.2">
      <c r="A141" s="93"/>
      <c r="C141" s="94"/>
      <c r="D141" s="8"/>
      <c r="E141" s="8"/>
      <c r="F141" s="8"/>
      <c r="G141" s="8"/>
      <c r="H141" s="8"/>
      <c r="I141" s="8"/>
      <c r="J141" s="8"/>
      <c r="K141" s="8"/>
      <c r="L141" s="8"/>
      <c r="O141" s="95"/>
      <c r="P141" s="74"/>
      <c r="Q141" s="74"/>
      <c r="R141" s="74"/>
      <c r="S141" s="74"/>
      <c r="T141" s="74"/>
      <c r="U141" s="74"/>
      <c r="V141" s="74"/>
      <c r="W141" s="74"/>
      <c r="X141" s="74"/>
    </row>
    <row r="142" spans="1:24" x14ac:dyDescent="0.2">
      <c r="A142" s="93"/>
      <c r="C142" s="94"/>
      <c r="D142" s="8"/>
      <c r="E142" s="8"/>
      <c r="F142" s="8"/>
      <c r="G142" s="8"/>
      <c r="H142" s="8"/>
      <c r="I142" s="8"/>
      <c r="J142" s="8"/>
      <c r="K142" s="8"/>
      <c r="L142" s="8"/>
      <c r="O142" s="95"/>
      <c r="P142" s="74"/>
      <c r="Q142" s="74"/>
      <c r="R142" s="74"/>
      <c r="S142" s="74"/>
      <c r="T142" s="74"/>
      <c r="U142" s="74"/>
      <c r="V142" s="74"/>
      <c r="W142" s="74"/>
      <c r="X142" s="74"/>
    </row>
    <row r="143" spans="1:24" x14ac:dyDescent="0.2">
      <c r="A143" s="93"/>
      <c r="C143" s="94"/>
      <c r="D143" s="8"/>
      <c r="E143" s="8"/>
      <c r="F143" s="8"/>
      <c r="G143" s="8"/>
      <c r="H143" s="8"/>
      <c r="I143" s="8"/>
      <c r="J143" s="8"/>
      <c r="K143" s="8"/>
      <c r="L143" s="8"/>
      <c r="O143" s="95"/>
      <c r="P143" s="74"/>
      <c r="Q143" s="74"/>
      <c r="R143" s="74"/>
      <c r="S143" s="74"/>
      <c r="T143" s="74"/>
      <c r="U143" s="74"/>
      <c r="V143" s="74"/>
      <c r="W143" s="74"/>
      <c r="X143" s="74"/>
    </row>
    <row r="144" spans="1:24" x14ac:dyDescent="0.2">
      <c r="A144" s="93"/>
      <c r="C144" s="94"/>
      <c r="D144" s="8"/>
      <c r="E144" s="8"/>
      <c r="F144" s="8"/>
      <c r="G144" s="8"/>
      <c r="H144" s="8"/>
      <c r="I144" s="8"/>
      <c r="J144" s="8"/>
      <c r="K144" s="8"/>
      <c r="L144" s="8"/>
      <c r="O144" s="95"/>
      <c r="P144" s="74"/>
      <c r="Q144" s="74"/>
      <c r="R144" s="74"/>
      <c r="S144" s="74"/>
      <c r="T144" s="74"/>
      <c r="U144" s="74"/>
      <c r="V144" s="74"/>
      <c r="W144" s="74"/>
      <c r="X144" s="74"/>
    </row>
    <row r="145" spans="1:24" x14ac:dyDescent="0.2">
      <c r="A145" s="93"/>
      <c r="C145" s="94"/>
      <c r="D145" s="8"/>
      <c r="E145" s="8"/>
      <c r="F145" s="8"/>
      <c r="G145" s="8"/>
      <c r="H145" s="8"/>
      <c r="I145" s="8"/>
      <c r="J145" s="8"/>
      <c r="K145" s="8"/>
      <c r="L145" s="8"/>
      <c r="O145" s="95"/>
      <c r="P145" s="74"/>
      <c r="Q145" s="74"/>
      <c r="R145" s="74"/>
      <c r="S145" s="74"/>
      <c r="T145" s="74"/>
      <c r="U145" s="74"/>
      <c r="V145" s="74"/>
      <c r="W145" s="74"/>
      <c r="X145" s="74"/>
    </row>
    <row r="146" spans="1:24" x14ac:dyDescent="0.2">
      <c r="A146" s="93"/>
      <c r="C146" s="94"/>
      <c r="D146" s="8"/>
      <c r="E146" s="8"/>
      <c r="F146" s="8"/>
      <c r="G146" s="8"/>
      <c r="H146" s="8"/>
      <c r="I146" s="8"/>
      <c r="J146" s="8"/>
      <c r="K146" s="8"/>
      <c r="L146" s="8"/>
      <c r="O146" s="95"/>
      <c r="P146" s="74"/>
      <c r="Q146" s="74"/>
      <c r="R146" s="74"/>
      <c r="S146" s="74"/>
      <c r="T146" s="74"/>
      <c r="U146" s="74"/>
      <c r="V146" s="74"/>
      <c r="W146" s="74"/>
      <c r="X146" s="74"/>
    </row>
    <row r="147" spans="1:24" x14ac:dyDescent="0.2">
      <c r="A147" s="93"/>
      <c r="C147" s="94"/>
      <c r="D147" s="8"/>
      <c r="E147" s="8"/>
      <c r="F147" s="8"/>
      <c r="G147" s="8"/>
      <c r="H147" s="8"/>
      <c r="I147" s="8"/>
      <c r="J147" s="8"/>
      <c r="K147" s="8"/>
      <c r="L147" s="8"/>
      <c r="O147" s="95"/>
      <c r="P147" s="74"/>
      <c r="Q147" s="74"/>
      <c r="R147" s="74"/>
      <c r="S147" s="74"/>
      <c r="T147" s="74"/>
      <c r="U147" s="74"/>
      <c r="V147" s="74"/>
      <c r="W147" s="74"/>
      <c r="X147" s="74"/>
    </row>
    <row r="148" spans="1:24" x14ac:dyDescent="0.2">
      <c r="A148" s="93"/>
      <c r="C148" s="94"/>
      <c r="D148" s="8"/>
      <c r="E148" s="8"/>
      <c r="F148" s="8"/>
      <c r="G148" s="8"/>
      <c r="H148" s="8"/>
      <c r="I148" s="8"/>
      <c r="J148" s="8"/>
      <c r="K148" s="8"/>
      <c r="L148" s="8"/>
      <c r="O148" s="95"/>
      <c r="P148" s="74"/>
      <c r="Q148" s="74"/>
      <c r="R148" s="74"/>
      <c r="S148" s="74"/>
      <c r="T148" s="74"/>
      <c r="U148" s="74"/>
      <c r="V148" s="74"/>
      <c r="W148" s="74"/>
      <c r="X148" s="74"/>
    </row>
    <row r="149" spans="1:24" x14ac:dyDescent="0.2">
      <c r="A149" s="93"/>
      <c r="C149" s="94"/>
      <c r="D149" s="8"/>
      <c r="E149" s="8"/>
      <c r="F149" s="8"/>
      <c r="G149" s="8"/>
      <c r="H149" s="8"/>
      <c r="I149" s="8"/>
      <c r="J149" s="8"/>
      <c r="K149" s="8"/>
      <c r="L149" s="8"/>
      <c r="O149" s="95"/>
      <c r="P149" s="74"/>
      <c r="Q149" s="74"/>
      <c r="R149" s="74"/>
      <c r="S149" s="74"/>
      <c r="T149" s="74"/>
      <c r="U149" s="74"/>
      <c r="V149" s="74"/>
      <c r="W149" s="74"/>
      <c r="X149" s="74"/>
    </row>
    <row r="150" spans="1:24" x14ac:dyDescent="0.2">
      <c r="D150" s="8"/>
      <c r="E150" s="8"/>
      <c r="F150" s="8"/>
      <c r="G150" s="8"/>
      <c r="H150" s="8"/>
      <c r="I150" s="8"/>
      <c r="J150" s="8"/>
      <c r="K150" s="8"/>
      <c r="L150" s="8"/>
      <c r="P150" s="74"/>
      <c r="Q150" s="74"/>
      <c r="R150" s="74"/>
      <c r="S150" s="74"/>
      <c r="T150" s="74"/>
      <c r="U150" s="74"/>
      <c r="V150" s="74"/>
      <c r="W150" s="74"/>
      <c r="X150" s="74"/>
    </row>
    <row r="151" spans="1:24" x14ac:dyDescent="0.2">
      <c r="D151" s="8"/>
      <c r="E151" s="8"/>
      <c r="F151" s="8"/>
      <c r="G151" s="8"/>
      <c r="H151" s="8"/>
      <c r="I151" s="8"/>
      <c r="J151" s="8"/>
      <c r="K151" s="8"/>
      <c r="L151" s="8"/>
      <c r="P151" s="74"/>
      <c r="Q151" s="74"/>
      <c r="R151" s="74"/>
      <c r="S151" s="74"/>
      <c r="T151" s="74"/>
      <c r="U151" s="74"/>
      <c r="V151" s="74"/>
      <c r="W151" s="74"/>
      <c r="X151" s="74"/>
    </row>
    <row r="152" spans="1:24" x14ac:dyDescent="0.2">
      <c r="D152" s="8"/>
      <c r="E152" s="8"/>
      <c r="F152" s="8"/>
      <c r="G152" s="8"/>
      <c r="H152" s="8"/>
      <c r="I152" s="8"/>
      <c r="J152" s="8"/>
      <c r="K152" s="8"/>
      <c r="L152" s="8"/>
      <c r="P152" s="74"/>
      <c r="Q152" s="74"/>
      <c r="R152" s="74"/>
      <c r="S152" s="74"/>
      <c r="T152" s="74"/>
      <c r="U152" s="74"/>
      <c r="V152" s="74"/>
      <c r="W152" s="74"/>
      <c r="X152" s="74"/>
    </row>
    <row r="153" spans="1:24" x14ac:dyDescent="0.2">
      <c r="D153" s="8"/>
      <c r="E153" s="8"/>
      <c r="F153" s="8"/>
      <c r="G153" s="8"/>
      <c r="H153" s="8"/>
      <c r="I153" s="8"/>
      <c r="J153" s="8"/>
      <c r="K153" s="8"/>
      <c r="L153" s="8"/>
      <c r="P153" s="74"/>
      <c r="Q153" s="74"/>
      <c r="R153" s="74"/>
      <c r="S153" s="74"/>
      <c r="T153" s="74"/>
      <c r="U153" s="74"/>
      <c r="V153" s="74"/>
      <c r="W153" s="74"/>
      <c r="X153" s="74"/>
    </row>
    <row r="154" spans="1:24" x14ac:dyDescent="0.2">
      <c r="D154" s="8"/>
      <c r="E154" s="8"/>
      <c r="F154" s="8"/>
      <c r="G154" s="8"/>
      <c r="H154" s="8"/>
      <c r="I154" s="8"/>
      <c r="J154" s="8"/>
      <c r="K154" s="8"/>
      <c r="L154" s="8"/>
      <c r="P154" s="74"/>
      <c r="Q154" s="74"/>
      <c r="R154" s="74"/>
      <c r="S154" s="74"/>
      <c r="T154" s="74"/>
      <c r="U154" s="74"/>
      <c r="V154" s="74"/>
      <c r="W154" s="74"/>
      <c r="X154" s="74"/>
    </row>
    <row r="155" spans="1:24" x14ac:dyDescent="0.2">
      <c r="D155" s="8"/>
      <c r="E155" s="8"/>
      <c r="F155" s="8"/>
      <c r="G155" s="8"/>
      <c r="H155" s="8"/>
      <c r="I155" s="8"/>
      <c r="J155" s="8"/>
      <c r="K155" s="8"/>
      <c r="L155" s="8"/>
      <c r="P155" s="74"/>
      <c r="Q155" s="74"/>
      <c r="R155" s="74"/>
      <c r="S155" s="74"/>
      <c r="T155" s="74"/>
      <c r="U155" s="74"/>
      <c r="V155" s="74"/>
      <c r="W155" s="74"/>
      <c r="X155" s="74"/>
    </row>
    <row r="156" spans="1:24" x14ac:dyDescent="0.2">
      <c r="D156" s="8"/>
      <c r="E156" s="8"/>
      <c r="F156" s="8"/>
      <c r="G156" s="8"/>
      <c r="H156" s="8"/>
      <c r="I156" s="8"/>
      <c r="J156" s="8"/>
      <c r="K156" s="8"/>
      <c r="L156" s="8"/>
      <c r="P156" s="74"/>
      <c r="Q156" s="74"/>
      <c r="R156" s="74"/>
      <c r="S156" s="74"/>
      <c r="T156" s="74"/>
      <c r="U156" s="74"/>
      <c r="V156" s="74"/>
      <c r="W156" s="74"/>
      <c r="X156" s="74"/>
    </row>
    <row r="157" spans="1:24" x14ac:dyDescent="0.2">
      <c r="D157" s="8"/>
      <c r="E157" s="8"/>
      <c r="F157" s="8"/>
      <c r="G157" s="8"/>
      <c r="H157" s="8"/>
      <c r="I157" s="8"/>
      <c r="J157" s="8"/>
      <c r="K157" s="8"/>
      <c r="L157" s="8"/>
      <c r="P157" s="74"/>
      <c r="Q157" s="74"/>
      <c r="R157" s="74"/>
      <c r="S157" s="74"/>
      <c r="T157" s="74"/>
      <c r="U157" s="74"/>
      <c r="V157" s="74"/>
      <c r="W157" s="74"/>
      <c r="X157" s="74"/>
    </row>
    <row r="158" spans="1:24" x14ac:dyDescent="0.2">
      <c r="D158" s="8"/>
      <c r="E158" s="8"/>
      <c r="F158" s="8"/>
      <c r="G158" s="8"/>
      <c r="H158" s="8"/>
      <c r="I158" s="8"/>
      <c r="J158" s="8"/>
      <c r="K158" s="8"/>
      <c r="L158" s="8"/>
      <c r="P158" s="74"/>
      <c r="Q158" s="74"/>
      <c r="R158" s="74"/>
      <c r="S158" s="74"/>
      <c r="T158" s="74"/>
      <c r="U158" s="74"/>
      <c r="V158" s="74"/>
      <c r="W158" s="74"/>
      <c r="X158" s="74"/>
    </row>
    <row r="159" spans="1:24" x14ac:dyDescent="0.2">
      <c r="D159" s="8"/>
      <c r="E159" s="8"/>
      <c r="F159" s="8"/>
      <c r="G159" s="8"/>
      <c r="H159" s="8"/>
      <c r="I159" s="8"/>
      <c r="J159" s="8"/>
      <c r="K159" s="8"/>
      <c r="L159" s="8"/>
      <c r="P159" s="74"/>
      <c r="Q159" s="74"/>
      <c r="R159" s="74"/>
      <c r="S159" s="74"/>
      <c r="T159" s="74"/>
      <c r="U159" s="74"/>
      <c r="V159" s="74"/>
      <c r="W159" s="74"/>
      <c r="X159" s="74"/>
    </row>
    <row r="160" spans="1:24" x14ac:dyDescent="0.2">
      <c r="D160" s="8"/>
      <c r="E160" s="8"/>
      <c r="F160" s="8"/>
      <c r="G160" s="8"/>
      <c r="H160" s="8"/>
      <c r="I160" s="8"/>
      <c r="J160" s="8"/>
      <c r="K160" s="8"/>
      <c r="L160" s="8"/>
      <c r="P160" s="74"/>
      <c r="Q160" s="74"/>
      <c r="R160" s="74"/>
      <c r="S160" s="74"/>
      <c r="T160" s="74"/>
      <c r="U160" s="74"/>
      <c r="V160" s="74"/>
      <c r="W160" s="74"/>
      <c r="X160" s="74"/>
    </row>
    <row r="161" spans="4:24" x14ac:dyDescent="0.2">
      <c r="D161" s="8"/>
      <c r="E161" s="8"/>
      <c r="F161" s="8"/>
      <c r="G161" s="8"/>
      <c r="H161" s="8"/>
      <c r="I161" s="8"/>
      <c r="J161" s="8"/>
      <c r="K161" s="8"/>
      <c r="L161" s="8"/>
      <c r="P161" s="74"/>
      <c r="Q161" s="74"/>
      <c r="R161" s="74"/>
      <c r="S161" s="74"/>
      <c r="T161" s="74"/>
      <c r="U161" s="74"/>
      <c r="V161" s="74"/>
      <c r="W161" s="74"/>
      <c r="X161" s="74"/>
    </row>
    <row r="162" spans="4:24" x14ac:dyDescent="0.2">
      <c r="D162" s="8"/>
      <c r="E162" s="8"/>
      <c r="F162" s="8"/>
      <c r="G162" s="8"/>
      <c r="H162" s="8"/>
      <c r="I162" s="8"/>
      <c r="J162" s="8"/>
      <c r="K162" s="8"/>
      <c r="L162" s="8"/>
      <c r="P162" s="74"/>
      <c r="Q162" s="74"/>
      <c r="R162" s="74"/>
      <c r="S162" s="74"/>
      <c r="T162" s="74"/>
      <c r="U162" s="74"/>
      <c r="V162" s="74"/>
      <c r="W162" s="74"/>
      <c r="X162" s="74"/>
    </row>
    <row r="163" spans="4:24" x14ac:dyDescent="0.2">
      <c r="D163" s="8"/>
      <c r="E163" s="8"/>
      <c r="F163" s="8"/>
      <c r="G163" s="8"/>
      <c r="H163" s="8"/>
      <c r="I163" s="8"/>
      <c r="J163" s="8"/>
      <c r="K163" s="8"/>
      <c r="L163" s="8"/>
      <c r="P163" s="74"/>
      <c r="Q163" s="74"/>
      <c r="R163" s="74"/>
      <c r="S163" s="74"/>
      <c r="T163" s="74"/>
      <c r="U163" s="74"/>
      <c r="V163" s="74"/>
      <c r="W163" s="74"/>
      <c r="X163" s="74"/>
    </row>
    <row r="164" spans="4:24" x14ac:dyDescent="0.2">
      <c r="D164" s="8"/>
      <c r="E164" s="8"/>
      <c r="F164" s="8"/>
      <c r="G164" s="8"/>
      <c r="H164" s="8"/>
      <c r="I164" s="8"/>
      <c r="J164" s="8"/>
      <c r="K164" s="8"/>
      <c r="L164" s="8"/>
      <c r="P164" s="74"/>
      <c r="Q164" s="74"/>
      <c r="R164" s="74"/>
      <c r="S164" s="74"/>
      <c r="T164" s="74"/>
      <c r="U164" s="74"/>
      <c r="V164" s="74"/>
      <c r="W164" s="74"/>
      <c r="X164" s="74"/>
    </row>
    <row r="165" spans="4:24" x14ac:dyDescent="0.2">
      <c r="D165" s="8"/>
      <c r="E165" s="8"/>
      <c r="F165" s="8"/>
      <c r="G165" s="8"/>
      <c r="H165" s="8"/>
      <c r="I165" s="8"/>
      <c r="J165" s="8"/>
      <c r="K165" s="8"/>
      <c r="L165" s="8"/>
      <c r="P165" s="74"/>
      <c r="Q165" s="74"/>
      <c r="R165" s="74"/>
      <c r="S165" s="74"/>
      <c r="T165" s="74"/>
      <c r="U165" s="74"/>
      <c r="V165" s="74"/>
      <c r="W165" s="74"/>
      <c r="X165" s="74"/>
    </row>
    <row r="166" spans="4:24" x14ac:dyDescent="0.2">
      <c r="D166" s="8"/>
      <c r="E166" s="8"/>
      <c r="F166" s="8"/>
      <c r="G166" s="8"/>
      <c r="H166" s="8"/>
      <c r="I166" s="8"/>
      <c r="J166" s="8"/>
      <c r="K166" s="8"/>
      <c r="L166" s="8"/>
      <c r="P166" s="74"/>
      <c r="Q166" s="74"/>
      <c r="R166" s="74"/>
      <c r="S166" s="74"/>
      <c r="T166" s="74"/>
      <c r="U166" s="74"/>
      <c r="V166" s="74"/>
      <c r="W166" s="74"/>
      <c r="X166" s="74"/>
    </row>
    <row r="167" spans="4:24" x14ac:dyDescent="0.2">
      <c r="D167" s="8"/>
      <c r="E167" s="8"/>
      <c r="F167" s="8"/>
      <c r="G167" s="8"/>
      <c r="H167" s="8"/>
      <c r="I167" s="8"/>
      <c r="J167" s="8"/>
      <c r="K167" s="8"/>
      <c r="L167" s="8"/>
      <c r="P167" s="74"/>
      <c r="Q167" s="74"/>
      <c r="R167" s="74"/>
      <c r="S167" s="74"/>
      <c r="T167" s="74"/>
      <c r="U167" s="74"/>
      <c r="V167" s="74"/>
      <c r="W167" s="74"/>
      <c r="X167" s="74"/>
    </row>
    <row r="168" spans="4:24" x14ac:dyDescent="0.2">
      <c r="D168" s="8"/>
      <c r="E168" s="8"/>
      <c r="F168" s="8"/>
      <c r="G168" s="8"/>
      <c r="H168" s="8"/>
      <c r="I168" s="8"/>
      <c r="J168" s="8"/>
      <c r="K168" s="8"/>
      <c r="L168" s="8"/>
      <c r="P168" s="74"/>
      <c r="Q168" s="74"/>
      <c r="R168" s="74"/>
      <c r="S168" s="74"/>
      <c r="T168" s="74"/>
      <c r="U168" s="74"/>
      <c r="V168" s="74"/>
      <c r="W168" s="74"/>
      <c r="X168" s="74"/>
    </row>
    <row r="169" spans="4:24" x14ac:dyDescent="0.2">
      <c r="D169" s="8"/>
      <c r="E169" s="8"/>
      <c r="F169" s="8"/>
      <c r="G169" s="8"/>
      <c r="H169" s="8"/>
      <c r="I169" s="8"/>
      <c r="J169" s="8"/>
      <c r="K169" s="8"/>
      <c r="L169" s="8"/>
      <c r="P169" s="74"/>
      <c r="Q169" s="74"/>
      <c r="R169" s="74"/>
      <c r="S169" s="74"/>
      <c r="T169" s="74"/>
      <c r="U169" s="74"/>
      <c r="V169" s="74"/>
      <c r="W169" s="74"/>
      <c r="X169" s="74"/>
    </row>
    <row r="170" spans="4:24" x14ac:dyDescent="0.2">
      <c r="D170" s="8"/>
      <c r="E170" s="8"/>
      <c r="F170" s="8"/>
      <c r="G170" s="8"/>
      <c r="H170" s="8"/>
      <c r="I170" s="8"/>
      <c r="J170" s="8"/>
      <c r="K170" s="8"/>
      <c r="L170" s="8"/>
      <c r="P170" s="74"/>
      <c r="Q170" s="74"/>
      <c r="R170" s="74"/>
      <c r="S170" s="74"/>
      <c r="T170" s="74"/>
      <c r="U170" s="74"/>
      <c r="V170" s="74"/>
      <c r="W170" s="74"/>
      <c r="X170" s="74"/>
    </row>
    <row r="171" spans="4:24" x14ac:dyDescent="0.2">
      <c r="D171" s="8"/>
      <c r="E171" s="8"/>
      <c r="F171" s="8"/>
      <c r="G171" s="8"/>
      <c r="H171" s="8"/>
      <c r="I171" s="8"/>
      <c r="J171" s="8"/>
      <c r="K171" s="8"/>
      <c r="L171" s="8"/>
      <c r="P171" s="74"/>
      <c r="Q171" s="74"/>
      <c r="R171" s="74"/>
      <c r="S171" s="74"/>
      <c r="T171" s="74"/>
      <c r="U171" s="74"/>
      <c r="V171" s="74"/>
      <c r="W171" s="74"/>
      <c r="X171" s="74"/>
    </row>
    <row r="172" spans="4:24" x14ac:dyDescent="0.2">
      <c r="D172" s="8"/>
      <c r="E172" s="8"/>
      <c r="F172" s="8"/>
      <c r="G172" s="8"/>
      <c r="H172" s="8"/>
      <c r="I172" s="8"/>
      <c r="J172" s="8"/>
      <c r="K172" s="8"/>
      <c r="L172" s="8"/>
      <c r="P172" s="74"/>
      <c r="Q172" s="74"/>
      <c r="R172" s="74"/>
      <c r="S172" s="74"/>
      <c r="T172" s="74"/>
      <c r="U172" s="74"/>
      <c r="V172" s="74"/>
      <c r="W172" s="74"/>
      <c r="X172" s="74"/>
    </row>
    <row r="173" spans="4:24" x14ac:dyDescent="0.2">
      <c r="D173" s="8"/>
      <c r="E173" s="8"/>
      <c r="F173" s="8"/>
      <c r="G173" s="8"/>
      <c r="H173" s="8"/>
      <c r="I173" s="8"/>
      <c r="J173" s="8"/>
      <c r="K173" s="8"/>
      <c r="L173" s="8"/>
      <c r="P173" s="74"/>
      <c r="Q173" s="74"/>
      <c r="R173" s="74"/>
      <c r="S173" s="74"/>
      <c r="T173" s="74"/>
      <c r="U173" s="74"/>
      <c r="V173" s="74"/>
      <c r="W173" s="74"/>
      <c r="X173" s="74"/>
    </row>
    <row r="174" spans="4:24" x14ac:dyDescent="0.2">
      <c r="D174" s="8"/>
      <c r="E174" s="8"/>
      <c r="F174" s="8"/>
      <c r="G174" s="8"/>
      <c r="H174" s="8"/>
      <c r="I174" s="8"/>
      <c r="J174" s="8"/>
      <c r="K174" s="8"/>
      <c r="L174" s="8"/>
      <c r="P174" s="74"/>
      <c r="Q174" s="74"/>
      <c r="R174" s="74"/>
      <c r="S174" s="74"/>
      <c r="T174" s="74"/>
      <c r="U174" s="74"/>
      <c r="V174" s="74"/>
      <c r="W174" s="74"/>
      <c r="X174" s="74"/>
    </row>
    <row r="175" spans="4:24" x14ac:dyDescent="0.2">
      <c r="D175" s="8"/>
      <c r="E175" s="8"/>
      <c r="F175" s="8"/>
      <c r="G175" s="8"/>
      <c r="H175" s="8"/>
      <c r="I175" s="8"/>
      <c r="J175" s="8"/>
      <c r="K175" s="8"/>
      <c r="L175" s="8"/>
      <c r="P175" s="74"/>
      <c r="Q175" s="74"/>
      <c r="R175" s="74"/>
      <c r="S175" s="74"/>
      <c r="T175" s="74"/>
      <c r="U175" s="74"/>
      <c r="V175" s="74"/>
      <c r="W175" s="74"/>
      <c r="X175" s="74"/>
    </row>
    <row r="176" spans="4:24" x14ac:dyDescent="0.2">
      <c r="D176" s="8"/>
      <c r="E176" s="8"/>
      <c r="F176" s="8"/>
      <c r="G176" s="8"/>
      <c r="H176" s="8"/>
      <c r="I176" s="8"/>
      <c r="J176" s="8"/>
      <c r="K176" s="8"/>
      <c r="L176" s="8"/>
      <c r="P176" s="74"/>
      <c r="Q176" s="74"/>
      <c r="R176" s="74"/>
      <c r="S176" s="74"/>
      <c r="T176" s="74"/>
      <c r="U176" s="74"/>
      <c r="V176" s="74"/>
      <c r="W176" s="74"/>
      <c r="X176" s="74"/>
    </row>
    <row r="177" spans="4:24" x14ac:dyDescent="0.2">
      <c r="D177" s="8"/>
      <c r="E177" s="8"/>
      <c r="F177" s="8"/>
      <c r="G177" s="8"/>
      <c r="H177" s="8"/>
      <c r="I177" s="8"/>
      <c r="J177" s="8"/>
      <c r="K177" s="8"/>
      <c r="L177" s="8"/>
      <c r="P177" s="74"/>
      <c r="Q177" s="74"/>
      <c r="R177" s="74"/>
      <c r="S177" s="74"/>
      <c r="T177" s="74"/>
      <c r="U177" s="74"/>
      <c r="V177" s="74"/>
      <c r="W177" s="74"/>
      <c r="X177" s="74"/>
    </row>
    <row r="178" spans="4:24" x14ac:dyDescent="0.2">
      <c r="D178" s="8"/>
      <c r="E178" s="8"/>
      <c r="F178" s="8"/>
      <c r="G178" s="8"/>
      <c r="H178" s="8"/>
      <c r="I178" s="8"/>
      <c r="J178" s="8"/>
      <c r="K178" s="8"/>
      <c r="L178" s="8"/>
      <c r="P178" s="74"/>
      <c r="Q178" s="74"/>
      <c r="R178" s="74"/>
      <c r="S178" s="74"/>
      <c r="T178" s="74"/>
      <c r="U178" s="74"/>
      <c r="V178" s="74"/>
      <c r="W178" s="74"/>
      <c r="X178" s="74"/>
    </row>
    <row r="179" spans="4:24" x14ac:dyDescent="0.2">
      <c r="D179" s="8"/>
      <c r="E179" s="8"/>
      <c r="F179" s="8"/>
      <c r="G179" s="8"/>
      <c r="H179" s="8"/>
      <c r="I179" s="8"/>
      <c r="J179" s="8"/>
      <c r="K179" s="8"/>
      <c r="L179" s="8"/>
      <c r="P179" s="74"/>
      <c r="Q179" s="74"/>
      <c r="R179" s="74"/>
      <c r="S179" s="74"/>
      <c r="T179" s="74"/>
      <c r="U179" s="74"/>
      <c r="V179" s="74"/>
      <c r="W179" s="74"/>
      <c r="X179" s="74"/>
    </row>
    <row r="180" spans="4:24" x14ac:dyDescent="0.2">
      <c r="D180" s="8"/>
      <c r="E180" s="8"/>
      <c r="F180" s="8"/>
      <c r="G180" s="8"/>
      <c r="H180" s="8"/>
      <c r="I180" s="8"/>
      <c r="J180" s="8"/>
      <c r="K180" s="8"/>
      <c r="L180" s="8"/>
      <c r="P180" s="74"/>
      <c r="Q180" s="74"/>
      <c r="R180" s="74"/>
      <c r="S180" s="74"/>
      <c r="T180" s="74"/>
      <c r="U180" s="74"/>
      <c r="V180" s="74"/>
      <c r="W180" s="74"/>
      <c r="X180" s="74"/>
    </row>
    <row r="181" spans="4:24" x14ac:dyDescent="0.2">
      <c r="D181" s="8"/>
      <c r="E181" s="8"/>
      <c r="F181" s="8"/>
      <c r="G181" s="8"/>
      <c r="H181" s="8"/>
      <c r="I181" s="8"/>
      <c r="J181" s="8"/>
      <c r="K181" s="8"/>
      <c r="L181" s="8"/>
      <c r="P181" s="74"/>
      <c r="Q181" s="74"/>
      <c r="R181" s="74"/>
      <c r="S181" s="74"/>
      <c r="T181" s="74"/>
      <c r="U181" s="74"/>
      <c r="V181" s="74"/>
      <c r="W181" s="74"/>
      <c r="X181" s="74"/>
    </row>
    <row r="182" spans="4:24" x14ac:dyDescent="0.2">
      <c r="D182" s="8"/>
      <c r="E182" s="8"/>
      <c r="F182" s="8"/>
      <c r="G182" s="8"/>
      <c r="H182" s="8"/>
      <c r="I182" s="8"/>
      <c r="J182" s="8"/>
      <c r="K182" s="8"/>
      <c r="L182" s="8"/>
      <c r="P182" s="74"/>
      <c r="Q182" s="74"/>
      <c r="R182" s="74"/>
      <c r="S182" s="74"/>
      <c r="T182" s="74"/>
      <c r="U182" s="74"/>
      <c r="V182" s="74"/>
      <c r="W182" s="74"/>
      <c r="X182" s="74"/>
    </row>
    <row r="183" spans="4:24" x14ac:dyDescent="0.2">
      <c r="D183" s="8"/>
      <c r="E183" s="8"/>
      <c r="F183" s="8"/>
      <c r="G183" s="8"/>
      <c r="H183" s="8"/>
      <c r="I183" s="8"/>
      <c r="J183" s="8"/>
      <c r="K183" s="8"/>
      <c r="L183" s="8"/>
      <c r="P183" s="74"/>
      <c r="Q183" s="74"/>
      <c r="R183" s="74"/>
      <c r="S183" s="74"/>
      <c r="T183" s="74"/>
      <c r="U183" s="74"/>
      <c r="V183" s="74"/>
      <c r="W183" s="74"/>
      <c r="X183" s="74"/>
    </row>
    <row r="184" spans="4:24" x14ac:dyDescent="0.2">
      <c r="D184" s="8"/>
      <c r="E184" s="8"/>
      <c r="F184" s="8"/>
      <c r="G184" s="8"/>
      <c r="H184" s="8"/>
      <c r="I184" s="8"/>
      <c r="J184" s="8"/>
      <c r="K184" s="8"/>
      <c r="L184" s="8"/>
      <c r="P184" s="74"/>
      <c r="Q184" s="74"/>
      <c r="R184" s="74"/>
      <c r="S184" s="74"/>
      <c r="T184" s="74"/>
      <c r="U184" s="74"/>
      <c r="V184" s="74"/>
      <c r="W184" s="74"/>
      <c r="X184" s="74"/>
    </row>
    <row r="185" spans="4:24" x14ac:dyDescent="0.2">
      <c r="D185" s="8"/>
      <c r="E185" s="8"/>
      <c r="F185" s="8"/>
      <c r="G185" s="8"/>
      <c r="H185" s="8"/>
      <c r="I185" s="8"/>
      <c r="J185" s="8"/>
      <c r="K185" s="8"/>
      <c r="L185" s="8"/>
      <c r="P185" s="74"/>
      <c r="Q185" s="74"/>
      <c r="R185" s="74"/>
      <c r="S185" s="74"/>
      <c r="T185" s="74"/>
      <c r="U185" s="74"/>
      <c r="V185" s="74"/>
      <c r="W185" s="74"/>
      <c r="X185" s="74"/>
    </row>
    <row r="186" spans="4:24" x14ac:dyDescent="0.2">
      <c r="D186" s="8"/>
      <c r="E186" s="8"/>
      <c r="F186" s="8"/>
      <c r="G186" s="8"/>
      <c r="H186" s="8"/>
      <c r="I186" s="8"/>
      <c r="J186" s="8"/>
      <c r="K186" s="8"/>
      <c r="L186" s="8"/>
      <c r="P186" s="74"/>
      <c r="Q186" s="74"/>
      <c r="R186" s="74"/>
      <c r="S186" s="74"/>
      <c r="T186" s="74"/>
      <c r="U186" s="74"/>
      <c r="V186" s="74"/>
      <c r="W186" s="74"/>
      <c r="X186" s="74"/>
    </row>
    <row r="187" spans="4:24" x14ac:dyDescent="0.2">
      <c r="D187" s="8"/>
      <c r="E187" s="8"/>
      <c r="F187" s="8"/>
      <c r="G187" s="8"/>
      <c r="H187" s="8"/>
      <c r="I187" s="8"/>
      <c r="J187" s="8"/>
      <c r="K187" s="8"/>
      <c r="L187" s="8"/>
      <c r="P187" s="74"/>
      <c r="Q187" s="74"/>
      <c r="R187" s="74"/>
      <c r="S187" s="74"/>
      <c r="T187" s="74"/>
      <c r="U187" s="74"/>
      <c r="V187" s="74"/>
      <c r="W187" s="74"/>
      <c r="X187" s="74"/>
    </row>
    <row r="188" spans="4:24" x14ac:dyDescent="0.2">
      <c r="D188" s="8"/>
      <c r="E188" s="8"/>
      <c r="F188" s="8"/>
      <c r="G188" s="8"/>
      <c r="H188" s="8"/>
      <c r="I188" s="8"/>
      <c r="J188" s="8"/>
      <c r="K188" s="8"/>
      <c r="L188" s="8"/>
      <c r="P188" s="74"/>
      <c r="Q188" s="74"/>
      <c r="R188" s="74"/>
      <c r="S188" s="74"/>
      <c r="T188" s="74"/>
      <c r="U188" s="74"/>
      <c r="V188" s="74"/>
      <c r="W188" s="74"/>
      <c r="X188" s="74"/>
    </row>
    <row r="189" spans="4:24" x14ac:dyDescent="0.2">
      <c r="D189" s="8"/>
      <c r="E189" s="8"/>
      <c r="F189" s="8"/>
      <c r="G189" s="8"/>
      <c r="H189" s="8"/>
      <c r="I189" s="8"/>
      <c r="J189" s="8"/>
      <c r="K189" s="8"/>
      <c r="L189" s="8"/>
      <c r="P189" s="74"/>
      <c r="Q189" s="74"/>
      <c r="R189" s="74"/>
      <c r="S189" s="74"/>
      <c r="T189" s="74"/>
      <c r="U189" s="74"/>
      <c r="V189" s="74"/>
      <c r="W189" s="74"/>
      <c r="X189" s="74"/>
    </row>
    <row r="190" spans="4:24" x14ac:dyDescent="0.2">
      <c r="D190" s="8"/>
      <c r="E190" s="8"/>
      <c r="F190" s="8"/>
      <c r="G190" s="8"/>
      <c r="H190" s="8"/>
      <c r="I190" s="8"/>
      <c r="J190" s="8"/>
      <c r="K190" s="8"/>
      <c r="L190" s="8"/>
      <c r="P190" s="74"/>
      <c r="Q190" s="74"/>
      <c r="R190" s="74"/>
      <c r="S190" s="74"/>
      <c r="T190" s="74"/>
      <c r="U190" s="74"/>
      <c r="V190" s="74"/>
      <c r="W190" s="74"/>
      <c r="X190" s="74"/>
    </row>
    <row r="191" spans="4:24" x14ac:dyDescent="0.2">
      <c r="D191" s="8"/>
      <c r="E191" s="8"/>
      <c r="F191" s="8"/>
      <c r="G191" s="8"/>
      <c r="H191" s="8"/>
      <c r="I191" s="8"/>
      <c r="J191" s="8"/>
      <c r="K191" s="8"/>
      <c r="L191" s="8"/>
      <c r="P191" s="74"/>
      <c r="Q191" s="74"/>
      <c r="R191" s="74"/>
      <c r="S191" s="74"/>
      <c r="T191" s="74"/>
      <c r="U191" s="74"/>
      <c r="V191" s="74"/>
      <c r="W191" s="74"/>
      <c r="X191" s="74"/>
    </row>
    <row r="192" spans="4:24" x14ac:dyDescent="0.2">
      <c r="D192" s="8"/>
      <c r="E192" s="8"/>
      <c r="F192" s="8"/>
      <c r="G192" s="8"/>
      <c r="H192" s="8"/>
      <c r="I192" s="8"/>
      <c r="J192" s="8"/>
      <c r="K192" s="8"/>
      <c r="L192" s="8"/>
      <c r="P192" s="74"/>
      <c r="Q192" s="74"/>
      <c r="R192" s="74"/>
      <c r="S192" s="74"/>
      <c r="T192" s="74"/>
      <c r="U192" s="74"/>
      <c r="V192" s="74"/>
      <c r="W192" s="74"/>
      <c r="X192" s="74"/>
    </row>
    <row r="193" spans="4:24" x14ac:dyDescent="0.2">
      <c r="D193" s="8"/>
      <c r="E193" s="8"/>
      <c r="F193" s="8"/>
      <c r="G193" s="8"/>
      <c r="H193" s="8"/>
      <c r="I193" s="8"/>
      <c r="J193" s="8"/>
      <c r="K193" s="8"/>
      <c r="L193" s="8"/>
      <c r="P193" s="74"/>
      <c r="Q193" s="74"/>
      <c r="R193" s="74"/>
      <c r="S193" s="74"/>
      <c r="T193" s="74"/>
      <c r="U193" s="74"/>
      <c r="V193" s="74"/>
      <c r="W193" s="74"/>
      <c r="X193" s="74"/>
    </row>
    <row r="194" spans="4:24" x14ac:dyDescent="0.2">
      <c r="D194" s="8"/>
      <c r="E194" s="8"/>
      <c r="F194" s="8"/>
      <c r="G194" s="8"/>
      <c r="H194" s="8"/>
      <c r="I194" s="8"/>
      <c r="J194" s="8"/>
      <c r="K194" s="8"/>
      <c r="L194" s="8"/>
      <c r="P194" s="74"/>
      <c r="Q194" s="74"/>
      <c r="R194" s="74"/>
      <c r="S194" s="74"/>
      <c r="T194" s="74"/>
      <c r="U194" s="74"/>
      <c r="V194" s="74"/>
      <c r="W194" s="74"/>
      <c r="X194" s="74"/>
    </row>
    <row r="195" spans="4:24" x14ac:dyDescent="0.2">
      <c r="D195" s="8"/>
      <c r="E195" s="8"/>
      <c r="F195" s="8"/>
      <c r="G195" s="8"/>
      <c r="H195" s="8"/>
      <c r="I195" s="8"/>
      <c r="J195" s="8"/>
      <c r="K195" s="8"/>
      <c r="L195" s="8"/>
      <c r="P195" s="74"/>
      <c r="Q195" s="74"/>
      <c r="R195" s="74"/>
      <c r="S195" s="74"/>
      <c r="T195" s="74"/>
      <c r="U195" s="74"/>
      <c r="V195" s="74"/>
      <c r="W195" s="74"/>
      <c r="X195" s="74"/>
    </row>
    <row r="196" spans="4:24" x14ac:dyDescent="0.2">
      <c r="D196" s="8"/>
      <c r="E196" s="8"/>
      <c r="F196" s="8"/>
      <c r="G196" s="8"/>
      <c r="H196" s="8"/>
      <c r="I196" s="8"/>
      <c r="J196" s="8"/>
      <c r="K196" s="8"/>
      <c r="L196" s="8"/>
      <c r="P196" s="74"/>
      <c r="Q196" s="74"/>
      <c r="R196" s="74"/>
      <c r="S196" s="74"/>
      <c r="T196" s="74"/>
      <c r="U196" s="74"/>
      <c r="V196" s="74"/>
      <c r="W196" s="74"/>
      <c r="X196" s="74"/>
    </row>
    <row r="197" spans="4:24" x14ac:dyDescent="0.2">
      <c r="D197" s="8"/>
      <c r="E197" s="8"/>
      <c r="F197" s="8"/>
      <c r="G197" s="8"/>
      <c r="H197" s="8"/>
      <c r="I197" s="8"/>
      <c r="J197" s="8"/>
      <c r="K197" s="8"/>
      <c r="L197" s="8"/>
      <c r="P197" s="74"/>
      <c r="Q197" s="74"/>
      <c r="R197" s="74"/>
      <c r="S197" s="74"/>
      <c r="T197" s="74"/>
      <c r="U197" s="74"/>
      <c r="V197" s="74"/>
      <c r="W197" s="74"/>
      <c r="X197" s="74"/>
    </row>
    <row r="198" spans="4:24" x14ac:dyDescent="0.2">
      <c r="D198" s="8"/>
      <c r="E198" s="8"/>
      <c r="F198" s="8"/>
      <c r="G198" s="8"/>
      <c r="H198" s="8"/>
      <c r="I198" s="8"/>
      <c r="J198" s="8"/>
      <c r="K198" s="8"/>
      <c r="L198" s="8"/>
      <c r="P198" s="74"/>
      <c r="Q198" s="74"/>
      <c r="R198" s="74"/>
      <c r="S198" s="74"/>
      <c r="T198" s="74"/>
      <c r="U198" s="74"/>
      <c r="V198" s="74"/>
      <c r="W198" s="74"/>
      <c r="X198" s="74"/>
    </row>
    <row r="199" spans="4:24" x14ac:dyDescent="0.2">
      <c r="D199" s="8"/>
      <c r="E199" s="8"/>
      <c r="F199" s="8"/>
      <c r="G199" s="8"/>
      <c r="H199" s="8"/>
      <c r="I199" s="8"/>
      <c r="J199" s="8"/>
      <c r="K199" s="8"/>
      <c r="L199" s="8"/>
      <c r="P199" s="74"/>
      <c r="Q199" s="74"/>
      <c r="R199" s="74"/>
      <c r="S199" s="74"/>
      <c r="T199" s="74"/>
      <c r="U199" s="74"/>
      <c r="V199" s="74"/>
      <c r="W199" s="74"/>
      <c r="X199" s="74"/>
    </row>
    <row r="200" spans="4:24" x14ac:dyDescent="0.2">
      <c r="D200" s="8"/>
      <c r="E200" s="8"/>
      <c r="F200" s="8"/>
      <c r="G200" s="8"/>
      <c r="H200" s="8"/>
      <c r="I200" s="8"/>
      <c r="J200" s="8"/>
      <c r="K200" s="8"/>
      <c r="L200" s="8"/>
      <c r="P200" s="74"/>
      <c r="Q200" s="74"/>
      <c r="R200" s="74"/>
      <c r="S200" s="74"/>
      <c r="T200" s="74"/>
      <c r="U200" s="74"/>
      <c r="V200" s="74"/>
      <c r="W200" s="74"/>
      <c r="X200" s="74"/>
    </row>
    <row r="201" spans="4:24" x14ac:dyDescent="0.2">
      <c r="D201" s="8"/>
      <c r="E201" s="8"/>
      <c r="F201" s="8"/>
      <c r="G201" s="8"/>
      <c r="H201" s="8"/>
      <c r="I201" s="8"/>
      <c r="J201" s="8"/>
      <c r="K201" s="8"/>
      <c r="L201" s="8"/>
      <c r="P201" s="74"/>
      <c r="Q201" s="74"/>
      <c r="R201" s="74"/>
      <c r="S201" s="74"/>
      <c r="T201" s="74"/>
      <c r="U201" s="74"/>
      <c r="V201" s="74"/>
      <c r="W201" s="74"/>
      <c r="X201" s="74"/>
    </row>
    <row r="202" spans="4:24" x14ac:dyDescent="0.2">
      <c r="D202" s="8"/>
      <c r="E202" s="8"/>
      <c r="F202" s="8"/>
      <c r="G202" s="8"/>
      <c r="H202" s="8"/>
      <c r="I202" s="8"/>
      <c r="J202" s="8"/>
      <c r="K202" s="8"/>
      <c r="L202" s="8"/>
      <c r="P202" s="74"/>
      <c r="Q202" s="74"/>
      <c r="R202" s="74"/>
      <c r="S202" s="74"/>
      <c r="T202" s="74"/>
      <c r="U202" s="74"/>
      <c r="V202" s="74"/>
      <c r="W202" s="74"/>
      <c r="X202" s="74"/>
    </row>
    <row r="203" spans="4:24" x14ac:dyDescent="0.2">
      <c r="D203" s="8"/>
      <c r="E203" s="8"/>
      <c r="F203" s="8"/>
      <c r="G203" s="8"/>
      <c r="H203" s="8"/>
      <c r="I203" s="8"/>
      <c r="J203" s="8"/>
      <c r="K203" s="8"/>
      <c r="L203" s="8"/>
      <c r="P203" s="74"/>
      <c r="Q203" s="74"/>
      <c r="R203" s="74"/>
      <c r="S203" s="74"/>
      <c r="T203" s="74"/>
      <c r="U203" s="74"/>
      <c r="V203" s="74"/>
      <c r="W203" s="74"/>
      <c r="X203" s="74"/>
    </row>
    <row r="204" spans="4:24" x14ac:dyDescent="0.2">
      <c r="D204" s="8"/>
      <c r="E204" s="8"/>
      <c r="F204" s="8"/>
      <c r="G204" s="8"/>
      <c r="H204" s="8"/>
      <c r="I204" s="8"/>
      <c r="J204" s="8"/>
      <c r="K204" s="8"/>
      <c r="L204" s="8"/>
      <c r="P204" s="74"/>
      <c r="Q204" s="74"/>
      <c r="R204" s="74"/>
      <c r="S204" s="74"/>
      <c r="T204" s="74"/>
      <c r="U204" s="74"/>
      <c r="V204" s="74"/>
      <c r="W204" s="74"/>
      <c r="X204" s="74"/>
    </row>
    <row r="205" spans="4:24" x14ac:dyDescent="0.2">
      <c r="D205" s="8"/>
      <c r="E205" s="8"/>
      <c r="F205" s="8"/>
      <c r="G205" s="8"/>
      <c r="H205" s="8"/>
      <c r="I205" s="8"/>
      <c r="J205" s="8"/>
      <c r="K205" s="8"/>
      <c r="L205" s="8"/>
      <c r="P205" s="74"/>
      <c r="Q205" s="74"/>
      <c r="R205" s="74"/>
      <c r="S205" s="74"/>
      <c r="T205" s="74"/>
      <c r="U205" s="74"/>
      <c r="V205" s="74"/>
      <c r="W205" s="74"/>
      <c r="X205" s="74"/>
    </row>
    <row r="206" spans="4:24" x14ac:dyDescent="0.2">
      <c r="D206" s="8"/>
      <c r="E206" s="8"/>
      <c r="F206" s="8"/>
      <c r="G206" s="8"/>
      <c r="H206" s="8"/>
      <c r="I206" s="8"/>
      <c r="J206" s="8"/>
      <c r="K206" s="8"/>
      <c r="L206" s="8"/>
      <c r="P206" s="74"/>
      <c r="Q206" s="74"/>
      <c r="R206" s="74"/>
      <c r="S206" s="74"/>
      <c r="T206" s="74"/>
      <c r="U206" s="74"/>
      <c r="V206" s="74"/>
      <c r="W206" s="74"/>
      <c r="X206" s="74"/>
    </row>
    <row r="207" spans="4:24" x14ac:dyDescent="0.2">
      <c r="D207" s="8"/>
      <c r="E207" s="8"/>
      <c r="F207" s="8"/>
      <c r="G207" s="8"/>
      <c r="H207" s="8"/>
      <c r="I207" s="8"/>
      <c r="J207" s="8"/>
      <c r="K207" s="8"/>
      <c r="L207" s="8"/>
      <c r="P207" s="74"/>
      <c r="Q207" s="74"/>
      <c r="R207" s="74"/>
      <c r="S207" s="74"/>
      <c r="T207" s="74"/>
      <c r="U207" s="74"/>
      <c r="V207" s="74"/>
      <c r="W207" s="74"/>
      <c r="X207" s="74"/>
    </row>
    <row r="208" spans="4:24" x14ac:dyDescent="0.2">
      <c r="D208" s="8"/>
      <c r="E208" s="8"/>
      <c r="F208" s="8"/>
      <c r="G208" s="8"/>
      <c r="H208" s="8"/>
      <c r="I208" s="8"/>
      <c r="J208" s="8"/>
      <c r="K208" s="8"/>
      <c r="L208" s="8"/>
      <c r="P208" s="74"/>
      <c r="Q208" s="74"/>
      <c r="R208" s="74"/>
      <c r="S208" s="74"/>
      <c r="T208" s="74"/>
      <c r="U208" s="74"/>
      <c r="V208" s="74"/>
      <c r="W208" s="74"/>
      <c r="X208" s="74"/>
    </row>
    <row r="209" spans="4:24" x14ac:dyDescent="0.2">
      <c r="D209" s="8"/>
      <c r="E209" s="8"/>
      <c r="F209" s="8"/>
      <c r="G209" s="8"/>
      <c r="H209" s="8"/>
      <c r="I209" s="8"/>
      <c r="J209" s="8"/>
      <c r="K209" s="8"/>
      <c r="L209" s="8"/>
      <c r="P209" s="74"/>
      <c r="Q209" s="74"/>
      <c r="R209" s="74"/>
      <c r="S209" s="74"/>
      <c r="T209" s="74"/>
      <c r="U209" s="74"/>
      <c r="V209" s="74"/>
      <c r="W209" s="74"/>
      <c r="X209" s="74"/>
    </row>
    <row r="210" spans="4:24" x14ac:dyDescent="0.2">
      <c r="D210" s="8"/>
      <c r="E210" s="8"/>
      <c r="F210" s="8"/>
      <c r="G210" s="8"/>
      <c r="H210" s="8"/>
      <c r="I210" s="8"/>
      <c r="J210" s="8"/>
      <c r="K210" s="8"/>
      <c r="L210" s="8"/>
      <c r="P210" s="74"/>
      <c r="Q210" s="74"/>
      <c r="R210" s="74"/>
      <c r="S210" s="74"/>
      <c r="T210" s="74"/>
      <c r="U210" s="74"/>
      <c r="V210" s="74"/>
      <c r="W210" s="74"/>
      <c r="X210" s="74"/>
    </row>
    <row r="211" spans="4:24" x14ac:dyDescent="0.2">
      <c r="D211" s="8"/>
      <c r="E211" s="8"/>
      <c r="F211" s="8"/>
      <c r="G211" s="8"/>
      <c r="H211" s="8"/>
      <c r="I211" s="8"/>
      <c r="J211" s="8"/>
      <c r="K211" s="8"/>
      <c r="L211" s="8"/>
      <c r="P211" s="74"/>
      <c r="Q211" s="74"/>
      <c r="R211" s="74"/>
      <c r="S211" s="74"/>
      <c r="T211" s="74"/>
      <c r="U211" s="74"/>
      <c r="V211" s="74"/>
      <c r="W211" s="74"/>
      <c r="X211" s="74"/>
    </row>
    <row r="212" spans="4:24" x14ac:dyDescent="0.2">
      <c r="D212" s="8"/>
      <c r="E212" s="8"/>
      <c r="F212" s="8"/>
      <c r="G212" s="8"/>
      <c r="H212" s="8"/>
      <c r="I212" s="8"/>
      <c r="J212" s="8"/>
      <c r="K212" s="8"/>
      <c r="L212" s="8"/>
      <c r="P212" s="74"/>
      <c r="Q212" s="74"/>
      <c r="R212" s="74"/>
      <c r="S212" s="74"/>
      <c r="T212" s="74"/>
      <c r="U212" s="74"/>
      <c r="V212" s="74"/>
      <c r="W212" s="74"/>
      <c r="X212" s="74"/>
    </row>
    <row r="213" spans="4:24" x14ac:dyDescent="0.2">
      <c r="D213" s="8"/>
      <c r="E213" s="8"/>
      <c r="F213" s="8"/>
      <c r="G213" s="8"/>
      <c r="H213" s="8"/>
      <c r="I213" s="8"/>
      <c r="J213" s="8"/>
      <c r="K213" s="8"/>
      <c r="L213" s="8"/>
      <c r="P213" s="74"/>
      <c r="Q213" s="74"/>
      <c r="R213" s="74"/>
      <c r="S213" s="74"/>
      <c r="T213" s="74"/>
      <c r="U213" s="74"/>
      <c r="V213" s="74"/>
      <c r="W213" s="74"/>
      <c r="X213" s="74"/>
    </row>
    <row r="214" spans="4:24" x14ac:dyDescent="0.2">
      <c r="D214" s="8"/>
      <c r="E214" s="8"/>
      <c r="F214" s="8"/>
      <c r="G214" s="8"/>
      <c r="H214" s="8"/>
      <c r="I214" s="8"/>
      <c r="J214" s="8"/>
      <c r="K214" s="8"/>
      <c r="L214" s="8"/>
      <c r="P214" s="74"/>
      <c r="Q214" s="74"/>
      <c r="R214" s="74"/>
      <c r="S214" s="74"/>
      <c r="T214" s="74"/>
      <c r="U214" s="74"/>
      <c r="V214" s="74"/>
      <c r="W214" s="74"/>
      <c r="X214" s="74"/>
    </row>
    <row r="215" spans="4:24" x14ac:dyDescent="0.2">
      <c r="D215" s="8"/>
      <c r="E215" s="8"/>
      <c r="F215" s="8"/>
      <c r="G215" s="8"/>
      <c r="H215" s="8"/>
      <c r="I215" s="8"/>
      <c r="J215" s="8"/>
      <c r="K215" s="8"/>
      <c r="L215" s="8"/>
      <c r="P215" s="74"/>
      <c r="Q215" s="74"/>
      <c r="R215" s="74"/>
      <c r="S215" s="74"/>
      <c r="T215" s="74"/>
      <c r="U215" s="74"/>
      <c r="V215" s="74"/>
      <c r="W215" s="74"/>
      <c r="X215" s="74"/>
    </row>
    <row r="216" spans="4:24" x14ac:dyDescent="0.2">
      <c r="D216" s="8"/>
      <c r="E216" s="8"/>
      <c r="F216" s="8"/>
      <c r="G216" s="8"/>
      <c r="H216" s="8"/>
      <c r="I216" s="8"/>
      <c r="J216" s="8"/>
      <c r="K216" s="8"/>
      <c r="L216" s="8"/>
      <c r="P216" s="74"/>
      <c r="Q216" s="74"/>
      <c r="R216" s="74"/>
      <c r="S216" s="74"/>
      <c r="T216" s="74"/>
      <c r="U216" s="74"/>
      <c r="V216" s="74"/>
      <c r="W216" s="74"/>
      <c r="X216" s="74"/>
    </row>
    <row r="217" spans="4:24" x14ac:dyDescent="0.2">
      <c r="D217" s="8"/>
      <c r="E217" s="8"/>
      <c r="F217" s="8"/>
      <c r="G217" s="8"/>
      <c r="H217" s="8"/>
      <c r="I217" s="8"/>
      <c r="J217" s="8"/>
      <c r="K217" s="8"/>
      <c r="L217" s="8"/>
      <c r="P217" s="74"/>
      <c r="Q217" s="74"/>
      <c r="R217" s="74"/>
      <c r="S217" s="74"/>
      <c r="T217" s="74"/>
      <c r="U217" s="74"/>
      <c r="V217" s="74"/>
      <c r="W217" s="74"/>
      <c r="X217" s="74"/>
    </row>
    <row r="218" spans="4:24" x14ac:dyDescent="0.2">
      <c r="D218" s="8"/>
      <c r="E218" s="8"/>
      <c r="F218" s="8"/>
      <c r="G218" s="8"/>
      <c r="H218" s="8"/>
      <c r="I218" s="8"/>
      <c r="J218" s="8"/>
      <c r="K218" s="8"/>
      <c r="L218" s="8"/>
      <c r="P218" s="74"/>
      <c r="Q218" s="74"/>
      <c r="R218" s="74"/>
      <c r="S218" s="74"/>
      <c r="T218" s="74"/>
      <c r="U218" s="74"/>
      <c r="V218" s="74"/>
      <c r="W218" s="74"/>
      <c r="X218" s="74"/>
    </row>
    <row r="219" spans="4:24" x14ac:dyDescent="0.2">
      <c r="D219" s="8"/>
      <c r="E219" s="8"/>
      <c r="F219" s="8"/>
      <c r="G219" s="8"/>
      <c r="H219" s="8"/>
      <c r="I219" s="8"/>
      <c r="J219" s="8"/>
      <c r="K219" s="8"/>
      <c r="L219" s="8"/>
      <c r="P219" s="74"/>
      <c r="Q219" s="74"/>
      <c r="R219" s="74"/>
      <c r="S219" s="74"/>
      <c r="T219" s="74"/>
      <c r="U219" s="74"/>
      <c r="V219" s="74"/>
      <c r="W219" s="74"/>
      <c r="X219" s="74"/>
    </row>
    <row r="220" spans="4:24" x14ac:dyDescent="0.2">
      <c r="D220" s="8"/>
      <c r="E220" s="8"/>
      <c r="F220" s="8"/>
      <c r="G220" s="8"/>
      <c r="H220" s="8"/>
      <c r="I220" s="8"/>
      <c r="J220" s="8"/>
      <c r="K220" s="8"/>
      <c r="L220" s="8"/>
      <c r="P220" s="74"/>
      <c r="Q220" s="74"/>
      <c r="R220" s="74"/>
      <c r="S220" s="74"/>
      <c r="T220" s="74"/>
      <c r="U220" s="74"/>
      <c r="V220" s="74"/>
      <c r="W220" s="74"/>
      <c r="X220" s="74"/>
    </row>
    <row r="221" spans="4:24" x14ac:dyDescent="0.2">
      <c r="D221" s="8"/>
      <c r="E221" s="8"/>
      <c r="F221" s="8"/>
      <c r="G221" s="8"/>
      <c r="H221" s="8"/>
      <c r="I221" s="8"/>
      <c r="J221" s="8"/>
      <c r="K221" s="8"/>
      <c r="L221" s="8"/>
      <c r="P221" s="74"/>
      <c r="Q221" s="74"/>
      <c r="R221" s="74"/>
      <c r="S221" s="74"/>
      <c r="T221" s="74"/>
      <c r="U221" s="74"/>
      <c r="V221" s="74"/>
      <c r="W221" s="74"/>
      <c r="X221" s="74"/>
    </row>
    <row r="222" spans="4:24" x14ac:dyDescent="0.2">
      <c r="D222" s="8"/>
      <c r="E222" s="8"/>
      <c r="F222" s="8"/>
      <c r="G222" s="8"/>
      <c r="H222" s="8"/>
      <c r="I222" s="8"/>
      <c r="J222" s="8"/>
      <c r="K222" s="8"/>
      <c r="L222" s="8"/>
      <c r="P222" s="74"/>
      <c r="Q222" s="74"/>
      <c r="R222" s="74"/>
      <c r="S222" s="74"/>
      <c r="T222" s="74"/>
      <c r="U222" s="74"/>
      <c r="V222" s="74"/>
      <c r="W222" s="74"/>
      <c r="X222" s="74"/>
    </row>
    <row r="223" spans="4:24" x14ac:dyDescent="0.2">
      <c r="D223" s="8"/>
      <c r="E223" s="8"/>
      <c r="F223" s="8"/>
      <c r="G223" s="8"/>
      <c r="H223" s="8"/>
      <c r="I223" s="8"/>
      <c r="J223" s="8"/>
      <c r="K223" s="8"/>
      <c r="L223" s="8"/>
      <c r="P223" s="74"/>
      <c r="Q223" s="74"/>
      <c r="R223" s="74"/>
      <c r="S223" s="74"/>
      <c r="T223" s="74"/>
      <c r="U223" s="74"/>
      <c r="V223" s="74"/>
      <c r="W223" s="74"/>
      <c r="X223" s="74"/>
    </row>
    <row r="224" spans="4:24" x14ac:dyDescent="0.2">
      <c r="D224" s="8"/>
      <c r="E224" s="8"/>
      <c r="F224" s="8"/>
      <c r="G224" s="8"/>
      <c r="H224" s="8"/>
      <c r="I224" s="8"/>
      <c r="J224" s="8"/>
      <c r="K224" s="8"/>
      <c r="L224" s="8"/>
      <c r="P224" s="74"/>
      <c r="Q224" s="74"/>
      <c r="R224" s="74"/>
      <c r="S224" s="74"/>
      <c r="T224" s="74"/>
      <c r="U224" s="74"/>
      <c r="V224" s="74"/>
      <c r="W224" s="74"/>
      <c r="X224" s="74"/>
    </row>
    <row r="225" spans="4:24" x14ac:dyDescent="0.2">
      <c r="D225" s="8"/>
      <c r="E225" s="8"/>
      <c r="F225" s="8"/>
      <c r="G225" s="8"/>
      <c r="H225" s="8"/>
      <c r="I225" s="8"/>
      <c r="J225" s="8"/>
      <c r="K225" s="8"/>
      <c r="L225" s="8"/>
      <c r="P225" s="74"/>
      <c r="Q225" s="74"/>
      <c r="R225" s="74"/>
      <c r="S225" s="74"/>
      <c r="T225" s="74"/>
      <c r="U225" s="74"/>
      <c r="V225" s="74"/>
      <c r="W225" s="74"/>
      <c r="X225" s="74"/>
    </row>
    <row r="226" spans="4:24" x14ac:dyDescent="0.2">
      <c r="D226" s="8"/>
      <c r="E226" s="8"/>
      <c r="F226" s="8"/>
      <c r="G226" s="8"/>
      <c r="H226" s="8"/>
      <c r="I226" s="8"/>
      <c r="J226" s="8"/>
      <c r="K226" s="8"/>
      <c r="L226" s="8"/>
      <c r="P226" s="74"/>
      <c r="Q226" s="74"/>
      <c r="R226" s="74"/>
      <c r="S226" s="74"/>
      <c r="T226" s="74"/>
      <c r="U226" s="74"/>
      <c r="V226" s="74"/>
      <c r="W226" s="74"/>
      <c r="X226" s="74"/>
    </row>
    <row r="227" spans="4:24" x14ac:dyDescent="0.2">
      <c r="D227" s="8"/>
      <c r="E227" s="8"/>
      <c r="F227" s="8"/>
      <c r="G227" s="8"/>
      <c r="H227" s="8"/>
      <c r="I227" s="8"/>
      <c r="J227" s="8"/>
      <c r="K227" s="8"/>
      <c r="L227" s="8"/>
      <c r="P227" s="74"/>
      <c r="Q227" s="74"/>
      <c r="R227" s="74"/>
      <c r="S227" s="74"/>
      <c r="T227" s="74"/>
      <c r="U227" s="74"/>
      <c r="V227" s="74"/>
      <c r="W227" s="74"/>
      <c r="X227" s="74"/>
    </row>
    <row r="228" spans="4:24" x14ac:dyDescent="0.2">
      <c r="D228" s="8"/>
      <c r="E228" s="8"/>
      <c r="F228" s="8"/>
      <c r="G228" s="8"/>
      <c r="H228" s="8"/>
      <c r="I228" s="8"/>
      <c r="J228" s="8"/>
      <c r="K228" s="8"/>
      <c r="L228" s="8"/>
      <c r="P228" s="74"/>
      <c r="Q228" s="74"/>
      <c r="R228" s="74"/>
      <c r="S228" s="74"/>
      <c r="T228" s="74"/>
      <c r="U228" s="74"/>
      <c r="V228" s="74"/>
      <c r="W228" s="74"/>
      <c r="X228" s="74"/>
    </row>
    <row r="229" spans="4:24" x14ac:dyDescent="0.2">
      <c r="D229" s="8"/>
      <c r="E229" s="8"/>
      <c r="F229" s="8"/>
      <c r="G229" s="8"/>
      <c r="H229" s="8"/>
      <c r="I229" s="8"/>
      <c r="J229" s="8"/>
      <c r="K229" s="8"/>
      <c r="L229" s="8"/>
      <c r="P229" s="74"/>
      <c r="Q229" s="74"/>
      <c r="R229" s="74"/>
      <c r="S229" s="74"/>
      <c r="T229" s="74"/>
      <c r="U229" s="74"/>
      <c r="V229" s="74"/>
      <c r="W229" s="74"/>
      <c r="X229" s="74"/>
    </row>
    <row r="230" spans="4:24" x14ac:dyDescent="0.2">
      <c r="D230" s="8"/>
      <c r="E230" s="8"/>
      <c r="F230" s="8"/>
      <c r="G230" s="8"/>
      <c r="H230" s="8"/>
      <c r="I230" s="8"/>
      <c r="J230" s="8"/>
      <c r="K230" s="8"/>
      <c r="L230" s="8"/>
      <c r="P230" s="74"/>
      <c r="Q230" s="74"/>
      <c r="R230" s="74"/>
      <c r="S230" s="74"/>
      <c r="T230" s="74"/>
      <c r="U230" s="74"/>
      <c r="V230" s="74"/>
      <c r="W230" s="74"/>
      <c r="X230" s="74"/>
    </row>
    <row r="231" spans="4:24" x14ac:dyDescent="0.2">
      <c r="D231" s="8"/>
      <c r="E231" s="8"/>
      <c r="F231" s="8"/>
      <c r="G231" s="8"/>
      <c r="H231" s="8"/>
      <c r="I231" s="8"/>
      <c r="J231" s="8"/>
      <c r="K231" s="8"/>
      <c r="L231" s="8"/>
      <c r="P231" s="74"/>
      <c r="Q231" s="74"/>
      <c r="R231" s="74"/>
      <c r="S231" s="74"/>
      <c r="T231" s="74"/>
      <c r="U231" s="74"/>
      <c r="V231" s="74"/>
      <c r="W231" s="74"/>
      <c r="X231" s="74"/>
    </row>
    <row r="232" spans="4:24" x14ac:dyDescent="0.2">
      <c r="D232" s="8"/>
      <c r="E232" s="8"/>
      <c r="F232" s="8"/>
      <c r="G232" s="8"/>
      <c r="H232" s="8"/>
      <c r="I232" s="8"/>
      <c r="J232" s="8"/>
      <c r="K232" s="8"/>
      <c r="L232" s="8"/>
      <c r="P232" s="74"/>
      <c r="Q232" s="74"/>
      <c r="R232" s="74"/>
      <c r="S232" s="74"/>
      <c r="T232" s="74"/>
      <c r="U232" s="74"/>
      <c r="V232" s="74"/>
      <c r="W232" s="74"/>
      <c r="X232" s="74"/>
    </row>
    <row r="233" spans="4:24" x14ac:dyDescent="0.2">
      <c r="D233" s="8"/>
      <c r="E233" s="8"/>
      <c r="F233" s="8"/>
      <c r="G233" s="8"/>
      <c r="H233" s="8"/>
      <c r="I233" s="8"/>
      <c r="J233" s="8"/>
      <c r="K233" s="8"/>
      <c r="L233" s="8"/>
      <c r="P233" s="74"/>
      <c r="Q233" s="74"/>
      <c r="R233" s="74"/>
      <c r="S233" s="74"/>
      <c r="T233" s="74"/>
      <c r="U233" s="74"/>
      <c r="V233" s="74"/>
      <c r="W233" s="74"/>
      <c r="X233" s="74"/>
    </row>
    <row r="234" spans="4:24" x14ac:dyDescent="0.2">
      <c r="D234" s="8"/>
      <c r="E234" s="8"/>
      <c r="F234" s="8"/>
      <c r="G234" s="8"/>
      <c r="H234" s="8"/>
      <c r="I234" s="8"/>
      <c r="J234" s="8"/>
      <c r="K234" s="8"/>
      <c r="L234" s="8"/>
      <c r="P234" s="74"/>
      <c r="Q234" s="74"/>
      <c r="R234" s="74"/>
      <c r="S234" s="74"/>
      <c r="T234" s="74"/>
      <c r="U234" s="74"/>
      <c r="V234" s="74"/>
      <c r="W234" s="74"/>
      <c r="X234" s="74"/>
    </row>
    <row r="235" spans="4:24" x14ac:dyDescent="0.2">
      <c r="D235" s="8"/>
      <c r="E235" s="8"/>
      <c r="F235" s="8"/>
      <c r="G235" s="8"/>
      <c r="H235" s="8"/>
      <c r="I235" s="8"/>
      <c r="J235" s="8"/>
      <c r="K235" s="8"/>
      <c r="L235" s="8"/>
      <c r="P235" s="74"/>
      <c r="Q235" s="74"/>
      <c r="R235" s="74"/>
      <c r="S235" s="74"/>
      <c r="T235" s="74"/>
      <c r="U235" s="74"/>
      <c r="V235" s="74"/>
      <c r="W235" s="74"/>
      <c r="X235" s="74"/>
    </row>
    <row r="236" spans="4:24" x14ac:dyDescent="0.2">
      <c r="D236" s="8"/>
      <c r="E236" s="8"/>
      <c r="F236" s="8"/>
      <c r="G236" s="8"/>
      <c r="H236" s="8"/>
      <c r="I236" s="8"/>
      <c r="J236" s="8"/>
      <c r="K236" s="8"/>
      <c r="L236" s="8"/>
      <c r="P236" s="74"/>
      <c r="Q236" s="74"/>
      <c r="R236" s="74"/>
      <c r="S236" s="74"/>
      <c r="T236" s="74"/>
      <c r="U236" s="74"/>
      <c r="V236" s="74"/>
      <c r="W236" s="74"/>
      <c r="X236" s="74"/>
    </row>
    <row r="237" spans="4:24" x14ac:dyDescent="0.2">
      <c r="D237" s="8"/>
      <c r="E237" s="8"/>
      <c r="F237" s="8"/>
      <c r="G237" s="8"/>
      <c r="H237" s="8"/>
      <c r="I237" s="8"/>
      <c r="J237" s="8"/>
      <c r="K237" s="8"/>
      <c r="L237" s="8"/>
      <c r="P237" s="74"/>
      <c r="Q237" s="74"/>
      <c r="R237" s="74"/>
      <c r="S237" s="74"/>
      <c r="T237" s="74"/>
      <c r="U237" s="74"/>
      <c r="V237" s="74"/>
      <c r="W237" s="74"/>
      <c r="X237" s="74"/>
    </row>
    <row r="238" spans="4:24" x14ac:dyDescent="0.2">
      <c r="D238" s="8"/>
      <c r="E238" s="8"/>
      <c r="F238" s="8"/>
      <c r="G238" s="8"/>
      <c r="H238" s="8"/>
      <c r="I238" s="8"/>
      <c r="J238" s="8"/>
      <c r="K238" s="8"/>
      <c r="L238" s="8"/>
      <c r="P238" s="74"/>
      <c r="Q238" s="74"/>
      <c r="R238" s="74"/>
      <c r="S238" s="74"/>
      <c r="T238" s="74"/>
      <c r="U238" s="74"/>
      <c r="V238" s="74"/>
      <c r="W238" s="74"/>
      <c r="X238" s="74"/>
    </row>
    <row r="239" spans="4:24" x14ac:dyDescent="0.2">
      <c r="D239" s="8"/>
      <c r="E239" s="8"/>
      <c r="F239" s="8"/>
      <c r="G239" s="8"/>
      <c r="H239" s="8"/>
      <c r="I239" s="8"/>
      <c r="J239" s="8"/>
      <c r="K239" s="8"/>
      <c r="L239" s="8"/>
      <c r="P239" s="74"/>
      <c r="Q239" s="74"/>
      <c r="R239" s="74"/>
      <c r="S239" s="74"/>
      <c r="T239" s="74"/>
      <c r="U239" s="74"/>
      <c r="V239" s="74"/>
      <c r="W239" s="74"/>
      <c r="X239" s="74"/>
    </row>
    <row r="240" spans="4:24" x14ac:dyDescent="0.2">
      <c r="D240" s="8"/>
      <c r="E240" s="8"/>
      <c r="F240" s="8"/>
      <c r="G240" s="8"/>
      <c r="H240" s="8"/>
      <c r="I240" s="8"/>
      <c r="J240" s="8"/>
      <c r="K240" s="8"/>
      <c r="L240" s="8"/>
      <c r="P240" s="74"/>
      <c r="Q240" s="74"/>
      <c r="R240" s="74"/>
      <c r="S240" s="74"/>
      <c r="T240" s="74"/>
      <c r="U240" s="74"/>
      <c r="V240" s="74"/>
      <c r="W240" s="74"/>
      <c r="X240" s="74"/>
    </row>
    <row r="241" spans="4:24" x14ac:dyDescent="0.2">
      <c r="D241" s="8"/>
      <c r="E241" s="8"/>
      <c r="F241" s="8"/>
      <c r="G241" s="8"/>
      <c r="H241" s="8"/>
      <c r="I241" s="8"/>
      <c r="J241" s="8"/>
      <c r="K241" s="8"/>
      <c r="L241" s="8"/>
      <c r="P241" s="74"/>
      <c r="Q241" s="74"/>
      <c r="R241" s="74"/>
      <c r="S241" s="74"/>
      <c r="T241" s="74"/>
      <c r="U241" s="74"/>
      <c r="V241" s="74"/>
      <c r="W241" s="74"/>
      <c r="X241" s="74"/>
    </row>
    <row r="242" spans="4:24" x14ac:dyDescent="0.2">
      <c r="D242" s="8"/>
      <c r="E242" s="8"/>
      <c r="F242" s="8"/>
      <c r="G242" s="8"/>
      <c r="H242" s="8"/>
      <c r="I242" s="8"/>
      <c r="J242" s="8"/>
      <c r="K242" s="8"/>
      <c r="L242" s="8"/>
      <c r="P242" s="74"/>
      <c r="Q242" s="74"/>
      <c r="R242" s="74"/>
      <c r="S242" s="74"/>
      <c r="T242" s="74"/>
      <c r="U242" s="74"/>
      <c r="V242" s="74"/>
      <c r="W242" s="74"/>
      <c r="X242" s="74"/>
    </row>
    <row r="243" spans="4:24" x14ac:dyDescent="0.2">
      <c r="D243" s="8"/>
      <c r="E243" s="8"/>
      <c r="F243" s="8"/>
      <c r="G243" s="8"/>
      <c r="H243" s="8"/>
      <c r="I243" s="8"/>
      <c r="J243" s="8"/>
      <c r="K243" s="8"/>
      <c r="L243" s="8"/>
      <c r="P243" s="74"/>
      <c r="Q243" s="74"/>
      <c r="R243" s="74"/>
      <c r="S243" s="74"/>
      <c r="T243" s="74"/>
      <c r="U243" s="74"/>
      <c r="V243" s="74"/>
      <c r="W243" s="74"/>
      <c r="X243" s="74"/>
    </row>
    <row r="244" spans="4:24" x14ac:dyDescent="0.2">
      <c r="D244" s="8"/>
      <c r="E244" s="8"/>
      <c r="F244" s="8"/>
      <c r="G244" s="8"/>
      <c r="H244" s="8"/>
      <c r="I244" s="8"/>
      <c r="J244" s="8"/>
      <c r="K244" s="8"/>
      <c r="L244" s="8"/>
      <c r="P244" s="74"/>
      <c r="Q244" s="74"/>
      <c r="R244" s="74"/>
      <c r="S244" s="74"/>
      <c r="T244" s="74"/>
      <c r="U244" s="74"/>
      <c r="V244" s="74"/>
      <c r="W244" s="74"/>
      <c r="X244" s="74"/>
    </row>
    <row r="245" spans="4:24" x14ac:dyDescent="0.2">
      <c r="D245" s="8"/>
      <c r="E245" s="8"/>
      <c r="F245" s="8"/>
      <c r="G245" s="8"/>
      <c r="H245" s="8"/>
      <c r="I245" s="8"/>
      <c r="J245" s="8"/>
      <c r="K245" s="8"/>
      <c r="L245" s="8"/>
      <c r="P245" s="74"/>
      <c r="Q245" s="74"/>
      <c r="R245" s="74"/>
      <c r="S245" s="74"/>
      <c r="T245" s="74"/>
      <c r="U245" s="74"/>
      <c r="V245" s="74"/>
      <c r="W245" s="74"/>
      <c r="X245" s="74"/>
    </row>
    <row r="246" spans="4:24" x14ac:dyDescent="0.2">
      <c r="D246" s="8"/>
      <c r="E246" s="8"/>
      <c r="F246" s="8"/>
      <c r="G246" s="8"/>
      <c r="H246" s="8"/>
      <c r="I246" s="8"/>
      <c r="J246" s="8"/>
      <c r="K246" s="8"/>
      <c r="L246" s="8"/>
      <c r="P246" s="74"/>
      <c r="Q246" s="74"/>
      <c r="R246" s="74"/>
      <c r="S246" s="74"/>
      <c r="T246" s="74"/>
      <c r="U246" s="74"/>
      <c r="V246" s="74"/>
      <c r="W246" s="74"/>
      <c r="X246" s="74"/>
    </row>
    <row r="247" spans="4:24" x14ac:dyDescent="0.2">
      <c r="D247" s="8"/>
      <c r="E247" s="8"/>
      <c r="F247" s="8"/>
      <c r="G247" s="8"/>
      <c r="H247" s="8"/>
      <c r="I247" s="8"/>
      <c r="J247" s="8"/>
      <c r="K247" s="8"/>
      <c r="L247" s="8"/>
      <c r="P247" s="74"/>
      <c r="Q247" s="74"/>
      <c r="R247" s="74"/>
      <c r="S247" s="74"/>
      <c r="T247" s="74"/>
      <c r="U247" s="74"/>
      <c r="V247" s="74"/>
      <c r="W247" s="74"/>
      <c r="X247" s="74"/>
    </row>
    <row r="248" spans="4:24" x14ac:dyDescent="0.2">
      <c r="D248" s="8"/>
      <c r="E248" s="8"/>
      <c r="F248" s="8"/>
      <c r="G248" s="8"/>
      <c r="H248" s="8"/>
      <c r="I248" s="8"/>
      <c r="J248" s="8"/>
      <c r="K248" s="8"/>
      <c r="L248" s="8"/>
      <c r="P248" s="74"/>
      <c r="Q248" s="74"/>
      <c r="R248" s="74"/>
      <c r="S248" s="74"/>
      <c r="T248" s="74"/>
      <c r="U248" s="74"/>
      <c r="V248" s="74"/>
      <c r="W248" s="74"/>
      <c r="X248" s="74"/>
    </row>
    <row r="249" spans="4:24" x14ac:dyDescent="0.2">
      <c r="D249" s="8"/>
      <c r="E249" s="8"/>
      <c r="F249" s="8"/>
      <c r="G249" s="8"/>
      <c r="H249" s="8"/>
      <c r="I249" s="8"/>
      <c r="J249" s="8"/>
      <c r="K249" s="8"/>
      <c r="L249" s="8"/>
      <c r="P249" s="74"/>
      <c r="Q249" s="74"/>
      <c r="R249" s="74"/>
      <c r="S249" s="74"/>
      <c r="T249" s="74"/>
      <c r="U249" s="74"/>
      <c r="V249" s="74"/>
      <c r="W249" s="74"/>
      <c r="X249" s="74"/>
    </row>
    <row r="250" spans="4:24" x14ac:dyDescent="0.2">
      <c r="D250" s="8"/>
      <c r="E250" s="8"/>
      <c r="F250" s="8"/>
      <c r="G250" s="8"/>
      <c r="H250" s="8"/>
      <c r="I250" s="8"/>
      <c r="J250" s="8"/>
      <c r="K250" s="8"/>
      <c r="L250" s="8"/>
      <c r="P250" s="74"/>
      <c r="Q250" s="74"/>
      <c r="R250" s="74"/>
      <c r="S250" s="74"/>
      <c r="T250" s="74"/>
      <c r="U250" s="74"/>
      <c r="V250" s="74"/>
      <c r="W250" s="74"/>
      <c r="X250" s="74"/>
    </row>
    <row r="251" spans="4:24" x14ac:dyDescent="0.2">
      <c r="D251" s="8"/>
      <c r="E251" s="8"/>
      <c r="F251" s="8"/>
      <c r="G251" s="8"/>
      <c r="H251" s="8"/>
      <c r="I251" s="8"/>
      <c r="J251" s="8"/>
      <c r="K251" s="8"/>
      <c r="L251" s="8"/>
      <c r="P251" s="74"/>
      <c r="Q251" s="74"/>
      <c r="R251" s="74"/>
      <c r="S251" s="74"/>
      <c r="T251" s="74"/>
      <c r="U251" s="74"/>
      <c r="V251" s="74"/>
      <c r="W251" s="74"/>
      <c r="X251" s="74"/>
    </row>
    <row r="252" spans="4:24" x14ac:dyDescent="0.2">
      <c r="D252" s="8"/>
      <c r="E252" s="8"/>
      <c r="F252" s="8"/>
      <c r="G252" s="8"/>
      <c r="H252" s="8"/>
      <c r="I252" s="8"/>
      <c r="J252" s="8"/>
      <c r="K252" s="8"/>
      <c r="L252" s="8"/>
      <c r="P252" s="74"/>
      <c r="Q252" s="74"/>
      <c r="R252" s="74"/>
      <c r="S252" s="74"/>
      <c r="T252" s="74"/>
      <c r="U252" s="74"/>
      <c r="V252" s="74"/>
      <c r="W252" s="74"/>
      <c r="X252" s="74"/>
    </row>
    <row r="253" spans="4:24" x14ac:dyDescent="0.2">
      <c r="D253" s="8"/>
      <c r="E253" s="8"/>
      <c r="F253" s="8"/>
      <c r="G253" s="8"/>
      <c r="H253" s="8"/>
      <c r="I253" s="8"/>
      <c r="J253" s="8"/>
      <c r="K253" s="8"/>
      <c r="L253" s="8"/>
      <c r="P253" s="74"/>
      <c r="Q253" s="74"/>
      <c r="R253" s="74"/>
      <c r="S253" s="74"/>
      <c r="T253" s="74"/>
      <c r="U253" s="74"/>
      <c r="V253" s="74"/>
      <c r="W253" s="74"/>
      <c r="X253" s="74"/>
    </row>
    <row r="254" spans="4:24" x14ac:dyDescent="0.2">
      <c r="D254" s="8"/>
      <c r="E254" s="8"/>
      <c r="F254" s="8"/>
      <c r="G254" s="8"/>
      <c r="H254" s="8"/>
      <c r="I254" s="8"/>
      <c r="J254" s="8"/>
      <c r="K254" s="8"/>
      <c r="L254" s="8"/>
      <c r="P254" s="74"/>
      <c r="Q254" s="74"/>
      <c r="R254" s="74"/>
      <c r="S254" s="74"/>
      <c r="T254" s="74"/>
      <c r="U254" s="74"/>
      <c r="V254" s="74"/>
      <c r="W254" s="74"/>
      <c r="X254" s="74"/>
    </row>
    <row r="255" spans="4:24" x14ac:dyDescent="0.2">
      <c r="D255" s="8"/>
      <c r="E255" s="8"/>
      <c r="F255" s="8"/>
      <c r="G255" s="8"/>
      <c r="H255" s="8"/>
      <c r="I255" s="8"/>
      <c r="J255" s="8"/>
      <c r="K255" s="8"/>
      <c r="L255" s="8"/>
      <c r="P255" s="74"/>
      <c r="Q255" s="74"/>
      <c r="R255" s="74"/>
      <c r="S255" s="74"/>
      <c r="T255" s="74"/>
      <c r="U255" s="74"/>
      <c r="V255" s="74"/>
      <c r="W255" s="74"/>
      <c r="X255" s="74"/>
    </row>
    <row r="256" spans="4:24" x14ac:dyDescent="0.2">
      <c r="D256" s="8"/>
      <c r="E256" s="8"/>
      <c r="F256" s="8"/>
      <c r="G256" s="8"/>
      <c r="H256" s="8"/>
      <c r="I256" s="8"/>
      <c r="J256" s="8"/>
      <c r="K256" s="8"/>
      <c r="L256" s="8"/>
      <c r="P256" s="74"/>
      <c r="Q256" s="74"/>
      <c r="R256" s="74"/>
      <c r="S256" s="74"/>
      <c r="T256" s="74"/>
      <c r="U256" s="74"/>
      <c r="V256" s="74"/>
      <c r="W256" s="74"/>
      <c r="X256" s="74"/>
    </row>
    <row r="257" spans="4:24" x14ac:dyDescent="0.2">
      <c r="D257" s="8"/>
      <c r="E257" s="8"/>
      <c r="F257" s="8"/>
      <c r="G257" s="8"/>
      <c r="H257" s="8"/>
      <c r="I257" s="8"/>
      <c r="J257" s="8"/>
      <c r="K257" s="8"/>
      <c r="L257" s="8"/>
      <c r="P257" s="74"/>
      <c r="Q257" s="74"/>
      <c r="R257" s="74"/>
      <c r="S257" s="74"/>
      <c r="T257" s="74"/>
      <c r="U257" s="74"/>
      <c r="V257" s="74"/>
      <c r="W257" s="74"/>
      <c r="X257" s="74"/>
    </row>
    <row r="258" spans="4:24" x14ac:dyDescent="0.2">
      <c r="D258" s="8"/>
      <c r="E258" s="8"/>
      <c r="F258" s="8"/>
      <c r="G258" s="8"/>
      <c r="H258" s="8"/>
      <c r="I258" s="8"/>
      <c r="J258" s="8"/>
      <c r="K258" s="8"/>
      <c r="L258" s="8"/>
      <c r="P258" s="74"/>
      <c r="Q258" s="74"/>
      <c r="R258" s="74"/>
      <c r="S258" s="74"/>
      <c r="T258" s="74"/>
      <c r="U258" s="74"/>
      <c r="V258" s="74"/>
      <c r="W258" s="74"/>
      <c r="X258" s="74"/>
    </row>
    <row r="259" spans="4:24" x14ac:dyDescent="0.2">
      <c r="D259" s="8"/>
      <c r="E259" s="8"/>
      <c r="F259" s="8"/>
      <c r="G259" s="8"/>
      <c r="H259" s="8"/>
      <c r="I259" s="8"/>
      <c r="J259" s="8"/>
      <c r="K259" s="8"/>
      <c r="L259" s="8"/>
      <c r="P259" s="74"/>
      <c r="Q259" s="74"/>
      <c r="R259" s="74"/>
      <c r="S259" s="74"/>
      <c r="T259" s="74"/>
      <c r="U259" s="74"/>
      <c r="V259" s="74"/>
      <c r="W259" s="74"/>
      <c r="X259" s="74"/>
    </row>
    <row r="260" spans="4:24" x14ac:dyDescent="0.2">
      <c r="D260" s="8"/>
      <c r="E260" s="8"/>
      <c r="F260" s="8"/>
      <c r="G260" s="8"/>
      <c r="H260" s="8"/>
      <c r="I260" s="8"/>
      <c r="J260" s="8"/>
      <c r="K260" s="8"/>
      <c r="L260" s="8"/>
      <c r="P260" s="74"/>
      <c r="Q260" s="74"/>
      <c r="R260" s="74"/>
      <c r="S260" s="74"/>
      <c r="T260" s="74"/>
      <c r="U260" s="74"/>
      <c r="V260" s="74"/>
      <c r="W260" s="74"/>
      <c r="X260" s="74"/>
    </row>
    <row r="261" spans="4:24" x14ac:dyDescent="0.2">
      <c r="D261" s="8"/>
      <c r="E261" s="8"/>
      <c r="F261" s="8"/>
      <c r="G261" s="8"/>
      <c r="H261" s="8"/>
      <c r="I261" s="8"/>
      <c r="J261" s="8"/>
      <c r="K261" s="8"/>
      <c r="L261" s="8"/>
      <c r="P261" s="74"/>
      <c r="Q261" s="74"/>
      <c r="R261" s="74"/>
      <c r="S261" s="74"/>
      <c r="T261" s="74"/>
      <c r="U261" s="74"/>
      <c r="V261" s="74"/>
      <c r="W261" s="74"/>
      <c r="X261" s="74"/>
    </row>
    <row r="262" spans="4:24" x14ac:dyDescent="0.2">
      <c r="D262" s="8"/>
      <c r="E262" s="8"/>
      <c r="F262" s="8"/>
      <c r="G262" s="8"/>
      <c r="H262" s="8"/>
      <c r="I262" s="8"/>
      <c r="J262" s="8"/>
      <c r="K262" s="8"/>
      <c r="L262" s="8"/>
      <c r="P262" s="74"/>
      <c r="Q262" s="74"/>
      <c r="R262" s="74"/>
      <c r="S262" s="74"/>
      <c r="T262" s="74"/>
      <c r="U262" s="74"/>
      <c r="V262" s="74"/>
      <c r="W262" s="74"/>
      <c r="X262" s="74"/>
    </row>
    <row r="263" spans="4:24" x14ac:dyDescent="0.2">
      <c r="D263" s="8"/>
      <c r="E263" s="8"/>
      <c r="F263" s="8"/>
      <c r="G263" s="8"/>
      <c r="H263" s="8"/>
      <c r="I263" s="8"/>
      <c r="J263" s="8"/>
      <c r="K263" s="8"/>
      <c r="L263" s="8"/>
      <c r="P263" s="74"/>
      <c r="Q263" s="74"/>
      <c r="R263" s="74"/>
      <c r="S263" s="74"/>
      <c r="T263" s="74"/>
      <c r="U263" s="74"/>
      <c r="V263" s="74"/>
      <c r="W263" s="74"/>
      <c r="X263" s="74"/>
    </row>
    <row r="264" spans="4:24" x14ac:dyDescent="0.2">
      <c r="D264" s="8"/>
      <c r="E264" s="8"/>
      <c r="F264" s="8"/>
      <c r="G264" s="8"/>
      <c r="H264" s="8"/>
      <c r="I264" s="8"/>
      <c r="J264" s="8"/>
      <c r="K264" s="8"/>
      <c r="L264" s="8"/>
      <c r="P264" s="74"/>
      <c r="Q264" s="74"/>
      <c r="R264" s="74"/>
      <c r="S264" s="74"/>
      <c r="T264" s="74"/>
      <c r="U264" s="74"/>
      <c r="V264" s="74"/>
      <c r="W264" s="74"/>
      <c r="X264" s="74"/>
    </row>
    <row r="265" spans="4:24" x14ac:dyDescent="0.2">
      <c r="D265" s="8"/>
      <c r="E265" s="8"/>
      <c r="F265" s="8"/>
      <c r="G265" s="8"/>
      <c r="H265" s="8"/>
      <c r="I265" s="8"/>
      <c r="J265" s="8"/>
      <c r="K265" s="8"/>
      <c r="L265" s="8"/>
      <c r="P265" s="74"/>
      <c r="Q265" s="74"/>
      <c r="R265" s="74"/>
      <c r="S265" s="74"/>
      <c r="T265" s="74"/>
      <c r="U265" s="74"/>
      <c r="V265" s="74"/>
      <c r="W265" s="74"/>
      <c r="X265" s="74"/>
    </row>
    <row r="266" spans="4:24" x14ac:dyDescent="0.2">
      <c r="D266" s="8"/>
      <c r="E266" s="8"/>
      <c r="F266" s="8"/>
      <c r="G266" s="8"/>
      <c r="H266" s="8"/>
      <c r="I266" s="8"/>
      <c r="J266" s="8"/>
      <c r="K266" s="8"/>
      <c r="L266" s="8"/>
      <c r="P266" s="74"/>
      <c r="Q266" s="74"/>
      <c r="R266" s="74"/>
      <c r="S266" s="74"/>
      <c r="T266" s="74"/>
      <c r="U266" s="74"/>
      <c r="V266" s="74"/>
      <c r="W266" s="74"/>
      <c r="X266" s="74"/>
    </row>
    <row r="267" spans="4:24" x14ac:dyDescent="0.2">
      <c r="D267" s="8"/>
      <c r="E267" s="8"/>
      <c r="F267" s="8"/>
      <c r="G267" s="8"/>
      <c r="H267" s="8"/>
      <c r="I267" s="8"/>
      <c r="J267" s="8"/>
      <c r="K267" s="8"/>
      <c r="L267" s="8"/>
      <c r="P267" s="74"/>
      <c r="Q267" s="74"/>
      <c r="R267" s="74"/>
      <c r="S267" s="74"/>
      <c r="T267" s="74"/>
      <c r="U267" s="74"/>
      <c r="V267" s="74"/>
      <c r="W267" s="74"/>
      <c r="X267" s="74"/>
    </row>
    <row r="268" spans="4:24" x14ac:dyDescent="0.2">
      <c r="D268" s="8"/>
      <c r="E268" s="8"/>
      <c r="F268" s="8"/>
      <c r="G268" s="8"/>
      <c r="H268" s="8"/>
      <c r="I268" s="8"/>
      <c r="J268" s="8"/>
      <c r="K268" s="8"/>
      <c r="L268" s="8"/>
      <c r="P268" s="74"/>
      <c r="Q268" s="74"/>
      <c r="R268" s="74"/>
      <c r="S268" s="74"/>
      <c r="T268" s="74"/>
      <c r="U268" s="74"/>
      <c r="V268" s="74"/>
      <c r="W268" s="74"/>
      <c r="X268" s="74"/>
    </row>
    <row r="269" spans="4:24" x14ac:dyDescent="0.2">
      <c r="D269" s="8"/>
      <c r="E269" s="8"/>
      <c r="F269" s="8"/>
      <c r="G269" s="8"/>
      <c r="H269" s="8"/>
      <c r="I269" s="8"/>
      <c r="J269" s="8"/>
      <c r="K269" s="8"/>
      <c r="L269" s="8"/>
      <c r="P269" s="74"/>
      <c r="Q269" s="74"/>
      <c r="R269" s="74"/>
      <c r="S269" s="74"/>
      <c r="T269" s="74"/>
      <c r="U269" s="74"/>
      <c r="V269" s="74"/>
      <c r="W269" s="74"/>
      <c r="X269" s="74"/>
    </row>
    <row r="270" spans="4:24" x14ac:dyDescent="0.2">
      <c r="D270" s="8"/>
      <c r="E270" s="8"/>
      <c r="F270" s="8"/>
      <c r="G270" s="8"/>
      <c r="H270" s="8"/>
      <c r="I270" s="8"/>
      <c r="J270" s="8"/>
      <c r="K270" s="8"/>
      <c r="L270" s="8"/>
      <c r="P270" s="74"/>
      <c r="Q270" s="74"/>
      <c r="R270" s="74"/>
      <c r="S270" s="74"/>
      <c r="T270" s="74"/>
      <c r="U270" s="74"/>
      <c r="V270" s="74"/>
      <c r="W270" s="74"/>
      <c r="X270" s="74"/>
    </row>
    <row r="271" spans="4:24" x14ac:dyDescent="0.2">
      <c r="D271" s="8"/>
      <c r="E271" s="8"/>
      <c r="F271" s="8"/>
      <c r="G271" s="8"/>
      <c r="H271" s="8"/>
      <c r="I271" s="8"/>
      <c r="J271" s="8"/>
      <c r="K271" s="8"/>
      <c r="L271" s="8"/>
      <c r="P271" s="74"/>
      <c r="Q271" s="74"/>
      <c r="R271" s="74"/>
      <c r="S271" s="74"/>
      <c r="T271" s="74"/>
      <c r="U271" s="74"/>
      <c r="V271" s="74"/>
      <c r="W271" s="74"/>
      <c r="X271" s="74"/>
    </row>
    <row r="272" spans="4:24" x14ac:dyDescent="0.2">
      <c r="D272" s="8"/>
      <c r="E272" s="8"/>
      <c r="F272" s="8"/>
      <c r="G272" s="8"/>
      <c r="H272" s="8"/>
      <c r="I272" s="8"/>
      <c r="J272" s="8"/>
      <c r="K272" s="8"/>
      <c r="L272" s="8"/>
      <c r="P272" s="74"/>
      <c r="Q272" s="74"/>
      <c r="R272" s="74"/>
      <c r="S272" s="74"/>
      <c r="T272" s="74"/>
      <c r="U272" s="74"/>
      <c r="V272" s="74"/>
      <c r="W272" s="74"/>
      <c r="X272" s="74"/>
    </row>
    <row r="273" spans="4:24" x14ac:dyDescent="0.2">
      <c r="D273" s="8"/>
      <c r="E273" s="8"/>
      <c r="F273" s="8"/>
      <c r="G273" s="8"/>
      <c r="H273" s="8"/>
      <c r="I273" s="8"/>
      <c r="J273" s="8"/>
      <c r="K273" s="8"/>
      <c r="L273" s="8"/>
      <c r="P273" s="74"/>
      <c r="Q273" s="74"/>
      <c r="R273" s="74"/>
      <c r="S273" s="74"/>
      <c r="T273" s="74"/>
      <c r="U273" s="74"/>
      <c r="V273" s="74"/>
      <c r="W273" s="74"/>
      <c r="X273" s="74"/>
    </row>
    <row r="274" spans="4:24" x14ac:dyDescent="0.2">
      <c r="D274" s="8"/>
      <c r="E274" s="8"/>
      <c r="F274" s="8"/>
      <c r="G274" s="8"/>
      <c r="H274" s="8"/>
      <c r="I274" s="8"/>
      <c r="J274" s="8"/>
      <c r="K274" s="8"/>
      <c r="L274" s="8"/>
      <c r="P274" s="74"/>
      <c r="Q274" s="74"/>
      <c r="R274" s="74"/>
      <c r="S274" s="74"/>
      <c r="T274" s="74"/>
      <c r="U274" s="74"/>
      <c r="V274" s="74"/>
      <c r="W274" s="74"/>
      <c r="X274" s="74"/>
    </row>
    <row r="275" spans="4:24" x14ac:dyDescent="0.2">
      <c r="D275" s="8"/>
      <c r="E275" s="8"/>
      <c r="F275" s="8"/>
      <c r="G275" s="8"/>
      <c r="H275" s="8"/>
      <c r="I275" s="8"/>
      <c r="J275" s="8"/>
      <c r="K275" s="8"/>
      <c r="L275" s="8"/>
      <c r="P275" s="74"/>
      <c r="Q275" s="74"/>
      <c r="R275" s="74"/>
      <c r="S275" s="74"/>
      <c r="T275" s="74"/>
      <c r="U275" s="74"/>
      <c r="V275" s="74"/>
      <c r="W275" s="74"/>
      <c r="X275" s="74"/>
    </row>
    <row r="276" spans="4:24" x14ac:dyDescent="0.2">
      <c r="D276" s="8"/>
      <c r="E276" s="8"/>
      <c r="F276" s="8"/>
      <c r="G276" s="8"/>
      <c r="H276" s="8"/>
      <c r="I276" s="8"/>
      <c r="J276" s="8"/>
      <c r="K276" s="8"/>
      <c r="L276" s="8"/>
      <c r="P276" s="74"/>
      <c r="Q276" s="74"/>
      <c r="R276" s="74"/>
      <c r="S276" s="74"/>
      <c r="T276" s="74"/>
      <c r="U276" s="74"/>
      <c r="V276" s="74"/>
      <c r="W276" s="74"/>
      <c r="X276" s="74"/>
    </row>
    <row r="277" spans="4:24" x14ac:dyDescent="0.2">
      <c r="D277" s="8"/>
      <c r="E277" s="8"/>
      <c r="F277" s="8"/>
      <c r="G277" s="8"/>
      <c r="H277" s="8"/>
      <c r="I277" s="8"/>
      <c r="J277" s="8"/>
      <c r="K277" s="8"/>
      <c r="L277" s="8"/>
      <c r="P277" s="74"/>
      <c r="Q277" s="74"/>
      <c r="R277" s="74"/>
      <c r="S277" s="74"/>
      <c r="T277" s="74"/>
      <c r="U277" s="74"/>
      <c r="V277" s="74"/>
      <c r="W277" s="74"/>
      <c r="X277" s="74"/>
    </row>
    <row r="278" spans="4:24" x14ac:dyDescent="0.2">
      <c r="D278" s="8"/>
      <c r="E278" s="8"/>
      <c r="F278" s="8"/>
      <c r="G278" s="8"/>
      <c r="H278" s="8"/>
      <c r="I278" s="8"/>
      <c r="J278" s="8"/>
      <c r="K278" s="8"/>
      <c r="L278" s="8"/>
      <c r="P278" s="74"/>
      <c r="Q278" s="74"/>
      <c r="R278" s="74"/>
      <c r="S278" s="74"/>
      <c r="T278" s="74"/>
      <c r="U278" s="74"/>
      <c r="V278" s="74"/>
      <c r="W278" s="74"/>
      <c r="X278" s="74"/>
    </row>
    <row r="279" spans="4:24" x14ac:dyDescent="0.2">
      <c r="D279" s="8"/>
      <c r="E279" s="8"/>
      <c r="F279" s="8"/>
      <c r="G279" s="8"/>
      <c r="H279" s="8"/>
      <c r="I279" s="8"/>
      <c r="J279" s="8"/>
      <c r="K279" s="8"/>
      <c r="L279" s="8"/>
      <c r="P279" s="74"/>
      <c r="Q279" s="74"/>
      <c r="R279" s="74"/>
      <c r="S279" s="74"/>
      <c r="T279" s="74"/>
      <c r="U279" s="74"/>
      <c r="V279" s="74"/>
      <c r="W279" s="74"/>
      <c r="X279" s="74"/>
    </row>
    <row r="280" spans="4:24" x14ac:dyDescent="0.2">
      <c r="D280" s="8"/>
      <c r="E280" s="8"/>
      <c r="F280" s="8"/>
      <c r="G280" s="8"/>
      <c r="H280" s="8"/>
      <c r="I280" s="8"/>
      <c r="J280" s="8"/>
      <c r="K280" s="8"/>
      <c r="L280" s="8"/>
      <c r="P280" s="74"/>
      <c r="Q280" s="74"/>
      <c r="R280" s="74"/>
      <c r="S280" s="74"/>
      <c r="T280" s="74"/>
      <c r="U280" s="74"/>
      <c r="V280" s="74"/>
      <c r="W280" s="74"/>
      <c r="X280" s="74"/>
    </row>
    <row r="281" spans="4:24" x14ac:dyDescent="0.2">
      <c r="D281" s="8"/>
      <c r="E281" s="8"/>
      <c r="F281" s="8"/>
      <c r="G281" s="8"/>
      <c r="H281" s="8"/>
      <c r="I281" s="8"/>
      <c r="J281" s="8"/>
      <c r="K281" s="8"/>
      <c r="L281" s="8"/>
      <c r="P281" s="74"/>
      <c r="Q281" s="74"/>
      <c r="R281" s="74"/>
      <c r="S281" s="74"/>
      <c r="T281" s="74"/>
      <c r="U281" s="74"/>
      <c r="V281" s="74"/>
      <c r="W281" s="74"/>
      <c r="X281" s="74"/>
    </row>
    <row r="282" spans="4:24" x14ac:dyDescent="0.2">
      <c r="D282" s="8"/>
      <c r="E282" s="8"/>
      <c r="F282" s="8"/>
      <c r="G282" s="8"/>
      <c r="H282" s="8"/>
      <c r="I282" s="8"/>
      <c r="J282" s="8"/>
      <c r="K282" s="8"/>
      <c r="L282" s="8"/>
      <c r="P282" s="74"/>
      <c r="Q282" s="74"/>
      <c r="R282" s="74"/>
      <c r="S282" s="74"/>
      <c r="T282" s="74"/>
      <c r="U282" s="74"/>
      <c r="V282" s="74"/>
      <c r="W282" s="74"/>
      <c r="X282" s="74"/>
    </row>
    <row r="283" spans="4:24" x14ac:dyDescent="0.2">
      <c r="D283" s="8"/>
      <c r="E283" s="8"/>
      <c r="F283" s="8"/>
      <c r="G283" s="8"/>
      <c r="H283" s="8"/>
      <c r="I283" s="8"/>
      <c r="J283" s="8"/>
      <c r="K283" s="8"/>
      <c r="L283" s="8"/>
      <c r="P283" s="74"/>
      <c r="Q283" s="74"/>
      <c r="R283" s="74"/>
      <c r="S283" s="74"/>
      <c r="T283" s="74"/>
      <c r="U283" s="74"/>
      <c r="V283" s="74"/>
      <c r="W283" s="74"/>
      <c r="X283" s="74"/>
    </row>
    <row r="284" spans="4:24" x14ac:dyDescent="0.2">
      <c r="D284" s="8"/>
      <c r="E284" s="8"/>
      <c r="F284" s="8"/>
      <c r="G284" s="8"/>
      <c r="H284" s="8"/>
      <c r="I284" s="8"/>
      <c r="J284" s="8"/>
      <c r="K284" s="8"/>
      <c r="L284" s="8"/>
      <c r="P284" s="74"/>
      <c r="Q284" s="74"/>
      <c r="R284" s="74"/>
      <c r="S284" s="74"/>
      <c r="T284" s="74"/>
      <c r="U284" s="74"/>
      <c r="V284" s="74"/>
      <c r="W284" s="74"/>
      <c r="X284" s="74"/>
    </row>
    <row r="285" spans="4:24" x14ac:dyDescent="0.2">
      <c r="D285" s="8"/>
      <c r="E285" s="8"/>
      <c r="F285" s="8"/>
      <c r="G285" s="8"/>
      <c r="H285" s="8"/>
      <c r="I285" s="8"/>
      <c r="J285" s="8"/>
      <c r="K285" s="8"/>
      <c r="L285" s="8"/>
      <c r="P285" s="74"/>
      <c r="Q285" s="74"/>
      <c r="R285" s="74"/>
      <c r="S285" s="74"/>
      <c r="T285" s="74"/>
      <c r="U285" s="74"/>
      <c r="V285" s="74"/>
      <c r="W285" s="74"/>
      <c r="X285" s="74"/>
    </row>
    <row r="286" spans="4:24" x14ac:dyDescent="0.2">
      <c r="D286" s="8"/>
      <c r="E286" s="8"/>
      <c r="F286" s="8"/>
      <c r="G286" s="8"/>
      <c r="H286" s="8"/>
      <c r="I286" s="8"/>
      <c r="J286" s="8"/>
      <c r="K286" s="8"/>
      <c r="L286" s="8"/>
      <c r="P286" s="74"/>
      <c r="Q286" s="74"/>
      <c r="R286" s="74"/>
      <c r="S286" s="74"/>
      <c r="T286" s="74"/>
      <c r="U286" s="74"/>
      <c r="V286" s="74"/>
      <c r="W286" s="74"/>
      <c r="X286" s="74"/>
    </row>
    <row r="287" spans="4:24" x14ac:dyDescent="0.2">
      <c r="D287" s="8"/>
      <c r="E287" s="8"/>
      <c r="F287" s="8"/>
      <c r="G287" s="8"/>
      <c r="H287" s="8"/>
      <c r="I287" s="8"/>
      <c r="J287" s="8"/>
      <c r="K287" s="8"/>
      <c r="L287" s="8"/>
      <c r="P287" s="74"/>
      <c r="Q287" s="74"/>
      <c r="R287" s="74"/>
      <c r="S287" s="74"/>
      <c r="T287" s="74"/>
      <c r="U287" s="74"/>
      <c r="V287" s="74"/>
      <c r="W287" s="74"/>
      <c r="X287" s="74"/>
    </row>
    <row r="288" spans="4:24" x14ac:dyDescent="0.2">
      <c r="D288" s="8"/>
      <c r="E288" s="8"/>
      <c r="F288" s="8"/>
      <c r="G288" s="8"/>
      <c r="H288" s="8"/>
      <c r="I288" s="8"/>
      <c r="J288" s="8"/>
      <c r="K288" s="8"/>
      <c r="L288" s="8"/>
      <c r="P288" s="74"/>
      <c r="Q288" s="74"/>
      <c r="R288" s="74"/>
      <c r="S288" s="74"/>
      <c r="T288" s="74"/>
      <c r="U288" s="74"/>
      <c r="V288" s="74"/>
      <c r="W288" s="74"/>
      <c r="X288" s="74"/>
    </row>
    <row r="289" spans="4:24" x14ac:dyDescent="0.2">
      <c r="D289" s="8"/>
      <c r="E289" s="8"/>
      <c r="F289" s="8"/>
      <c r="G289" s="8"/>
      <c r="H289" s="8"/>
      <c r="I289" s="8"/>
      <c r="J289" s="8"/>
      <c r="K289" s="8"/>
      <c r="L289" s="8"/>
      <c r="P289" s="74"/>
      <c r="Q289" s="74"/>
      <c r="R289" s="74"/>
      <c r="S289" s="74"/>
      <c r="T289" s="74"/>
      <c r="U289" s="74"/>
      <c r="V289" s="74"/>
      <c r="W289" s="74"/>
      <c r="X289" s="74"/>
    </row>
    <row r="290" spans="4:24" x14ac:dyDescent="0.2">
      <c r="D290" s="8"/>
      <c r="E290" s="8"/>
      <c r="F290" s="8"/>
      <c r="G290" s="8"/>
      <c r="H290" s="8"/>
      <c r="I290" s="8"/>
      <c r="J290" s="8"/>
      <c r="K290" s="8"/>
      <c r="L290" s="8"/>
      <c r="P290" s="74"/>
      <c r="Q290" s="74"/>
      <c r="R290" s="74"/>
      <c r="S290" s="74"/>
      <c r="T290" s="74"/>
      <c r="U290" s="74"/>
      <c r="V290" s="74"/>
      <c r="W290" s="74"/>
      <c r="X290" s="74"/>
    </row>
    <row r="291" spans="4:24" x14ac:dyDescent="0.2">
      <c r="D291" s="8"/>
      <c r="E291" s="8"/>
      <c r="F291" s="8"/>
      <c r="G291" s="8"/>
      <c r="H291" s="8"/>
      <c r="I291" s="8"/>
      <c r="J291" s="8"/>
      <c r="K291" s="8"/>
      <c r="L291" s="8"/>
      <c r="P291" s="74"/>
      <c r="Q291" s="74"/>
      <c r="R291" s="74"/>
      <c r="S291" s="74"/>
      <c r="T291" s="74"/>
      <c r="U291" s="74"/>
      <c r="V291" s="74"/>
      <c r="W291" s="74"/>
      <c r="X291" s="74"/>
    </row>
    <row r="292" spans="4:24" x14ac:dyDescent="0.2">
      <c r="D292" s="8"/>
      <c r="E292" s="8"/>
      <c r="F292" s="8"/>
      <c r="G292" s="8"/>
      <c r="H292" s="8"/>
      <c r="I292" s="8"/>
      <c r="J292" s="8"/>
      <c r="K292" s="8"/>
      <c r="L292" s="8"/>
      <c r="P292" s="74"/>
      <c r="Q292" s="74"/>
      <c r="R292" s="74"/>
      <c r="S292" s="74"/>
      <c r="T292" s="74"/>
      <c r="U292" s="74"/>
      <c r="V292" s="74"/>
      <c r="W292" s="74"/>
      <c r="X292" s="74"/>
    </row>
    <row r="293" spans="4:24" x14ac:dyDescent="0.2">
      <c r="D293" s="8"/>
      <c r="E293" s="8"/>
      <c r="F293" s="8"/>
      <c r="G293" s="8"/>
      <c r="H293" s="8"/>
      <c r="I293" s="8"/>
      <c r="J293" s="8"/>
      <c r="K293" s="8"/>
      <c r="L293" s="8"/>
      <c r="P293" s="74"/>
      <c r="Q293" s="74"/>
      <c r="R293" s="74"/>
      <c r="S293" s="74"/>
      <c r="T293" s="74"/>
      <c r="U293" s="74"/>
      <c r="V293" s="74"/>
      <c r="W293" s="74"/>
      <c r="X293" s="74"/>
    </row>
    <row r="294" spans="4:24" x14ac:dyDescent="0.2">
      <c r="D294" s="8"/>
      <c r="E294" s="8"/>
      <c r="F294" s="8"/>
      <c r="G294" s="8"/>
      <c r="H294" s="8"/>
      <c r="I294" s="8"/>
      <c r="J294" s="8"/>
      <c r="K294" s="8"/>
      <c r="L294" s="8"/>
      <c r="P294" s="74"/>
      <c r="Q294" s="74"/>
      <c r="R294" s="74"/>
      <c r="S294" s="74"/>
      <c r="T294" s="74"/>
      <c r="U294" s="74"/>
      <c r="V294" s="74"/>
      <c r="W294" s="74"/>
      <c r="X294" s="74"/>
    </row>
    <row r="295" spans="4:24" x14ac:dyDescent="0.2">
      <c r="D295" s="8"/>
      <c r="E295" s="8"/>
      <c r="F295" s="8"/>
      <c r="G295" s="8"/>
      <c r="H295" s="8"/>
      <c r="I295" s="8"/>
      <c r="J295" s="8"/>
      <c r="K295" s="8"/>
      <c r="L295" s="8"/>
      <c r="P295" s="74"/>
      <c r="Q295" s="74"/>
      <c r="R295" s="74"/>
      <c r="S295" s="74"/>
      <c r="T295" s="74"/>
      <c r="U295" s="74"/>
      <c r="V295" s="74"/>
      <c r="W295" s="74"/>
      <c r="X295" s="74"/>
    </row>
    <row r="296" spans="4:24" x14ac:dyDescent="0.2">
      <c r="D296" s="8"/>
      <c r="E296" s="8"/>
      <c r="F296" s="8"/>
      <c r="G296" s="8"/>
      <c r="H296" s="8"/>
      <c r="I296" s="8"/>
      <c r="J296" s="8"/>
      <c r="K296" s="8"/>
      <c r="L296" s="8"/>
      <c r="P296" s="74"/>
      <c r="Q296" s="74"/>
      <c r="R296" s="74"/>
      <c r="S296" s="74"/>
      <c r="T296" s="74"/>
      <c r="U296" s="74"/>
      <c r="V296" s="74"/>
      <c r="W296" s="74"/>
      <c r="X296" s="74"/>
    </row>
    <row r="297" spans="4:24" x14ac:dyDescent="0.2">
      <c r="D297" s="8"/>
      <c r="E297" s="8"/>
      <c r="F297" s="8"/>
      <c r="G297" s="8"/>
      <c r="H297" s="8"/>
      <c r="I297" s="8"/>
      <c r="J297" s="8"/>
      <c r="K297" s="8"/>
      <c r="L297" s="8"/>
      <c r="P297" s="74"/>
      <c r="Q297" s="74"/>
      <c r="R297" s="74"/>
      <c r="S297" s="74"/>
      <c r="T297" s="74"/>
      <c r="U297" s="74"/>
      <c r="V297" s="74"/>
      <c r="W297" s="74"/>
      <c r="X297" s="74"/>
    </row>
    <row r="298" spans="4:24" x14ac:dyDescent="0.2">
      <c r="D298" s="8"/>
      <c r="E298" s="8"/>
      <c r="F298" s="8"/>
      <c r="G298" s="8"/>
      <c r="H298" s="8"/>
      <c r="I298" s="8"/>
      <c r="J298" s="8"/>
      <c r="K298" s="8"/>
      <c r="L298" s="8"/>
      <c r="P298" s="74"/>
      <c r="Q298" s="74"/>
      <c r="R298" s="74"/>
      <c r="S298" s="74"/>
      <c r="T298" s="74"/>
      <c r="U298" s="74"/>
      <c r="V298" s="74"/>
      <c r="W298" s="74"/>
      <c r="X298" s="74"/>
    </row>
    <row r="299" spans="4:24" x14ac:dyDescent="0.2">
      <c r="D299" s="8"/>
      <c r="E299" s="8"/>
      <c r="F299" s="8"/>
      <c r="G299" s="8"/>
      <c r="H299" s="8"/>
      <c r="I299" s="8"/>
      <c r="J299" s="8"/>
      <c r="K299" s="8"/>
      <c r="L299" s="8"/>
      <c r="P299" s="74"/>
      <c r="Q299" s="74"/>
      <c r="R299" s="74"/>
      <c r="S299" s="74"/>
      <c r="T299" s="74"/>
      <c r="U299" s="74"/>
      <c r="V299" s="74"/>
      <c r="W299" s="74"/>
      <c r="X299" s="74"/>
    </row>
    <row r="300" spans="4:24" x14ac:dyDescent="0.2">
      <c r="D300" s="8"/>
      <c r="E300" s="8"/>
      <c r="F300" s="8"/>
      <c r="G300" s="8"/>
      <c r="H300" s="8"/>
      <c r="I300" s="8"/>
      <c r="J300" s="8"/>
      <c r="K300" s="8"/>
      <c r="L300" s="8"/>
      <c r="P300" s="74"/>
      <c r="Q300" s="74"/>
      <c r="R300" s="74"/>
      <c r="S300" s="74"/>
      <c r="T300" s="74"/>
      <c r="U300" s="74"/>
      <c r="V300" s="74"/>
      <c r="W300" s="74"/>
      <c r="X300" s="74"/>
    </row>
    <row r="301" spans="4:24" x14ac:dyDescent="0.2">
      <c r="D301" s="8"/>
      <c r="E301" s="8"/>
      <c r="F301" s="8"/>
      <c r="G301" s="8"/>
      <c r="H301" s="8"/>
      <c r="I301" s="8"/>
      <c r="J301" s="8"/>
      <c r="K301" s="8"/>
      <c r="L301" s="8"/>
      <c r="P301" s="74"/>
      <c r="Q301" s="74"/>
      <c r="R301" s="74"/>
      <c r="S301" s="74"/>
      <c r="T301" s="74"/>
      <c r="U301" s="74"/>
      <c r="V301" s="74"/>
      <c r="W301" s="74"/>
      <c r="X301" s="74"/>
    </row>
    <row r="302" spans="4:24" x14ac:dyDescent="0.2">
      <c r="D302" s="8"/>
      <c r="E302" s="8"/>
      <c r="F302" s="8"/>
      <c r="G302" s="8"/>
      <c r="H302" s="8"/>
      <c r="I302" s="8"/>
      <c r="J302" s="8"/>
      <c r="K302" s="8"/>
      <c r="L302" s="8"/>
      <c r="P302" s="74"/>
      <c r="Q302" s="74"/>
      <c r="R302" s="74"/>
      <c r="S302" s="74"/>
      <c r="T302" s="74"/>
      <c r="U302" s="74"/>
      <c r="V302" s="74"/>
      <c r="W302" s="74"/>
      <c r="X302" s="74"/>
    </row>
    <row r="303" spans="4:24" x14ac:dyDescent="0.2">
      <c r="D303" s="8"/>
      <c r="E303" s="8"/>
      <c r="F303" s="8"/>
      <c r="G303" s="8"/>
      <c r="H303" s="8"/>
      <c r="I303" s="8"/>
      <c r="J303" s="8"/>
      <c r="K303" s="8"/>
      <c r="L303" s="8"/>
      <c r="P303" s="74"/>
      <c r="Q303" s="74"/>
      <c r="R303" s="74"/>
      <c r="S303" s="74"/>
      <c r="T303" s="74"/>
      <c r="U303" s="74"/>
      <c r="V303" s="74"/>
      <c r="W303" s="74"/>
      <c r="X303" s="74"/>
    </row>
    <row r="304" spans="4:24" x14ac:dyDescent="0.2">
      <c r="D304" s="8"/>
      <c r="E304" s="8"/>
      <c r="F304" s="8"/>
      <c r="G304" s="8"/>
      <c r="H304" s="8"/>
      <c r="I304" s="8"/>
      <c r="J304" s="8"/>
      <c r="K304" s="8"/>
      <c r="L304" s="8"/>
      <c r="P304" s="74"/>
      <c r="Q304" s="74"/>
      <c r="R304" s="74"/>
      <c r="S304" s="74"/>
      <c r="T304" s="74"/>
      <c r="U304" s="74"/>
      <c r="V304" s="74"/>
      <c r="W304" s="74"/>
      <c r="X304" s="74"/>
    </row>
    <row r="305" spans="4:24" x14ac:dyDescent="0.2">
      <c r="D305" s="8"/>
      <c r="E305" s="8"/>
      <c r="F305" s="8"/>
      <c r="G305" s="8"/>
      <c r="H305" s="8"/>
      <c r="I305" s="8"/>
      <c r="J305" s="8"/>
      <c r="K305" s="8"/>
      <c r="L305" s="8"/>
      <c r="P305" s="74"/>
      <c r="Q305" s="74"/>
      <c r="R305" s="74"/>
      <c r="S305" s="74"/>
      <c r="T305" s="74"/>
      <c r="U305" s="74"/>
      <c r="V305" s="74"/>
      <c r="W305" s="74"/>
      <c r="X305" s="74"/>
    </row>
    <row r="306" spans="4:24" x14ac:dyDescent="0.2">
      <c r="D306" s="8"/>
      <c r="E306" s="8"/>
      <c r="F306" s="8"/>
      <c r="G306" s="8"/>
      <c r="H306" s="8"/>
      <c r="I306" s="8"/>
      <c r="J306" s="8"/>
      <c r="K306" s="8"/>
      <c r="L306" s="8"/>
      <c r="P306" s="74"/>
      <c r="Q306" s="74"/>
      <c r="R306" s="74"/>
      <c r="S306" s="74"/>
      <c r="T306" s="74"/>
      <c r="U306" s="74"/>
      <c r="V306" s="74"/>
      <c r="W306" s="74"/>
      <c r="X306" s="74"/>
    </row>
    <row r="307" spans="4:24" x14ac:dyDescent="0.2">
      <c r="D307" s="8"/>
      <c r="E307" s="8"/>
      <c r="F307" s="8"/>
      <c r="G307" s="8"/>
      <c r="H307" s="8"/>
      <c r="I307" s="8"/>
      <c r="J307" s="8"/>
      <c r="K307" s="8"/>
      <c r="L307" s="8"/>
      <c r="P307" s="74"/>
      <c r="Q307" s="74"/>
      <c r="R307" s="74"/>
      <c r="S307" s="74"/>
      <c r="T307" s="74"/>
      <c r="U307" s="74"/>
      <c r="V307" s="74"/>
      <c r="W307" s="74"/>
      <c r="X307" s="74"/>
    </row>
    <row r="308" spans="4:24" x14ac:dyDescent="0.2">
      <c r="D308" s="8"/>
      <c r="E308" s="8"/>
      <c r="F308" s="8"/>
      <c r="G308" s="8"/>
      <c r="H308" s="8"/>
      <c r="I308" s="8"/>
      <c r="J308" s="8"/>
      <c r="K308" s="8"/>
      <c r="L308" s="8"/>
      <c r="P308" s="74"/>
      <c r="Q308" s="74"/>
      <c r="R308" s="74"/>
      <c r="S308" s="74"/>
      <c r="T308" s="74"/>
      <c r="U308" s="74"/>
      <c r="V308" s="74"/>
      <c r="W308" s="74"/>
      <c r="X308" s="74"/>
    </row>
    <row r="309" spans="4:24" x14ac:dyDescent="0.2">
      <c r="D309" s="8"/>
      <c r="E309" s="8"/>
      <c r="F309" s="8"/>
      <c r="G309" s="8"/>
      <c r="H309" s="8"/>
      <c r="I309" s="8"/>
      <c r="J309" s="8"/>
      <c r="K309" s="8"/>
      <c r="L309" s="8"/>
      <c r="P309" s="74"/>
      <c r="Q309" s="74"/>
      <c r="R309" s="74"/>
      <c r="S309" s="74"/>
      <c r="T309" s="74"/>
      <c r="U309" s="74"/>
      <c r="V309" s="74"/>
      <c r="W309" s="74"/>
      <c r="X309" s="74"/>
    </row>
    <row r="310" spans="4:24" x14ac:dyDescent="0.2">
      <c r="D310" s="8"/>
      <c r="E310" s="8"/>
      <c r="F310" s="8"/>
      <c r="G310" s="8"/>
      <c r="H310" s="8"/>
      <c r="I310" s="8"/>
      <c r="J310" s="8"/>
      <c r="K310" s="8"/>
      <c r="L310" s="8"/>
      <c r="P310" s="74"/>
      <c r="Q310" s="74"/>
      <c r="R310" s="74"/>
      <c r="S310" s="74"/>
      <c r="T310" s="74"/>
      <c r="U310" s="74"/>
      <c r="V310" s="74"/>
      <c r="W310" s="74"/>
      <c r="X310" s="74"/>
    </row>
    <row r="311" spans="4:24" x14ac:dyDescent="0.2">
      <c r="D311" s="8"/>
      <c r="E311" s="8"/>
      <c r="F311" s="8"/>
      <c r="G311" s="8"/>
      <c r="H311" s="8"/>
      <c r="I311" s="8"/>
      <c r="J311" s="8"/>
      <c r="K311" s="8"/>
      <c r="L311" s="8"/>
      <c r="P311" s="74"/>
      <c r="Q311" s="74"/>
      <c r="R311" s="74"/>
      <c r="S311" s="74"/>
      <c r="T311" s="74"/>
      <c r="U311" s="74"/>
      <c r="V311" s="74"/>
      <c r="W311" s="74"/>
      <c r="X311" s="74"/>
    </row>
    <row r="312" spans="4:24" x14ac:dyDescent="0.2">
      <c r="D312" s="8"/>
      <c r="E312" s="8"/>
      <c r="F312" s="8"/>
      <c r="G312" s="8"/>
      <c r="H312" s="8"/>
      <c r="I312" s="8"/>
      <c r="J312" s="8"/>
      <c r="K312" s="8"/>
      <c r="L312" s="8"/>
      <c r="P312" s="74"/>
      <c r="Q312" s="74"/>
      <c r="R312" s="74"/>
      <c r="S312" s="74"/>
      <c r="T312" s="74"/>
      <c r="U312" s="74"/>
      <c r="V312" s="74"/>
      <c r="W312" s="74"/>
      <c r="X312" s="74"/>
    </row>
    <row r="313" spans="4:24" x14ac:dyDescent="0.2">
      <c r="D313" s="8"/>
      <c r="E313" s="8"/>
      <c r="F313" s="8"/>
      <c r="G313" s="8"/>
      <c r="H313" s="8"/>
      <c r="I313" s="8"/>
      <c r="J313" s="8"/>
      <c r="K313" s="8"/>
      <c r="L313" s="8"/>
      <c r="P313" s="74"/>
      <c r="Q313" s="74"/>
      <c r="R313" s="74"/>
      <c r="S313" s="74"/>
      <c r="T313" s="74"/>
      <c r="U313" s="74"/>
      <c r="V313" s="74"/>
      <c r="W313" s="74"/>
      <c r="X313" s="74"/>
    </row>
    <row r="314" spans="4:24" x14ac:dyDescent="0.2">
      <c r="D314" s="8"/>
      <c r="E314" s="8"/>
      <c r="F314" s="8"/>
      <c r="G314" s="8"/>
      <c r="H314" s="8"/>
      <c r="I314" s="8"/>
      <c r="J314" s="8"/>
      <c r="K314" s="8"/>
      <c r="L314" s="8"/>
      <c r="P314" s="74"/>
      <c r="Q314" s="74"/>
      <c r="R314" s="74"/>
      <c r="S314" s="74"/>
      <c r="T314" s="74"/>
      <c r="U314" s="74"/>
      <c r="V314" s="74"/>
      <c r="W314" s="74"/>
      <c r="X314" s="74"/>
    </row>
    <row r="315" spans="4:24" x14ac:dyDescent="0.2">
      <c r="D315" s="8"/>
      <c r="E315" s="8"/>
      <c r="F315" s="8"/>
      <c r="G315" s="8"/>
      <c r="H315" s="8"/>
      <c r="I315" s="8"/>
      <c r="J315" s="8"/>
      <c r="K315" s="8"/>
      <c r="L315" s="8"/>
      <c r="P315" s="74"/>
      <c r="Q315" s="74"/>
      <c r="R315" s="74"/>
      <c r="S315" s="74"/>
      <c r="T315" s="74"/>
      <c r="U315" s="74"/>
      <c r="V315" s="74"/>
      <c r="W315" s="74"/>
      <c r="X315" s="74"/>
    </row>
    <row r="316" spans="4:24" x14ac:dyDescent="0.2">
      <c r="D316" s="8"/>
      <c r="E316" s="8"/>
      <c r="F316" s="8"/>
      <c r="G316" s="8"/>
      <c r="H316" s="8"/>
      <c r="I316" s="8"/>
      <c r="J316" s="8"/>
      <c r="K316" s="8"/>
      <c r="L316" s="8"/>
      <c r="P316" s="74"/>
      <c r="Q316" s="74"/>
      <c r="R316" s="74"/>
      <c r="S316" s="74"/>
      <c r="T316" s="74"/>
      <c r="U316" s="74"/>
      <c r="V316" s="74"/>
      <c r="W316" s="74"/>
      <c r="X316" s="74"/>
    </row>
    <row r="317" spans="4:24" x14ac:dyDescent="0.2">
      <c r="D317" s="8"/>
      <c r="E317" s="8"/>
      <c r="F317" s="8"/>
      <c r="G317" s="8"/>
      <c r="H317" s="8"/>
      <c r="I317" s="8"/>
      <c r="J317" s="8"/>
      <c r="K317" s="8"/>
      <c r="L317" s="8"/>
      <c r="P317" s="74"/>
      <c r="Q317" s="74"/>
      <c r="R317" s="74"/>
      <c r="S317" s="74"/>
      <c r="T317" s="74"/>
      <c r="U317" s="74"/>
      <c r="V317" s="74"/>
      <c r="W317" s="74"/>
      <c r="X317" s="74"/>
    </row>
    <row r="318" spans="4:24" x14ac:dyDescent="0.2">
      <c r="D318" s="8"/>
      <c r="E318" s="8"/>
      <c r="F318" s="8"/>
      <c r="G318" s="8"/>
      <c r="H318" s="8"/>
      <c r="I318" s="8"/>
      <c r="J318" s="8"/>
      <c r="K318" s="8"/>
      <c r="L318" s="8"/>
      <c r="P318" s="74"/>
      <c r="Q318" s="74"/>
      <c r="R318" s="74"/>
      <c r="S318" s="74"/>
      <c r="T318" s="74"/>
      <c r="U318" s="74"/>
      <c r="V318" s="74"/>
      <c r="W318" s="74"/>
      <c r="X318" s="74"/>
    </row>
    <row r="319" spans="4:24" x14ac:dyDescent="0.2">
      <c r="D319" s="8"/>
      <c r="E319" s="8"/>
      <c r="F319" s="8"/>
      <c r="G319" s="8"/>
      <c r="H319" s="8"/>
      <c r="I319" s="8"/>
      <c r="J319" s="8"/>
      <c r="K319" s="8"/>
      <c r="L319" s="8"/>
      <c r="P319" s="74"/>
      <c r="Q319" s="74"/>
      <c r="R319" s="74"/>
      <c r="S319" s="74"/>
      <c r="T319" s="74"/>
      <c r="U319" s="74"/>
      <c r="V319" s="74"/>
      <c r="W319" s="74"/>
      <c r="X319" s="74"/>
    </row>
    <row r="320" spans="4:24" x14ac:dyDescent="0.2">
      <c r="D320" s="8"/>
      <c r="E320" s="8"/>
      <c r="F320" s="8"/>
      <c r="G320" s="8"/>
      <c r="H320" s="8"/>
      <c r="I320" s="8"/>
      <c r="J320" s="8"/>
      <c r="K320" s="8"/>
      <c r="L320" s="8"/>
      <c r="P320" s="74"/>
      <c r="Q320" s="74"/>
      <c r="R320" s="74"/>
      <c r="S320" s="74"/>
      <c r="T320" s="74"/>
      <c r="U320" s="74"/>
      <c r="V320" s="74"/>
      <c r="W320" s="74"/>
      <c r="X320" s="74"/>
    </row>
    <row r="321" spans="4:24" x14ac:dyDescent="0.2">
      <c r="D321" s="8"/>
      <c r="E321" s="8"/>
      <c r="F321" s="8"/>
      <c r="G321" s="8"/>
      <c r="H321" s="8"/>
      <c r="I321" s="8"/>
      <c r="J321" s="8"/>
      <c r="K321" s="8"/>
      <c r="L321" s="8"/>
      <c r="P321" s="74"/>
      <c r="Q321" s="74"/>
      <c r="R321" s="74"/>
      <c r="S321" s="74"/>
      <c r="T321" s="74"/>
      <c r="U321" s="74"/>
      <c r="V321" s="74"/>
      <c r="W321" s="74"/>
      <c r="X321" s="74"/>
    </row>
    <row r="322" spans="4:24" x14ac:dyDescent="0.2">
      <c r="D322" s="8"/>
      <c r="E322" s="8"/>
      <c r="F322" s="8"/>
      <c r="G322" s="8"/>
      <c r="H322" s="8"/>
      <c r="I322" s="8"/>
      <c r="J322" s="8"/>
      <c r="K322" s="8"/>
      <c r="L322" s="8"/>
      <c r="P322" s="74"/>
      <c r="Q322" s="74"/>
      <c r="R322" s="74"/>
      <c r="S322" s="74"/>
      <c r="T322" s="74"/>
      <c r="U322" s="74"/>
      <c r="V322" s="74"/>
      <c r="W322" s="74"/>
      <c r="X322" s="74"/>
    </row>
    <row r="323" spans="4:24" x14ac:dyDescent="0.2">
      <c r="D323" s="8"/>
      <c r="E323" s="8"/>
      <c r="F323" s="8"/>
      <c r="G323" s="8"/>
      <c r="H323" s="8"/>
      <c r="I323" s="8"/>
      <c r="J323" s="8"/>
      <c r="K323" s="8"/>
      <c r="L323" s="8"/>
      <c r="P323" s="74"/>
      <c r="Q323" s="74"/>
      <c r="R323" s="74"/>
      <c r="S323" s="74"/>
      <c r="T323" s="74"/>
      <c r="U323" s="74"/>
      <c r="V323" s="74"/>
      <c r="W323" s="74"/>
      <c r="X323" s="74"/>
    </row>
    <row r="324" spans="4:24" x14ac:dyDescent="0.2">
      <c r="D324" s="8"/>
      <c r="E324" s="8"/>
      <c r="F324" s="8"/>
      <c r="G324" s="8"/>
      <c r="H324" s="8"/>
      <c r="I324" s="8"/>
      <c r="J324" s="8"/>
      <c r="K324" s="8"/>
      <c r="L324" s="8"/>
      <c r="P324" s="74"/>
      <c r="Q324" s="74"/>
      <c r="R324" s="74"/>
      <c r="S324" s="74"/>
      <c r="T324" s="74"/>
      <c r="U324" s="74"/>
      <c r="V324" s="74"/>
      <c r="W324" s="74"/>
      <c r="X324" s="74"/>
    </row>
    <row r="325" spans="4:24" x14ac:dyDescent="0.2">
      <c r="D325" s="8"/>
      <c r="E325" s="8"/>
      <c r="F325" s="8"/>
      <c r="G325" s="8"/>
      <c r="H325" s="8"/>
      <c r="I325" s="8"/>
      <c r="J325" s="8"/>
      <c r="K325" s="8"/>
      <c r="L325" s="8"/>
      <c r="P325" s="74"/>
      <c r="Q325" s="74"/>
      <c r="R325" s="74"/>
      <c r="S325" s="74"/>
      <c r="T325" s="74"/>
      <c r="U325" s="74"/>
      <c r="V325" s="74"/>
      <c r="W325" s="74"/>
      <c r="X325" s="74"/>
    </row>
    <row r="326" spans="4:24" x14ac:dyDescent="0.2">
      <c r="D326" s="8"/>
      <c r="E326" s="8"/>
      <c r="F326" s="8"/>
      <c r="G326" s="8"/>
      <c r="H326" s="8"/>
      <c r="I326" s="8"/>
      <c r="J326" s="8"/>
      <c r="K326" s="8"/>
      <c r="L326" s="8"/>
      <c r="P326" s="74"/>
      <c r="Q326" s="74"/>
      <c r="R326" s="74"/>
      <c r="S326" s="74"/>
      <c r="T326" s="74"/>
      <c r="U326" s="74"/>
      <c r="V326" s="74"/>
      <c r="W326" s="74"/>
      <c r="X326" s="74"/>
    </row>
    <row r="327" spans="4:24" x14ac:dyDescent="0.2">
      <c r="D327" s="8"/>
      <c r="E327" s="8"/>
      <c r="F327" s="8"/>
      <c r="G327" s="8"/>
      <c r="H327" s="8"/>
      <c r="I327" s="8"/>
      <c r="J327" s="8"/>
      <c r="K327" s="8"/>
      <c r="L327" s="8"/>
      <c r="P327" s="74"/>
      <c r="Q327" s="74"/>
      <c r="R327" s="74"/>
      <c r="S327" s="74"/>
      <c r="T327" s="74"/>
      <c r="U327" s="74"/>
      <c r="V327" s="74"/>
      <c r="W327" s="74"/>
      <c r="X327" s="74"/>
    </row>
    <row r="328" spans="4:24" x14ac:dyDescent="0.2">
      <c r="D328" s="8"/>
      <c r="E328" s="8"/>
      <c r="F328" s="8"/>
      <c r="G328" s="8"/>
      <c r="H328" s="8"/>
      <c r="I328" s="8"/>
      <c r="J328" s="8"/>
      <c r="K328" s="8"/>
      <c r="L328" s="8"/>
      <c r="P328" s="74"/>
      <c r="Q328" s="74"/>
      <c r="R328" s="74"/>
      <c r="S328" s="74"/>
      <c r="T328" s="74"/>
      <c r="U328" s="74"/>
      <c r="V328" s="74"/>
      <c r="W328" s="74"/>
      <c r="X328" s="74"/>
    </row>
    <row r="329" spans="4:24" x14ac:dyDescent="0.2">
      <c r="D329" s="8"/>
      <c r="E329" s="8"/>
      <c r="F329" s="8"/>
      <c r="G329" s="8"/>
      <c r="H329" s="8"/>
      <c r="I329" s="8"/>
      <c r="J329" s="8"/>
      <c r="K329" s="8"/>
      <c r="L329" s="8"/>
      <c r="P329" s="74"/>
      <c r="Q329" s="74"/>
      <c r="R329" s="74"/>
      <c r="S329" s="74"/>
      <c r="T329" s="74"/>
      <c r="U329" s="74"/>
      <c r="V329" s="74"/>
      <c r="W329" s="74"/>
      <c r="X329" s="74"/>
    </row>
    <row r="330" spans="4:24" x14ac:dyDescent="0.2">
      <c r="D330" s="8"/>
      <c r="E330" s="8"/>
      <c r="F330" s="8"/>
      <c r="G330" s="8"/>
      <c r="H330" s="8"/>
      <c r="I330" s="8"/>
      <c r="J330" s="8"/>
      <c r="K330" s="8"/>
      <c r="L330" s="8"/>
      <c r="P330" s="74"/>
      <c r="Q330" s="74"/>
      <c r="R330" s="74"/>
      <c r="S330" s="74"/>
      <c r="T330" s="74"/>
      <c r="U330" s="74"/>
      <c r="V330" s="74"/>
      <c r="W330" s="74"/>
      <c r="X330" s="74"/>
    </row>
    <row r="331" spans="4:24" x14ac:dyDescent="0.2">
      <c r="D331" s="8"/>
      <c r="E331" s="8"/>
      <c r="F331" s="8"/>
      <c r="G331" s="8"/>
      <c r="H331" s="8"/>
      <c r="I331" s="8"/>
      <c r="J331" s="8"/>
      <c r="K331" s="8"/>
      <c r="L331" s="8"/>
      <c r="P331" s="74"/>
      <c r="Q331" s="74"/>
      <c r="R331" s="74"/>
      <c r="S331" s="74"/>
      <c r="T331" s="74"/>
      <c r="U331" s="74"/>
      <c r="V331" s="74"/>
      <c r="W331" s="74"/>
      <c r="X331" s="74"/>
    </row>
    <row r="332" spans="4:24" x14ac:dyDescent="0.2">
      <c r="D332" s="8"/>
      <c r="E332" s="8"/>
      <c r="F332" s="8"/>
      <c r="G332" s="8"/>
      <c r="H332" s="8"/>
      <c r="I332" s="8"/>
      <c r="J332" s="8"/>
      <c r="K332" s="8"/>
      <c r="L332" s="8"/>
      <c r="P332" s="74"/>
      <c r="Q332" s="74"/>
      <c r="R332" s="74"/>
      <c r="S332" s="74"/>
      <c r="T332" s="74"/>
      <c r="U332" s="74"/>
      <c r="V332" s="74"/>
      <c r="W332" s="74"/>
      <c r="X332" s="74"/>
    </row>
    <row r="333" spans="4:24" x14ac:dyDescent="0.2">
      <c r="D333" s="8"/>
      <c r="E333" s="8"/>
      <c r="F333" s="8"/>
      <c r="G333" s="8"/>
      <c r="H333" s="8"/>
      <c r="I333" s="8"/>
      <c r="J333" s="8"/>
      <c r="K333" s="8"/>
      <c r="L333" s="8"/>
      <c r="P333" s="74"/>
      <c r="Q333" s="74"/>
      <c r="R333" s="74"/>
      <c r="S333" s="74"/>
      <c r="T333" s="74"/>
      <c r="U333" s="74"/>
      <c r="V333" s="74"/>
      <c r="W333" s="74"/>
      <c r="X333" s="74"/>
    </row>
    <row r="334" spans="4:24" x14ac:dyDescent="0.2">
      <c r="D334" s="8"/>
      <c r="E334" s="8"/>
      <c r="F334" s="8"/>
      <c r="G334" s="8"/>
      <c r="H334" s="8"/>
      <c r="I334" s="8"/>
      <c r="J334" s="8"/>
      <c r="K334" s="8"/>
      <c r="L334" s="8"/>
      <c r="P334" s="74"/>
      <c r="Q334" s="74"/>
      <c r="R334" s="74"/>
      <c r="S334" s="74"/>
      <c r="T334" s="74"/>
      <c r="U334" s="74"/>
      <c r="V334" s="74"/>
      <c r="W334" s="74"/>
      <c r="X334" s="74"/>
    </row>
    <row r="335" spans="4:24" x14ac:dyDescent="0.2">
      <c r="D335" s="8"/>
      <c r="E335" s="8"/>
      <c r="F335" s="8"/>
      <c r="G335" s="8"/>
      <c r="H335" s="8"/>
      <c r="I335" s="8"/>
      <c r="J335" s="8"/>
      <c r="K335" s="8"/>
      <c r="L335" s="8"/>
      <c r="P335" s="74"/>
      <c r="Q335" s="74"/>
      <c r="R335" s="74"/>
      <c r="S335" s="74"/>
      <c r="T335" s="74"/>
      <c r="U335" s="74"/>
      <c r="V335" s="74"/>
      <c r="W335" s="74"/>
      <c r="X335" s="74"/>
    </row>
    <row r="336" spans="4:24" x14ac:dyDescent="0.2">
      <c r="D336" s="8"/>
      <c r="E336" s="8"/>
      <c r="F336" s="8"/>
      <c r="G336" s="8"/>
      <c r="H336" s="8"/>
      <c r="I336" s="8"/>
      <c r="J336" s="8"/>
      <c r="K336" s="8"/>
      <c r="L336" s="8"/>
      <c r="P336" s="74"/>
      <c r="Q336" s="74"/>
      <c r="R336" s="74"/>
      <c r="S336" s="74"/>
      <c r="T336" s="74"/>
      <c r="U336" s="74"/>
      <c r="V336" s="74"/>
      <c r="W336" s="74"/>
      <c r="X336" s="74"/>
    </row>
    <row r="337" spans="4:24" x14ac:dyDescent="0.2">
      <c r="D337" s="8"/>
      <c r="E337" s="8"/>
      <c r="F337" s="8"/>
      <c r="G337" s="8"/>
      <c r="H337" s="8"/>
      <c r="I337" s="8"/>
      <c r="J337" s="8"/>
      <c r="K337" s="8"/>
      <c r="L337" s="8"/>
      <c r="P337" s="74"/>
      <c r="Q337" s="74"/>
      <c r="R337" s="74"/>
      <c r="S337" s="74"/>
      <c r="T337" s="74"/>
      <c r="U337" s="74"/>
      <c r="V337" s="74"/>
      <c r="W337" s="74"/>
      <c r="X337" s="74"/>
    </row>
    <row r="338" spans="4:24" x14ac:dyDescent="0.2">
      <c r="D338" s="8"/>
      <c r="E338" s="8"/>
      <c r="F338" s="8"/>
      <c r="G338" s="8"/>
      <c r="H338" s="8"/>
      <c r="I338" s="8"/>
      <c r="J338" s="8"/>
      <c r="K338" s="8"/>
      <c r="L338" s="8"/>
      <c r="P338" s="74"/>
      <c r="Q338" s="74"/>
      <c r="R338" s="74"/>
      <c r="S338" s="74"/>
      <c r="T338" s="74"/>
      <c r="U338" s="74"/>
      <c r="V338" s="74"/>
      <c r="W338" s="74"/>
      <c r="X338" s="74"/>
    </row>
    <row r="339" spans="4:24" x14ac:dyDescent="0.2">
      <c r="D339" s="8"/>
      <c r="E339" s="8"/>
      <c r="F339" s="8"/>
      <c r="G339" s="8"/>
      <c r="H339" s="8"/>
      <c r="I339" s="8"/>
      <c r="J339" s="8"/>
      <c r="K339" s="8"/>
      <c r="L339" s="8"/>
      <c r="P339" s="74"/>
      <c r="Q339" s="74"/>
      <c r="R339" s="74"/>
      <c r="S339" s="74"/>
      <c r="T339" s="74"/>
      <c r="U339" s="74"/>
      <c r="V339" s="74"/>
      <c r="W339" s="74"/>
      <c r="X339" s="74"/>
    </row>
    <row r="340" spans="4:24" x14ac:dyDescent="0.2">
      <c r="D340" s="8"/>
      <c r="E340" s="8"/>
      <c r="F340" s="8"/>
      <c r="G340" s="8"/>
      <c r="H340" s="8"/>
      <c r="I340" s="8"/>
      <c r="J340" s="8"/>
      <c r="K340" s="8"/>
      <c r="L340" s="8"/>
      <c r="P340" s="74"/>
      <c r="Q340" s="74"/>
      <c r="R340" s="74"/>
      <c r="S340" s="74"/>
      <c r="T340" s="74"/>
      <c r="U340" s="74"/>
      <c r="V340" s="74"/>
      <c r="W340" s="74"/>
      <c r="X340" s="74"/>
    </row>
    <row r="341" spans="4:24" x14ac:dyDescent="0.2">
      <c r="D341" s="8"/>
      <c r="E341" s="8"/>
      <c r="F341" s="8"/>
      <c r="G341" s="8"/>
      <c r="H341" s="8"/>
      <c r="I341" s="8"/>
      <c r="J341" s="8"/>
      <c r="K341" s="8"/>
      <c r="L341" s="8"/>
      <c r="P341" s="74"/>
      <c r="Q341" s="74"/>
      <c r="R341" s="74"/>
      <c r="S341" s="74"/>
      <c r="T341" s="74"/>
      <c r="U341" s="74"/>
      <c r="V341" s="74"/>
      <c r="W341" s="74"/>
      <c r="X341" s="74"/>
    </row>
    <row r="342" spans="4:24" x14ac:dyDescent="0.2">
      <c r="D342" s="8"/>
      <c r="E342" s="8"/>
      <c r="F342" s="8"/>
      <c r="G342" s="8"/>
      <c r="H342" s="8"/>
      <c r="I342" s="8"/>
      <c r="J342" s="8"/>
      <c r="K342" s="8"/>
      <c r="L342" s="8"/>
      <c r="P342" s="74"/>
      <c r="Q342" s="74"/>
      <c r="R342" s="74"/>
      <c r="S342" s="74"/>
      <c r="T342" s="74"/>
      <c r="U342" s="74"/>
      <c r="V342" s="74"/>
      <c r="W342" s="74"/>
      <c r="X342" s="74"/>
    </row>
    <row r="343" spans="4:24" x14ac:dyDescent="0.2">
      <c r="D343" s="8"/>
      <c r="E343" s="8"/>
      <c r="F343" s="8"/>
      <c r="G343" s="8"/>
      <c r="H343" s="8"/>
      <c r="I343" s="8"/>
      <c r="J343" s="8"/>
      <c r="K343" s="8"/>
      <c r="L343" s="8"/>
      <c r="P343" s="74"/>
      <c r="Q343" s="74"/>
      <c r="R343" s="74"/>
      <c r="S343" s="74"/>
      <c r="T343" s="74"/>
      <c r="U343" s="74"/>
      <c r="V343" s="74"/>
      <c r="W343" s="74"/>
      <c r="X343" s="74"/>
    </row>
    <row r="344" spans="4:24" x14ac:dyDescent="0.2">
      <c r="D344" s="8"/>
      <c r="E344" s="8"/>
      <c r="F344" s="8"/>
      <c r="G344" s="8"/>
      <c r="H344" s="8"/>
      <c r="I344" s="8"/>
      <c r="J344" s="8"/>
      <c r="K344" s="8"/>
      <c r="L344" s="8"/>
      <c r="P344" s="74"/>
      <c r="Q344" s="74"/>
      <c r="R344" s="74"/>
      <c r="S344" s="74"/>
      <c r="T344" s="74"/>
      <c r="U344" s="74"/>
      <c r="V344" s="74"/>
      <c r="W344" s="74"/>
      <c r="X344" s="74"/>
    </row>
    <row r="345" spans="4:24" x14ac:dyDescent="0.2">
      <c r="D345" s="8"/>
      <c r="E345" s="8"/>
      <c r="F345" s="8"/>
      <c r="G345" s="8"/>
      <c r="H345" s="8"/>
      <c r="I345" s="8"/>
      <c r="J345" s="8"/>
      <c r="K345" s="8"/>
      <c r="L345" s="8"/>
      <c r="P345" s="74"/>
      <c r="Q345" s="74"/>
      <c r="R345" s="74"/>
      <c r="S345" s="74"/>
      <c r="T345" s="74"/>
      <c r="U345" s="74"/>
      <c r="V345" s="74"/>
      <c r="W345" s="74"/>
      <c r="X345" s="74"/>
    </row>
    <row r="346" spans="4:24" x14ac:dyDescent="0.2">
      <c r="D346" s="8"/>
      <c r="E346" s="8"/>
      <c r="F346" s="8"/>
      <c r="G346" s="8"/>
      <c r="H346" s="8"/>
      <c r="I346" s="8"/>
      <c r="J346" s="8"/>
      <c r="K346" s="8"/>
      <c r="L346" s="8"/>
      <c r="P346" s="74"/>
      <c r="Q346" s="74"/>
      <c r="R346" s="74"/>
      <c r="S346" s="74"/>
      <c r="T346" s="74"/>
      <c r="U346" s="74"/>
      <c r="V346" s="74"/>
      <c r="W346" s="74"/>
      <c r="X346" s="74"/>
    </row>
    <row r="347" spans="4:24" x14ac:dyDescent="0.2">
      <c r="D347" s="8"/>
      <c r="E347" s="8"/>
      <c r="F347" s="8"/>
      <c r="G347" s="8"/>
      <c r="H347" s="8"/>
      <c r="I347" s="8"/>
      <c r="J347" s="8"/>
      <c r="K347" s="8"/>
      <c r="L347" s="8"/>
      <c r="P347" s="74"/>
      <c r="Q347" s="74"/>
      <c r="R347" s="74"/>
      <c r="S347" s="74"/>
      <c r="T347" s="74"/>
      <c r="U347" s="74"/>
      <c r="V347" s="74"/>
      <c r="W347" s="74"/>
      <c r="X347" s="74"/>
    </row>
    <row r="348" spans="4:24" x14ac:dyDescent="0.2">
      <c r="D348" s="8"/>
      <c r="E348" s="8"/>
      <c r="F348" s="8"/>
      <c r="G348" s="8"/>
      <c r="H348" s="8"/>
      <c r="I348" s="8"/>
      <c r="J348" s="8"/>
      <c r="K348" s="8"/>
      <c r="L348" s="8"/>
      <c r="P348" s="74"/>
      <c r="Q348" s="74"/>
      <c r="R348" s="74"/>
      <c r="S348" s="74"/>
      <c r="T348" s="74"/>
      <c r="U348" s="74"/>
      <c r="V348" s="74"/>
      <c r="W348" s="74"/>
      <c r="X348" s="74"/>
    </row>
    <row r="349" spans="4:24" x14ac:dyDescent="0.2">
      <c r="D349" s="8"/>
      <c r="E349" s="8"/>
      <c r="F349" s="8"/>
      <c r="G349" s="8"/>
      <c r="H349" s="8"/>
      <c r="I349" s="8"/>
      <c r="J349" s="8"/>
      <c r="K349" s="8"/>
      <c r="L349" s="8"/>
      <c r="P349" s="74"/>
      <c r="Q349" s="74"/>
      <c r="R349" s="74"/>
      <c r="S349" s="74"/>
      <c r="T349" s="74"/>
      <c r="U349" s="74"/>
      <c r="V349" s="74"/>
      <c r="W349" s="74"/>
      <c r="X349" s="74"/>
    </row>
    <row r="350" spans="4:24" x14ac:dyDescent="0.2">
      <c r="D350" s="8"/>
      <c r="E350" s="8"/>
      <c r="F350" s="8"/>
      <c r="G350" s="8"/>
      <c r="H350" s="8"/>
      <c r="I350" s="8"/>
      <c r="J350" s="8"/>
      <c r="K350" s="8"/>
      <c r="L350" s="8"/>
      <c r="P350" s="74"/>
      <c r="Q350" s="74"/>
      <c r="R350" s="74"/>
      <c r="S350" s="74"/>
      <c r="T350" s="74"/>
      <c r="U350" s="74"/>
      <c r="V350" s="74"/>
      <c r="W350" s="74"/>
      <c r="X350" s="74"/>
    </row>
    <row r="351" spans="4:24" x14ac:dyDescent="0.2">
      <c r="D351" s="8"/>
      <c r="E351" s="8"/>
      <c r="F351" s="8"/>
      <c r="G351" s="8"/>
      <c r="H351" s="8"/>
      <c r="I351" s="8"/>
      <c r="J351" s="8"/>
      <c r="K351" s="8"/>
      <c r="L351" s="8"/>
      <c r="P351" s="74"/>
      <c r="Q351" s="74"/>
      <c r="R351" s="74"/>
      <c r="S351" s="74"/>
      <c r="T351" s="74"/>
      <c r="U351" s="74"/>
      <c r="V351" s="74"/>
      <c r="W351" s="74"/>
      <c r="X351" s="74"/>
    </row>
    <row r="352" spans="4:24" x14ac:dyDescent="0.2">
      <c r="D352" s="8"/>
      <c r="E352" s="8"/>
      <c r="F352" s="8"/>
      <c r="G352" s="8"/>
      <c r="H352" s="8"/>
      <c r="I352" s="8"/>
      <c r="J352" s="8"/>
      <c r="K352" s="8"/>
      <c r="L352" s="8"/>
      <c r="P352" s="74"/>
      <c r="Q352" s="74"/>
      <c r="R352" s="74"/>
      <c r="S352" s="74"/>
      <c r="T352" s="74"/>
      <c r="U352" s="74"/>
      <c r="V352" s="74"/>
      <c r="W352" s="74"/>
      <c r="X352" s="74"/>
    </row>
    <row r="353" spans="4:24" x14ac:dyDescent="0.2">
      <c r="D353" s="8"/>
      <c r="E353" s="8"/>
      <c r="F353" s="8"/>
      <c r="G353" s="8"/>
      <c r="H353" s="8"/>
      <c r="I353" s="8"/>
      <c r="J353" s="8"/>
      <c r="K353" s="8"/>
      <c r="L353" s="8"/>
      <c r="P353" s="74"/>
      <c r="Q353" s="74"/>
      <c r="R353" s="74"/>
      <c r="S353" s="74"/>
      <c r="T353" s="74"/>
      <c r="U353" s="74"/>
      <c r="V353" s="74"/>
      <c r="W353" s="74"/>
      <c r="X353" s="74"/>
    </row>
    <row r="354" spans="4:24" x14ac:dyDescent="0.2">
      <c r="D354" s="8"/>
      <c r="E354" s="8"/>
      <c r="F354" s="8"/>
      <c r="G354" s="8"/>
      <c r="H354" s="8"/>
      <c r="I354" s="8"/>
      <c r="J354" s="8"/>
      <c r="K354" s="8"/>
      <c r="L354" s="8"/>
      <c r="P354" s="74"/>
      <c r="Q354" s="74"/>
      <c r="R354" s="74"/>
      <c r="S354" s="74"/>
      <c r="T354" s="74"/>
      <c r="U354" s="74"/>
      <c r="V354" s="74"/>
      <c r="W354" s="74"/>
      <c r="X354" s="74"/>
    </row>
    <row r="355" spans="4:24" x14ac:dyDescent="0.2">
      <c r="D355" s="8"/>
      <c r="E355" s="8"/>
      <c r="F355" s="8"/>
      <c r="G355" s="8"/>
      <c r="H355" s="8"/>
      <c r="I355" s="8"/>
      <c r="J355" s="8"/>
      <c r="K355" s="8"/>
      <c r="L355" s="8"/>
      <c r="P355" s="74"/>
      <c r="Q355" s="74"/>
      <c r="R355" s="74"/>
      <c r="S355" s="74"/>
      <c r="T355" s="74"/>
      <c r="U355" s="74"/>
      <c r="V355" s="74"/>
      <c r="W355" s="74"/>
      <c r="X355" s="74"/>
    </row>
    <row r="356" spans="4:24" x14ac:dyDescent="0.2">
      <c r="D356" s="8"/>
      <c r="E356" s="8"/>
      <c r="F356" s="8"/>
      <c r="G356" s="8"/>
      <c r="H356" s="8"/>
      <c r="I356" s="8"/>
      <c r="J356" s="8"/>
      <c r="K356" s="8"/>
      <c r="L356" s="8"/>
      <c r="P356" s="74"/>
      <c r="Q356" s="74"/>
      <c r="R356" s="74"/>
      <c r="S356" s="74"/>
      <c r="T356" s="74"/>
      <c r="U356" s="74"/>
      <c r="V356" s="74"/>
      <c r="W356" s="74"/>
      <c r="X356" s="74"/>
    </row>
    <row r="357" spans="4:24" x14ac:dyDescent="0.2">
      <c r="D357" s="8"/>
      <c r="E357" s="8"/>
      <c r="F357" s="8"/>
      <c r="G357" s="8"/>
      <c r="H357" s="8"/>
      <c r="I357" s="8"/>
      <c r="J357" s="8"/>
      <c r="K357" s="8"/>
      <c r="L357" s="8"/>
      <c r="P357" s="74"/>
      <c r="Q357" s="74"/>
      <c r="R357" s="74"/>
      <c r="S357" s="74"/>
      <c r="T357" s="74"/>
      <c r="U357" s="74"/>
      <c r="V357" s="74"/>
      <c r="W357" s="74"/>
      <c r="X357" s="74"/>
    </row>
    <row r="358" spans="4:24" x14ac:dyDescent="0.2">
      <c r="D358" s="8"/>
      <c r="E358" s="8"/>
      <c r="F358" s="8"/>
      <c r="G358" s="8"/>
      <c r="H358" s="8"/>
      <c r="I358" s="8"/>
      <c r="J358" s="8"/>
      <c r="K358" s="8"/>
      <c r="L358" s="8"/>
      <c r="P358" s="74"/>
      <c r="Q358" s="74"/>
      <c r="R358" s="74"/>
      <c r="S358" s="74"/>
      <c r="T358" s="74"/>
      <c r="U358" s="74"/>
      <c r="V358" s="74"/>
      <c r="W358" s="74"/>
      <c r="X358" s="74"/>
    </row>
    <row r="359" spans="4:24" x14ac:dyDescent="0.2">
      <c r="D359" s="8"/>
      <c r="E359" s="8"/>
      <c r="F359" s="8"/>
      <c r="G359" s="8"/>
      <c r="H359" s="8"/>
      <c r="I359" s="8"/>
      <c r="J359" s="8"/>
      <c r="K359" s="8"/>
      <c r="L359" s="8"/>
      <c r="P359" s="74"/>
      <c r="Q359" s="74"/>
      <c r="R359" s="74"/>
      <c r="S359" s="74"/>
      <c r="T359" s="74"/>
      <c r="U359" s="74"/>
      <c r="V359" s="74"/>
      <c r="W359" s="74"/>
      <c r="X359" s="74"/>
    </row>
    <row r="360" spans="4:24" x14ac:dyDescent="0.2">
      <c r="D360" s="8"/>
      <c r="E360" s="8"/>
      <c r="F360" s="8"/>
      <c r="G360" s="8"/>
      <c r="H360" s="8"/>
      <c r="I360" s="8"/>
      <c r="J360" s="8"/>
      <c r="K360" s="8"/>
      <c r="L360" s="8"/>
      <c r="P360" s="74"/>
      <c r="Q360" s="74"/>
      <c r="R360" s="74"/>
      <c r="S360" s="74"/>
      <c r="T360" s="74"/>
      <c r="U360" s="74"/>
      <c r="V360" s="74"/>
      <c r="W360" s="74"/>
      <c r="X360" s="74"/>
    </row>
    <row r="361" spans="4:24" x14ac:dyDescent="0.2">
      <c r="D361" s="8"/>
      <c r="E361" s="8"/>
      <c r="F361" s="8"/>
      <c r="G361" s="8"/>
      <c r="H361" s="8"/>
      <c r="I361" s="8"/>
      <c r="J361" s="8"/>
      <c r="K361" s="8"/>
      <c r="L361" s="8"/>
      <c r="P361" s="74"/>
      <c r="Q361" s="74"/>
      <c r="R361" s="74"/>
      <c r="S361" s="74"/>
      <c r="T361" s="74"/>
      <c r="U361" s="74"/>
      <c r="V361" s="74"/>
      <c r="W361" s="74"/>
      <c r="X361" s="74"/>
    </row>
    <row r="362" spans="4:24" x14ac:dyDescent="0.2">
      <c r="D362" s="8"/>
      <c r="E362" s="8"/>
      <c r="F362" s="8"/>
      <c r="G362" s="8"/>
      <c r="H362" s="8"/>
      <c r="I362" s="8"/>
      <c r="J362" s="8"/>
      <c r="K362" s="8"/>
      <c r="L362" s="8"/>
      <c r="P362" s="74"/>
      <c r="Q362" s="74"/>
      <c r="R362" s="74"/>
      <c r="S362" s="74"/>
      <c r="T362" s="74"/>
      <c r="U362" s="74"/>
      <c r="V362" s="74"/>
      <c r="W362" s="74"/>
      <c r="X362" s="74"/>
    </row>
    <row r="363" spans="4:24" x14ac:dyDescent="0.2">
      <c r="D363" s="8"/>
      <c r="E363" s="8"/>
      <c r="F363" s="8"/>
      <c r="G363" s="8"/>
      <c r="H363" s="8"/>
      <c r="I363" s="8"/>
      <c r="J363" s="8"/>
      <c r="K363" s="8"/>
      <c r="L363" s="8"/>
      <c r="P363" s="74"/>
      <c r="Q363" s="74"/>
      <c r="R363" s="74"/>
      <c r="S363" s="74"/>
      <c r="T363" s="74"/>
      <c r="U363" s="74"/>
      <c r="V363" s="74"/>
      <c r="W363" s="74"/>
      <c r="X363" s="74"/>
    </row>
    <row r="364" spans="4:24" x14ac:dyDescent="0.2">
      <c r="D364" s="8"/>
      <c r="E364" s="8"/>
      <c r="F364" s="8"/>
      <c r="G364" s="8"/>
      <c r="H364" s="8"/>
      <c r="I364" s="8"/>
      <c r="J364" s="8"/>
      <c r="K364" s="8"/>
      <c r="L364" s="8"/>
      <c r="P364" s="74"/>
      <c r="Q364" s="74"/>
      <c r="R364" s="74"/>
      <c r="S364" s="74"/>
      <c r="T364" s="74"/>
      <c r="U364" s="74"/>
      <c r="V364" s="74"/>
      <c r="W364" s="74"/>
      <c r="X364" s="74"/>
    </row>
    <row r="365" spans="4:24" x14ac:dyDescent="0.2">
      <c r="D365" s="8"/>
      <c r="E365" s="8"/>
      <c r="F365" s="8"/>
      <c r="G365" s="8"/>
      <c r="H365" s="8"/>
      <c r="I365" s="8"/>
      <c r="J365" s="8"/>
      <c r="K365" s="8"/>
      <c r="L365" s="8"/>
      <c r="P365" s="74"/>
      <c r="Q365" s="74"/>
      <c r="R365" s="74"/>
      <c r="S365" s="74"/>
      <c r="T365" s="74"/>
      <c r="U365" s="74"/>
      <c r="V365" s="74"/>
      <c r="W365" s="74"/>
      <c r="X365" s="74"/>
    </row>
    <row r="366" spans="4:24" x14ac:dyDescent="0.2">
      <c r="D366" s="8"/>
      <c r="E366" s="8"/>
      <c r="F366" s="8"/>
      <c r="G366" s="8"/>
      <c r="H366" s="8"/>
      <c r="I366" s="8"/>
      <c r="J366" s="8"/>
      <c r="K366" s="8"/>
      <c r="L366" s="8"/>
      <c r="P366" s="74"/>
      <c r="Q366" s="74"/>
      <c r="R366" s="74"/>
      <c r="S366" s="74"/>
      <c r="T366" s="74"/>
      <c r="U366" s="74"/>
      <c r="V366" s="74"/>
      <c r="W366" s="74"/>
      <c r="X366" s="74"/>
    </row>
    <row r="367" spans="4:24" x14ac:dyDescent="0.2">
      <c r="D367" s="8"/>
      <c r="E367" s="8"/>
      <c r="F367" s="8"/>
      <c r="G367" s="8"/>
      <c r="H367" s="8"/>
      <c r="I367" s="8"/>
      <c r="J367" s="8"/>
      <c r="K367" s="8"/>
      <c r="L367" s="8"/>
      <c r="P367" s="74"/>
      <c r="Q367" s="74"/>
      <c r="R367" s="74"/>
      <c r="S367" s="74"/>
      <c r="T367" s="74"/>
      <c r="U367" s="74"/>
      <c r="V367" s="74"/>
      <c r="W367" s="74"/>
      <c r="X367" s="74"/>
    </row>
    <row r="368" spans="4:24" x14ac:dyDescent="0.2">
      <c r="D368" s="8"/>
      <c r="E368" s="8"/>
      <c r="F368" s="8"/>
      <c r="G368" s="8"/>
      <c r="H368" s="8"/>
      <c r="I368" s="8"/>
      <c r="J368" s="8"/>
      <c r="K368" s="8"/>
      <c r="L368" s="8"/>
      <c r="P368" s="74"/>
      <c r="Q368" s="74"/>
      <c r="R368" s="74"/>
      <c r="S368" s="74"/>
      <c r="T368" s="74"/>
      <c r="U368" s="74"/>
      <c r="V368" s="74"/>
      <c r="W368" s="74"/>
      <c r="X368" s="74"/>
    </row>
    <row r="369" spans="4:24" x14ac:dyDescent="0.2">
      <c r="D369" s="8"/>
      <c r="E369" s="8"/>
      <c r="F369" s="8"/>
      <c r="G369" s="8"/>
      <c r="H369" s="8"/>
      <c r="I369" s="8"/>
      <c r="J369" s="8"/>
      <c r="K369" s="8"/>
      <c r="L369" s="8"/>
      <c r="P369" s="74"/>
      <c r="Q369" s="74"/>
      <c r="R369" s="74"/>
      <c r="S369" s="74"/>
      <c r="T369" s="74"/>
      <c r="U369" s="74"/>
      <c r="V369" s="74"/>
      <c r="W369" s="74"/>
      <c r="X369" s="74"/>
    </row>
    <row r="370" spans="4:24" x14ac:dyDescent="0.2">
      <c r="D370" s="8"/>
      <c r="E370" s="8"/>
      <c r="F370" s="8"/>
      <c r="G370" s="8"/>
      <c r="H370" s="8"/>
      <c r="I370" s="8"/>
      <c r="J370" s="8"/>
      <c r="K370" s="8"/>
      <c r="L370" s="8"/>
      <c r="P370" s="74"/>
      <c r="Q370" s="74"/>
      <c r="R370" s="74"/>
      <c r="S370" s="74"/>
      <c r="T370" s="74"/>
      <c r="U370" s="74"/>
      <c r="V370" s="74"/>
      <c r="W370" s="74"/>
      <c r="X370" s="74"/>
    </row>
    <row r="371" spans="4:24" x14ac:dyDescent="0.2">
      <c r="D371" s="8"/>
      <c r="E371" s="8"/>
      <c r="F371" s="8"/>
      <c r="G371" s="8"/>
      <c r="H371" s="8"/>
      <c r="I371" s="8"/>
      <c r="J371" s="8"/>
      <c r="K371" s="8"/>
      <c r="L371" s="8"/>
      <c r="P371" s="74"/>
      <c r="Q371" s="74"/>
      <c r="R371" s="74"/>
      <c r="S371" s="74"/>
      <c r="T371" s="74"/>
      <c r="U371" s="74"/>
      <c r="V371" s="74"/>
      <c r="W371" s="74"/>
      <c r="X371" s="74"/>
    </row>
    <row r="372" spans="4:24" x14ac:dyDescent="0.2">
      <c r="D372" s="8"/>
      <c r="E372" s="8"/>
      <c r="F372" s="8"/>
      <c r="G372" s="8"/>
      <c r="H372" s="8"/>
      <c r="I372" s="8"/>
      <c r="J372" s="8"/>
      <c r="K372" s="8"/>
      <c r="L372" s="8"/>
      <c r="P372" s="74"/>
      <c r="Q372" s="74"/>
      <c r="R372" s="74"/>
      <c r="S372" s="74"/>
      <c r="T372" s="74"/>
      <c r="U372" s="74"/>
      <c r="V372" s="74"/>
      <c r="W372" s="74"/>
      <c r="X372" s="74"/>
    </row>
    <row r="373" spans="4:24" x14ac:dyDescent="0.2">
      <c r="D373" s="8"/>
      <c r="E373" s="8"/>
      <c r="F373" s="8"/>
      <c r="G373" s="8"/>
      <c r="H373" s="8"/>
      <c r="I373" s="8"/>
      <c r="J373" s="8"/>
      <c r="K373" s="8"/>
      <c r="L373" s="8"/>
      <c r="P373" s="74"/>
      <c r="Q373" s="74"/>
      <c r="R373" s="74"/>
      <c r="S373" s="74"/>
      <c r="T373" s="74"/>
      <c r="U373" s="74"/>
      <c r="V373" s="74"/>
      <c r="W373" s="74"/>
      <c r="X373" s="74"/>
    </row>
    <row r="374" spans="4:24" x14ac:dyDescent="0.2">
      <c r="D374" s="8"/>
      <c r="E374" s="8"/>
      <c r="F374" s="8"/>
      <c r="G374" s="8"/>
      <c r="H374" s="8"/>
      <c r="I374" s="8"/>
      <c r="J374" s="8"/>
      <c r="K374" s="8"/>
      <c r="L374" s="8"/>
      <c r="P374" s="74"/>
      <c r="Q374" s="74"/>
      <c r="R374" s="74"/>
      <c r="S374" s="74"/>
      <c r="T374" s="74"/>
      <c r="U374" s="74"/>
      <c r="V374" s="74"/>
      <c r="W374" s="74"/>
      <c r="X374" s="74"/>
    </row>
    <row r="375" spans="4:24" x14ac:dyDescent="0.2">
      <c r="D375" s="8"/>
      <c r="E375" s="8"/>
      <c r="F375" s="8"/>
      <c r="G375" s="8"/>
      <c r="H375" s="8"/>
      <c r="I375" s="8"/>
      <c r="J375" s="8"/>
      <c r="K375" s="8"/>
      <c r="L375" s="8"/>
      <c r="P375" s="74"/>
      <c r="Q375" s="74"/>
      <c r="R375" s="74"/>
      <c r="S375" s="74"/>
      <c r="T375" s="74"/>
      <c r="U375" s="74"/>
      <c r="V375" s="74"/>
      <c r="W375" s="74"/>
      <c r="X375" s="74"/>
    </row>
    <row r="376" spans="4:24" x14ac:dyDescent="0.2">
      <c r="D376" s="8"/>
      <c r="E376" s="8"/>
      <c r="F376" s="8"/>
      <c r="G376" s="8"/>
      <c r="H376" s="8"/>
      <c r="I376" s="8"/>
      <c r="J376" s="8"/>
      <c r="K376" s="8"/>
      <c r="L376" s="8"/>
      <c r="P376" s="74"/>
      <c r="Q376" s="74"/>
      <c r="R376" s="74"/>
      <c r="S376" s="74"/>
      <c r="T376" s="74"/>
      <c r="U376" s="74"/>
      <c r="V376" s="74"/>
      <c r="W376" s="74"/>
      <c r="X376" s="74"/>
    </row>
    <row r="377" spans="4:24" x14ac:dyDescent="0.2">
      <c r="D377" s="8"/>
      <c r="E377" s="8"/>
      <c r="F377" s="8"/>
      <c r="G377" s="8"/>
      <c r="H377" s="8"/>
      <c r="I377" s="8"/>
      <c r="J377" s="8"/>
      <c r="K377" s="8"/>
      <c r="L377" s="8"/>
      <c r="P377" s="74"/>
      <c r="Q377" s="74"/>
      <c r="R377" s="74"/>
      <c r="S377" s="74"/>
      <c r="T377" s="74"/>
      <c r="U377" s="74"/>
      <c r="V377" s="74"/>
      <c r="W377" s="74"/>
      <c r="X377" s="74"/>
    </row>
    <row r="378" spans="4:24" x14ac:dyDescent="0.2">
      <c r="D378" s="8"/>
      <c r="E378" s="8"/>
      <c r="F378" s="8"/>
      <c r="G378" s="8"/>
      <c r="H378" s="8"/>
      <c r="I378" s="8"/>
      <c r="J378" s="8"/>
      <c r="K378" s="8"/>
      <c r="L378" s="8"/>
      <c r="P378" s="74"/>
      <c r="Q378" s="74"/>
      <c r="R378" s="74"/>
      <c r="S378" s="74"/>
      <c r="T378" s="74"/>
      <c r="U378" s="74"/>
      <c r="V378" s="74"/>
      <c r="W378" s="74"/>
      <c r="X378" s="74"/>
    </row>
    <row r="379" spans="4:24" x14ac:dyDescent="0.2">
      <c r="D379" s="8"/>
      <c r="E379" s="8"/>
      <c r="F379" s="8"/>
      <c r="G379" s="8"/>
      <c r="H379" s="8"/>
      <c r="I379" s="8"/>
      <c r="J379" s="8"/>
      <c r="K379" s="8"/>
      <c r="L379" s="8"/>
      <c r="P379" s="74"/>
      <c r="Q379" s="74"/>
      <c r="R379" s="74"/>
      <c r="S379" s="74"/>
      <c r="T379" s="74"/>
      <c r="U379" s="74"/>
      <c r="V379" s="74"/>
      <c r="W379" s="74"/>
      <c r="X379" s="74"/>
    </row>
    <row r="380" spans="4:24" x14ac:dyDescent="0.2">
      <c r="D380" s="8"/>
      <c r="E380" s="8"/>
      <c r="F380" s="8"/>
      <c r="G380" s="8"/>
      <c r="H380" s="8"/>
      <c r="I380" s="8"/>
      <c r="J380" s="8"/>
      <c r="K380" s="8"/>
      <c r="L380" s="8"/>
      <c r="P380" s="74"/>
      <c r="Q380" s="74"/>
      <c r="R380" s="74"/>
      <c r="S380" s="74"/>
      <c r="T380" s="74"/>
      <c r="U380" s="74"/>
      <c r="V380" s="74"/>
      <c r="W380" s="74"/>
      <c r="X380" s="74"/>
    </row>
    <row r="381" spans="4:24" x14ac:dyDescent="0.2">
      <c r="D381" s="8"/>
      <c r="E381" s="8"/>
      <c r="F381" s="8"/>
      <c r="G381" s="8"/>
      <c r="H381" s="8"/>
      <c r="I381" s="8"/>
      <c r="J381" s="8"/>
      <c r="K381" s="8"/>
      <c r="L381" s="8"/>
      <c r="P381" s="74"/>
      <c r="Q381" s="74"/>
      <c r="R381" s="74"/>
      <c r="S381" s="74"/>
      <c r="T381" s="74"/>
      <c r="U381" s="74"/>
      <c r="V381" s="74"/>
      <c r="W381" s="74"/>
      <c r="X381" s="74"/>
    </row>
    <row r="382" spans="4:24" x14ac:dyDescent="0.2">
      <c r="D382" s="8"/>
      <c r="E382" s="8"/>
      <c r="F382" s="8"/>
      <c r="G382" s="8"/>
      <c r="H382" s="8"/>
      <c r="I382" s="8"/>
      <c r="J382" s="8"/>
      <c r="K382" s="8"/>
      <c r="L382" s="8"/>
      <c r="P382" s="74"/>
      <c r="Q382" s="74"/>
      <c r="R382" s="74"/>
      <c r="S382" s="74"/>
      <c r="T382" s="74"/>
      <c r="U382" s="74"/>
      <c r="V382" s="74"/>
      <c r="W382" s="74"/>
      <c r="X382" s="74"/>
    </row>
    <row r="383" spans="4:24" x14ac:dyDescent="0.2">
      <c r="D383" s="8"/>
      <c r="E383" s="8"/>
      <c r="F383" s="8"/>
      <c r="G383" s="8"/>
      <c r="H383" s="8"/>
      <c r="I383" s="8"/>
      <c r="J383" s="8"/>
      <c r="K383" s="8"/>
      <c r="L383" s="8"/>
      <c r="P383" s="74"/>
      <c r="Q383" s="74"/>
      <c r="R383" s="74"/>
      <c r="S383" s="74"/>
      <c r="T383" s="74"/>
      <c r="U383" s="74"/>
      <c r="V383" s="74"/>
      <c r="W383" s="74"/>
      <c r="X383" s="74"/>
    </row>
    <row r="384" spans="4:24" x14ac:dyDescent="0.2">
      <c r="D384" s="8"/>
      <c r="E384" s="8"/>
      <c r="F384" s="8"/>
      <c r="G384" s="8"/>
      <c r="H384" s="8"/>
      <c r="I384" s="8"/>
      <c r="J384" s="8"/>
      <c r="K384" s="8"/>
      <c r="L384" s="8"/>
      <c r="P384" s="74"/>
      <c r="Q384" s="74"/>
      <c r="R384" s="74"/>
      <c r="S384" s="74"/>
      <c r="T384" s="74"/>
      <c r="U384" s="74"/>
      <c r="V384" s="74"/>
      <c r="W384" s="74"/>
      <c r="X384" s="74"/>
    </row>
    <row r="385" spans="4:24" x14ac:dyDescent="0.2">
      <c r="D385" s="8"/>
      <c r="E385" s="8"/>
      <c r="F385" s="8"/>
      <c r="G385" s="8"/>
      <c r="H385" s="8"/>
      <c r="I385" s="8"/>
      <c r="J385" s="8"/>
      <c r="K385" s="8"/>
      <c r="L385" s="8"/>
      <c r="P385" s="74"/>
      <c r="Q385" s="74"/>
      <c r="R385" s="74"/>
      <c r="S385" s="74"/>
      <c r="T385" s="74"/>
      <c r="U385" s="74"/>
      <c r="V385" s="74"/>
      <c r="W385" s="74"/>
      <c r="X385" s="74"/>
    </row>
    <row r="386" spans="4:24" x14ac:dyDescent="0.2">
      <c r="D386" s="8"/>
      <c r="E386" s="8"/>
      <c r="F386" s="8"/>
      <c r="G386" s="8"/>
      <c r="H386" s="8"/>
      <c r="I386" s="8"/>
      <c r="J386" s="8"/>
      <c r="K386" s="8"/>
      <c r="L386" s="8"/>
      <c r="P386" s="74"/>
      <c r="Q386" s="74"/>
      <c r="R386" s="74"/>
      <c r="S386" s="74"/>
      <c r="T386" s="74"/>
      <c r="U386" s="74"/>
      <c r="V386" s="74"/>
      <c r="W386" s="74"/>
      <c r="X386" s="74"/>
    </row>
    <row r="387" spans="4:24" x14ac:dyDescent="0.2">
      <c r="D387" s="8"/>
      <c r="E387" s="8"/>
      <c r="F387" s="8"/>
      <c r="G387" s="8"/>
      <c r="H387" s="8"/>
      <c r="I387" s="8"/>
      <c r="J387" s="8"/>
      <c r="K387" s="8"/>
      <c r="L387" s="8"/>
      <c r="P387" s="74"/>
      <c r="Q387" s="74"/>
      <c r="R387" s="74"/>
      <c r="S387" s="74"/>
      <c r="T387" s="74"/>
      <c r="U387" s="74"/>
      <c r="V387" s="74"/>
      <c r="W387" s="74"/>
      <c r="X387" s="74"/>
    </row>
    <row r="388" spans="4:24" x14ac:dyDescent="0.2">
      <c r="D388" s="8"/>
      <c r="E388" s="8"/>
      <c r="F388" s="8"/>
      <c r="G388" s="8"/>
      <c r="H388" s="8"/>
      <c r="I388" s="8"/>
      <c r="J388" s="8"/>
      <c r="K388" s="8"/>
      <c r="L388" s="8"/>
      <c r="P388" s="74"/>
      <c r="Q388" s="74"/>
      <c r="R388" s="74"/>
      <c r="S388" s="74"/>
      <c r="T388" s="74"/>
      <c r="U388" s="74"/>
      <c r="V388" s="74"/>
      <c r="W388" s="74"/>
      <c r="X388" s="74"/>
    </row>
    <row r="389" spans="4:24" x14ac:dyDescent="0.2">
      <c r="D389" s="8"/>
      <c r="E389" s="8"/>
      <c r="F389" s="8"/>
      <c r="G389" s="8"/>
      <c r="H389" s="8"/>
      <c r="I389" s="8"/>
      <c r="J389" s="8"/>
      <c r="K389" s="8"/>
      <c r="L389" s="8"/>
      <c r="P389" s="74"/>
      <c r="Q389" s="74"/>
      <c r="R389" s="74"/>
      <c r="S389" s="74"/>
      <c r="T389" s="74"/>
      <c r="U389" s="74"/>
      <c r="V389" s="74"/>
      <c r="W389" s="74"/>
      <c r="X389" s="74"/>
    </row>
    <row r="390" spans="4:24" x14ac:dyDescent="0.2">
      <c r="D390" s="8"/>
      <c r="E390" s="8"/>
      <c r="F390" s="8"/>
      <c r="G390" s="8"/>
      <c r="H390" s="8"/>
      <c r="I390" s="8"/>
      <c r="J390" s="8"/>
      <c r="K390" s="8"/>
      <c r="L390" s="8"/>
      <c r="P390" s="74"/>
      <c r="Q390" s="74"/>
      <c r="R390" s="74"/>
      <c r="S390" s="74"/>
      <c r="T390" s="74"/>
      <c r="U390" s="74"/>
      <c r="V390" s="74"/>
      <c r="W390" s="74"/>
      <c r="X390" s="74"/>
    </row>
    <row r="391" spans="4:24" x14ac:dyDescent="0.2">
      <c r="D391" s="8"/>
      <c r="E391" s="8"/>
      <c r="F391" s="8"/>
      <c r="G391" s="8"/>
      <c r="H391" s="8"/>
      <c r="I391" s="8"/>
      <c r="J391" s="8"/>
      <c r="K391" s="8"/>
      <c r="L391" s="8"/>
      <c r="P391" s="74"/>
      <c r="Q391" s="74"/>
      <c r="R391" s="74"/>
      <c r="S391" s="74"/>
      <c r="T391" s="74"/>
      <c r="U391" s="74"/>
      <c r="V391" s="74"/>
      <c r="W391" s="74"/>
      <c r="X391" s="74"/>
    </row>
    <row r="392" spans="4:24" x14ac:dyDescent="0.2">
      <c r="D392" s="8"/>
      <c r="E392" s="8"/>
      <c r="F392" s="8"/>
      <c r="G392" s="8"/>
      <c r="H392" s="8"/>
      <c r="I392" s="8"/>
      <c r="J392" s="8"/>
      <c r="K392" s="8"/>
      <c r="L392" s="8"/>
      <c r="P392" s="74"/>
      <c r="Q392" s="74"/>
      <c r="R392" s="74"/>
      <c r="S392" s="74"/>
      <c r="T392" s="74"/>
      <c r="U392" s="74"/>
      <c r="V392" s="74"/>
      <c r="W392" s="74"/>
      <c r="X392" s="74"/>
    </row>
    <row r="393" spans="4:24" x14ac:dyDescent="0.2">
      <c r="D393" s="8"/>
      <c r="E393" s="8"/>
      <c r="F393" s="8"/>
      <c r="G393" s="8"/>
      <c r="H393" s="8"/>
      <c r="I393" s="8"/>
      <c r="J393" s="8"/>
      <c r="K393" s="8"/>
      <c r="L393" s="8"/>
      <c r="P393" s="74"/>
      <c r="Q393" s="74"/>
      <c r="R393" s="74"/>
      <c r="S393" s="74"/>
      <c r="T393" s="74"/>
      <c r="U393" s="74"/>
      <c r="V393" s="74"/>
      <c r="W393" s="74"/>
      <c r="X393" s="74"/>
    </row>
    <row r="394" spans="4:24" x14ac:dyDescent="0.2">
      <c r="D394" s="8"/>
      <c r="E394" s="8"/>
      <c r="F394" s="8"/>
      <c r="G394" s="8"/>
      <c r="H394" s="8"/>
      <c r="I394" s="8"/>
      <c r="J394" s="8"/>
      <c r="K394" s="8"/>
      <c r="L394" s="8"/>
      <c r="P394" s="74"/>
      <c r="Q394" s="74"/>
      <c r="R394" s="74"/>
      <c r="S394" s="74"/>
      <c r="T394" s="74"/>
      <c r="U394" s="74"/>
      <c r="V394" s="74"/>
      <c r="W394" s="74"/>
      <c r="X394" s="74"/>
    </row>
    <row r="395" spans="4:24" x14ac:dyDescent="0.2">
      <c r="D395" s="8"/>
      <c r="E395" s="8"/>
      <c r="F395" s="8"/>
      <c r="G395" s="8"/>
      <c r="H395" s="8"/>
      <c r="I395" s="8"/>
      <c r="J395" s="8"/>
      <c r="K395" s="8"/>
      <c r="L395" s="8"/>
      <c r="P395" s="74"/>
      <c r="Q395" s="74"/>
      <c r="R395" s="74"/>
      <c r="S395" s="74"/>
      <c r="T395" s="74"/>
      <c r="U395" s="74"/>
      <c r="V395" s="74"/>
      <c r="W395" s="74"/>
      <c r="X395" s="74"/>
    </row>
    <row r="396" spans="4:24" x14ac:dyDescent="0.2">
      <c r="D396" s="8"/>
      <c r="E396" s="8"/>
      <c r="F396" s="8"/>
      <c r="G396" s="8"/>
      <c r="H396" s="8"/>
      <c r="I396" s="8"/>
      <c r="J396" s="8"/>
      <c r="K396" s="8"/>
      <c r="L396" s="8"/>
      <c r="P396" s="74"/>
      <c r="Q396" s="74"/>
      <c r="R396" s="74"/>
      <c r="S396" s="74"/>
      <c r="T396" s="74"/>
      <c r="U396" s="74"/>
      <c r="V396" s="74"/>
      <c r="W396" s="74"/>
      <c r="X396" s="74"/>
    </row>
    <row r="397" spans="4:24" x14ac:dyDescent="0.2">
      <c r="D397" s="8"/>
      <c r="E397" s="8"/>
      <c r="F397" s="8"/>
      <c r="G397" s="8"/>
      <c r="H397" s="8"/>
      <c r="I397" s="8"/>
      <c r="J397" s="8"/>
      <c r="K397" s="8"/>
      <c r="L397" s="8"/>
      <c r="P397" s="74"/>
      <c r="Q397" s="74"/>
      <c r="R397" s="74"/>
      <c r="S397" s="74"/>
      <c r="T397" s="74"/>
      <c r="U397" s="74"/>
      <c r="V397" s="74"/>
      <c r="W397" s="74"/>
      <c r="X397" s="74"/>
    </row>
    <row r="398" spans="4:24" x14ac:dyDescent="0.2">
      <c r="D398" s="8"/>
      <c r="E398" s="8"/>
      <c r="F398" s="8"/>
      <c r="G398" s="8"/>
      <c r="H398" s="8"/>
      <c r="I398" s="8"/>
      <c r="J398" s="8"/>
      <c r="K398" s="8"/>
      <c r="L398" s="8"/>
      <c r="P398" s="74"/>
      <c r="Q398" s="74"/>
      <c r="R398" s="74"/>
      <c r="S398" s="74"/>
      <c r="T398" s="74"/>
      <c r="U398" s="74"/>
      <c r="V398" s="74"/>
      <c r="W398" s="74"/>
      <c r="X398" s="74"/>
    </row>
    <row r="399" spans="4:24" x14ac:dyDescent="0.2">
      <c r="D399" s="8"/>
      <c r="E399" s="8"/>
      <c r="F399" s="8"/>
      <c r="G399" s="8"/>
      <c r="H399" s="8"/>
      <c r="I399" s="8"/>
      <c r="J399" s="8"/>
      <c r="K399" s="8"/>
      <c r="L399" s="8"/>
      <c r="P399" s="74"/>
      <c r="Q399" s="74"/>
      <c r="R399" s="74"/>
      <c r="S399" s="74"/>
      <c r="T399" s="74"/>
      <c r="U399" s="74"/>
      <c r="V399" s="74"/>
      <c r="W399" s="74"/>
      <c r="X399" s="74"/>
    </row>
    <row r="400" spans="4:24" x14ac:dyDescent="0.2">
      <c r="D400" s="8"/>
      <c r="E400" s="8"/>
      <c r="F400" s="8"/>
      <c r="G400" s="8"/>
      <c r="H400" s="8"/>
      <c r="I400" s="8"/>
      <c r="J400" s="8"/>
      <c r="K400" s="8"/>
      <c r="L400" s="8"/>
      <c r="P400" s="74"/>
      <c r="Q400" s="74"/>
      <c r="R400" s="74"/>
      <c r="S400" s="74"/>
      <c r="T400" s="74"/>
      <c r="U400" s="74"/>
      <c r="V400" s="74"/>
      <c r="W400" s="74"/>
      <c r="X400" s="74"/>
    </row>
    <row r="401" spans="4:24" x14ac:dyDescent="0.2">
      <c r="D401" s="8"/>
      <c r="E401" s="8"/>
      <c r="F401" s="8"/>
      <c r="G401" s="8"/>
      <c r="H401" s="8"/>
      <c r="I401" s="8"/>
      <c r="J401" s="8"/>
      <c r="K401" s="8"/>
      <c r="L401" s="8"/>
      <c r="P401" s="74"/>
      <c r="Q401" s="74"/>
      <c r="R401" s="74"/>
      <c r="S401" s="74"/>
      <c r="T401" s="74"/>
      <c r="U401" s="74"/>
      <c r="V401" s="74"/>
      <c r="W401" s="74"/>
      <c r="X401" s="74"/>
    </row>
    <row r="402" spans="4:24" x14ac:dyDescent="0.2">
      <c r="D402" s="8"/>
      <c r="E402" s="8"/>
      <c r="F402" s="8"/>
      <c r="G402" s="8"/>
      <c r="H402" s="8"/>
      <c r="I402" s="8"/>
      <c r="J402" s="8"/>
      <c r="K402" s="8"/>
      <c r="L402" s="8"/>
      <c r="P402" s="74"/>
      <c r="Q402" s="74"/>
      <c r="R402" s="74"/>
      <c r="S402" s="74"/>
      <c r="T402" s="74"/>
      <c r="U402" s="74"/>
      <c r="V402" s="74"/>
      <c r="W402" s="74"/>
      <c r="X402" s="74"/>
    </row>
    <row r="403" spans="4:24" x14ac:dyDescent="0.2">
      <c r="D403" s="8"/>
      <c r="E403" s="8"/>
      <c r="F403" s="8"/>
      <c r="G403" s="8"/>
      <c r="H403" s="8"/>
      <c r="I403" s="8"/>
      <c r="J403" s="8"/>
      <c r="K403" s="8"/>
      <c r="L403" s="8"/>
      <c r="P403" s="74"/>
      <c r="Q403" s="74"/>
      <c r="R403" s="74"/>
      <c r="S403" s="74"/>
      <c r="T403" s="74"/>
      <c r="U403" s="74"/>
      <c r="V403" s="74"/>
      <c r="W403" s="74"/>
      <c r="X403" s="74"/>
    </row>
    <row r="404" spans="4:24" x14ac:dyDescent="0.2">
      <c r="D404" s="8"/>
      <c r="E404" s="8"/>
      <c r="F404" s="8"/>
      <c r="G404" s="8"/>
      <c r="H404" s="8"/>
      <c r="I404" s="8"/>
      <c r="J404" s="8"/>
      <c r="K404" s="8"/>
      <c r="L404" s="8"/>
      <c r="P404" s="74"/>
      <c r="Q404" s="74"/>
      <c r="R404" s="74"/>
      <c r="S404" s="74"/>
      <c r="T404" s="74"/>
      <c r="U404" s="74"/>
      <c r="V404" s="74"/>
      <c r="W404" s="74"/>
      <c r="X404" s="74"/>
    </row>
    <row r="405" spans="4:24" x14ac:dyDescent="0.2">
      <c r="D405" s="8"/>
      <c r="E405" s="8"/>
      <c r="F405" s="8"/>
      <c r="G405" s="8"/>
      <c r="H405" s="8"/>
      <c r="I405" s="8"/>
      <c r="J405" s="8"/>
      <c r="K405" s="8"/>
      <c r="L405" s="8"/>
      <c r="P405" s="74"/>
      <c r="Q405" s="74"/>
      <c r="R405" s="74"/>
      <c r="S405" s="74"/>
      <c r="T405" s="74"/>
      <c r="U405" s="74"/>
      <c r="V405" s="74"/>
      <c r="W405" s="74"/>
      <c r="X405" s="74"/>
    </row>
    <row r="406" spans="4:24" x14ac:dyDescent="0.2">
      <c r="D406" s="8"/>
      <c r="E406" s="8"/>
      <c r="F406" s="8"/>
      <c r="G406" s="8"/>
      <c r="H406" s="8"/>
      <c r="I406" s="8"/>
      <c r="J406" s="8"/>
      <c r="K406" s="8"/>
      <c r="L406" s="8"/>
      <c r="P406" s="74"/>
      <c r="Q406" s="74"/>
      <c r="R406" s="74"/>
      <c r="S406" s="74"/>
      <c r="T406" s="74"/>
      <c r="U406" s="74"/>
      <c r="V406" s="74"/>
      <c r="W406" s="74"/>
      <c r="X406" s="74"/>
    </row>
    <row r="407" spans="4:24" x14ac:dyDescent="0.2">
      <c r="D407" s="8"/>
      <c r="E407" s="8"/>
      <c r="F407" s="8"/>
      <c r="G407" s="8"/>
      <c r="H407" s="8"/>
      <c r="I407" s="8"/>
      <c r="J407" s="8"/>
      <c r="K407" s="8"/>
      <c r="L407" s="8"/>
      <c r="P407" s="74"/>
      <c r="Q407" s="74"/>
      <c r="R407" s="74"/>
      <c r="S407" s="74"/>
      <c r="T407" s="74"/>
      <c r="U407" s="74"/>
      <c r="V407" s="74"/>
      <c r="W407" s="74"/>
      <c r="X407" s="74"/>
    </row>
    <row r="408" spans="4:24" x14ac:dyDescent="0.2">
      <c r="D408" s="8"/>
      <c r="E408" s="8"/>
      <c r="F408" s="8"/>
      <c r="G408" s="8"/>
      <c r="H408" s="8"/>
      <c r="I408" s="8"/>
      <c r="J408" s="8"/>
      <c r="K408" s="8"/>
      <c r="L408" s="8"/>
      <c r="P408" s="74"/>
      <c r="Q408" s="74"/>
      <c r="R408" s="74"/>
      <c r="S408" s="74"/>
      <c r="T408" s="74"/>
      <c r="U408" s="74"/>
      <c r="V408" s="74"/>
      <c r="W408" s="74"/>
      <c r="X408" s="74"/>
    </row>
    <row r="409" spans="4:24" x14ac:dyDescent="0.2">
      <c r="D409" s="8"/>
      <c r="E409" s="8"/>
      <c r="F409" s="8"/>
      <c r="G409" s="8"/>
      <c r="H409" s="8"/>
      <c r="I409" s="8"/>
      <c r="J409" s="8"/>
      <c r="K409" s="8"/>
      <c r="L409" s="8"/>
      <c r="P409" s="74"/>
      <c r="Q409" s="74"/>
      <c r="R409" s="74"/>
      <c r="S409" s="74"/>
      <c r="T409" s="74"/>
      <c r="U409" s="74"/>
      <c r="V409" s="74"/>
      <c r="W409" s="74"/>
      <c r="X409" s="74"/>
    </row>
    <row r="410" spans="4:24" x14ac:dyDescent="0.2">
      <c r="D410" s="8"/>
      <c r="E410" s="8"/>
      <c r="F410" s="8"/>
      <c r="G410" s="8"/>
      <c r="H410" s="8"/>
      <c r="I410" s="8"/>
      <c r="J410" s="8"/>
      <c r="K410" s="8"/>
      <c r="L410" s="8"/>
      <c r="P410" s="74"/>
      <c r="Q410" s="74"/>
      <c r="R410" s="74"/>
      <c r="S410" s="74"/>
      <c r="T410" s="74"/>
      <c r="U410" s="74"/>
      <c r="V410" s="74"/>
      <c r="W410" s="74"/>
      <c r="X410" s="74"/>
    </row>
    <row r="411" spans="4:24" x14ac:dyDescent="0.2">
      <c r="D411" s="8"/>
      <c r="E411" s="8"/>
      <c r="F411" s="8"/>
      <c r="G411" s="8"/>
      <c r="H411" s="8"/>
      <c r="I411" s="8"/>
      <c r="J411" s="8"/>
      <c r="K411" s="8"/>
      <c r="L411" s="8"/>
      <c r="P411" s="74"/>
      <c r="Q411" s="74"/>
      <c r="R411" s="74"/>
      <c r="S411" s="74"/>
      <c r="T411" s="74"/>
      <c r="U411" s="74"/>
      <c r="V411" s="74"/>
      <c r="W411" s="74"/>
      <c r="X411" s="74"/>
    </row>
    <row r="412" spans="4:24" x14ac:dyDescent="0.2">
      <c r="D412" s="8"/>
      <c r="E412" s="8"/>
      <c r="F412" s="8"/>
      <c r="G412" s="8"/>
      <c r="H412" s="8"/>
      <c r="I412" s="8"/>
      <c r="J412" s="8"/>
      <c r="K412" s="8"/>
      <c r="L412" s="8"/>
      <c r="P412" s="74"/>
      <c r="Q412" s="74"/>
      <c r="R412" s="74"/>
      <c r="S412" s="74"/>
      <c r="T412" s="74"/>
      <c r="U412" s="74"/>
      <c r="V412" s="74"/>
      <c r="W412" s="74"/>
      <c r="X412" s="74"/>
    </row>
    <row r="413" spans="4:24" x14ac:dyDescent="0.2">
      <c r="D413" s="8"/>
      <c r="E413" s="8"/>
      <c r="F413" s="8"/>
      <c r="G413" s="8"/>
      <c r="H413" s="8"/>
      <c r="I413" s="8"/>
      <c r="J413" s="8"/>
      <c r="K413" s="8"/>
      <c r="L413" s="8"/>
      <c r="P413" s="74"/>
      <c r="Q413" s="74"/>
      <c r="R413" s="74"/>
      <c r="S413" s="74"/>
      <c r="T413" s="74"/>
      <c r="U413" s="74"/>
      <c r="V413" s="74"/>
      <c r="W413" s="74"/>
      <c r="X413" s="74"/>
    </row>
    <row r="414" spans="4:24" x14ac:dyDescent="0.2">
      <c r="D414" s="8"/>
      <c r="E414" s="8"/>
      <c r="F414" s="8"/>
      <c r="G414" s="8"/>
      <c r="H414" s="8"/>
      <c r="I414" s="8"/>
      <c r="J414" s="8"/>
      <c r="K414" s="8"/>
      <c r="L414" s="8"/>
      <c r="P414" s="74"/>
      <c r="Q414" s="74"/>
      <c r="R414" s="74"/>
      <c r="S414" s="74"/>
      <c r="T414" s="74"/>
      <c r="U414" s="74"/>
      <c r="V414" s="74"/>
      <c r="W414" s="74"/>
      <c r="X414" s="74"/>
    </row>
    <row r="415" spans="4:24" x14ac:dyDescent="0.2">
      <c r="D415" s="8"/>
      <c r="E415" s="8"/>
      <c r="F415" s="8"/>
      <c r="G415" s="8"/>
      <c r="H415" s="8"/>
      <c r="I415" s="8"/>
      <c r="J415" s="8"/>
      <c r="K415" s="8"/>
      <c r="L415" s="8"/>
      <c r="P415" s="74"/>
      <c r="Q415" s="74"/>
      <c r="R415" s="74"/>
      <c r="S415" s="74"/>
      <c r="T415" s="74"/>
      <c r="U415" s="74"/>
      <c r="V415" s="74"/>
      <c r="W415" s="74"/>
      <c r="X415" s="74"/>
    </row>
    <row r="416" spans="4:24" x14ac:dyDescent="0.2">
      <c r="D416" s="8"/>
      <c r="E416" s="8"/>
      <c r="F416" s="8"/>
      <c r="G416" s="8"/>
      <c r="H416" s="8"/>
      <c r="I416" s="8"/>
      <c r="J416" s="8"/>
      <c r="K416" s="8"/>
      <c r="L416" s="8"/>
      <c r="P416" s="74"/>
      <c r="Q416" s="74"/>
      <c r="R416" s="74"/>
      <c r="S416" s="74"/>
      <c r="T416" s="74"/>
      <c r="U416" s="74"/>
      <c r="V416" s="74"/>
      <c r="W416" s="74"/>
      <c r="X416" s="74"/>
    </row>
    <row r="417" spans="4:24" x14ac:dyDescent="0.2">
      <c r="D417" s="8"/>
      <c r="E417" s="8"/>
      <c r="F417" s="8"/>
      <c r="G417" s="8"/>
      <c r="H417" s="8"/>
      <c r="I417" s="8"/>
      <c r="J417" s="8"/>
      <c r="K417" s="8"/>
      <c r="L417" s="8"/>
      <c r="P417" s="74"/>
      <c r="Q417" s="74"/>
      <c r="R417" s="74"/>
      <c r="S417" s="74"/>
      <c r="T417" s="74"/>
      <c r="U417" s="74"/>
      <c r="V417" s="74"/>
      <c r="W417" s="74"/>
      <c r="X417" s="74"/>
    </row>
    <row r="418" spans="4:24" x14ac:dyDescent="0.2">
      <c r="D418" s="8"/>
      <c r="E418" s="8"/>
      <c r="F418" s="8"/>
      <c r="G418" s="8"/>
      <c r="H418" s="8"/>
      <c r="I418" s="8"/>
      <c r="J418" s="8"/>
      <c r="K418" s="8"/>
      <c r="L418" s="8"/>
      <c r="P418" s="74"/>
      <c r="Q418" s="74"/>
      <c r="R418" s="74"/>
      <c r="S418" s="74"/>
      <c r="T418" s="74"/>
      <c r="U418" s="74"/>
      <c r="V418" s="74"/>
      <c r="W418" s="74"/>
      <c r="X418" s="74"/>
    </row>
    <row r="419" spans="4:24" x14ac:dyDescent="0.2">
      <c r="D419" s="8"/>
      <c r="E419" s="8"/>
      <c r="F419" s="8"/>
      <c r="G419" s="8"/>
      <c r="H419" s="8"/>
      <c r="I419" s="8"/>
      <c r="J419" s="8"/>
      <c r="K419" s="8"/>
      <c r="L419" s="8"/>
      <c r="P419" s="74"/>
      <c r="Q419" s="74"/>
      <c r="R419" s="74"/>
      <c r="S419" s="74"/>
      <c r="T419" s="74"/>
      <c r="U419" s="74"/>
      <c r="V419" s="74"/>
      <c r="W419" s="74"/>
      <c r="X419" s="74"/>
    </row>
    <row r="420" spans="4:24" x14ac:dyDescent="0.2">
      <c r="D420" s="8"/>
      <c r="E420" s="8"/>
      <c r="F420" s="8"/>
      <c r="G420" s="8"/>
      <c r="H420" s="8"/>
      <c r="I420" s="8"/>
      <c r="J420" s="8"/>
      <c r="K420" s="8"/>
      <c r="L420" s="8"/>
      <c r="P420" s="74"/>
      <c r="Q420" s="74"/>
      <c r="R420" s="74"/>
      <c r="S420" s="74"/>
      <c r="T420" s="74"/>
      <c r="U420" s="74"/>
      <c r="V420" s="74"/>
      <c r="W420" s="74"/>
      <c r="X420" s="74"/>
    </row>
    <row r="421" spans="4:24" x14ac:dyDescent="0.2">
      <c r="D421" s="8"/>
      <c r="E421" s="8"/>
      <c r="F421" s="8"/>
      <c r="G421" s="8"/>
      <c r="H421" s="8"/>
      <c r="I421" s="8"/>
      <c r="J421" s="8"/>
      <c r="K421" s="8"/>
      <c r="L421" s="8"/>
      <c r="P421" s="74"/>
      <c r="Q421" s="74"/>
      <c r="R421" s="74"/>
      <c r="S421" s="74"/>
      <c r="T421" s="74"/>
      <c r="U421" s="74"/>
      <c r="V421" s="74"/>
      <c r="W421" s="74"/>
      <c r="X421" s="74"/>
    </row>
    <row r="422" spans="4:24" x14ac:dyDescent="0.2">
      <c r="D422" s="8"/>
      <c r="E422" s="8"/>
      <c r="F422" s="8"/>
      <c r="G422" s="8"/>
      <c r="H422" s="8"/>
      <c r="I422" s="8"/>
      <c r="J422" s="8"/>
      <c r="K422" s="8"/>
      <c r="L422" s="8"/>
      <c r="P422" s="74"/>
      <c r="Q422" s="74"/>
      <c r="R422" s="74"/>
      <c r="S422" s="74"/>
      <c r="T422" s="74"/>
      <c r="U422" s="74"/>
      <c r="V422" s="74"/>
      <c r="W422" s="74"/>
      <c r="X422" s="74"/>
    </row>
    <row r="423" spans="4:24" x14ac:dyDescent="0.2">
      <c r="D423" s="8"/>
      <c r="E423" s="8"/>
      <c r="F423" s="8"/>
      <c r="G423" s="8"/>
      <c r="H423" s="8"/>
      <c r="I423" s="8"/>
      <c r="J423" s="8"/>
      <c r="K423" s="8"/>
      <c r="L423" s="8"/>
      <c r="P423" s="74"/>
      <c r="Q423" s="74"/>
      <c r="R423" s="74"/>
      <c r="S423" s="74"/>
      <c r="T423" s="74"/>
      <c r="U423" s="74"/>
      <c r="V423" s="74"/>
      <c r="W423" s="74"/>
      <c r="X423" s="74"/>
    </row>
    <row r="424" spans="4:24" x14ac:dyDescent="0.2">
      <c r="D424" s="8"/>
      <c r="E424" s="8"/>
      <c r="F424" s="8"/>
      <c r="G424" s="8"/>
      <c r="H424" s="8"/>
      <c r="I424" s="8"/>
      <c r="J424" s="8"/>
      <c r="K424" s="8"/>
      <c r="L424" s="8"/>
      <c r="P424" s="74"/>
      <c r="Q424" s="74"/>
      <c r="R424" s="74"/>
      <c r="S424" s="74"/>
      <c r="T424" s="74"/>
      <c r="U424" s="74"/>
      <c r="V424" s="74"/>
      <c r="W424" s="74"/>
      <c r="X424" s="74"/>
    </row>
    <row r="425" spans="4:24" x14ac:dyDescent="0.2">
      <c r="D425" s="8"/>
      <c r="E425" s="8"/>
      <c r="F425" s="8"/>
      <c r="G425" s="8"/>
      <c r="H425" s="8"/>
      <c r="I425" s="8"/>
      <c r="J425" s="8"/>
      <c r="K425" s="8"/>
      <c r="L425" s="8"/>
      <c r="P425" s="74"/>
      <c r="Q425" s="74"/>
      <c r="R425" s="74"/>
      <c r="S425" s="74"/>
      <c r="T425" s="74"/>
      <c r="U425" s="74"/>
      <c r="V425" s="74"/>
      <c r="W425" s="74"/>
      <c r="X425" s="74"/>
    </row>
    <row r="426" spans="4:24" x14ac:dyDescent="0.2">
      <c r="D426" s="8"/>
      <c r="E426" s="8"/>
      <c r="F426" s="8"/>
      <c r="G426" s="8"/>
      <c r="H426" s="8"/>
      <c r="I426" s="8"/>
      <c r="J426" s="8"/>
      <c r="K426" s="8"/>
      <c r="L426" s="8"/>
      <c r="P426" s="74"/>
      <c r="Q426" s="74"/>
      <c r="R426" s="74"/>
      <c r="S426" s="74"/>
      <c r="T426" s="74"/>
      <c r="U426" s="74"/>
      <c r="V426" s="74"/>
      <c r="W426" s="74"/>
      <c r="X426" s="74"/>
    </row>
    <row r="427" spans="4:24" x14ac:dyDescent="0.2">
      <c r="D427" s="8"/>
      <c r="E427" s="8"/>
      <c r="F427" s="8"/>
      <c r="G427" s="8"/>
      <c r="H427" s="8"/>
      <c r="I427" s="8"/>
      <c r="J427" s="8"/>
      <c r="K427" s="8"/>
      <c r="L427" s="8"/>
      <c r="P427" s="74"/>
      <c r="Q427" s="74"/>
      <c r="R427" s="74"/>
      <c r="S427" s="74"/>
      <c r="T427" s="74"/>
      <c r="U427" s="74"/>
      <c r="V427" s="74"/>
      <c r="W427" s="74"/>
      <c r="X427" s="74"/>
    </row>
    <row r="428" spans="4:24" x14ac:dyDescent="0.2">
      <c r="D428" s="8"/>
      <c r="E428" s="8"/>
      <c r="F428" s="8"/>
      <c r="G428" s="8"/>
      <c r="H428" s="8"/>
      <c r="I428" s="8"/>
      <c r="J428" s="8"/>
      <c r="K428" s="8"/>
      <c r="L428" s="8"/>
      <c r="P428" s="74"/>
      <c r="Q428" s="74"/>
      <c r="R428" s="74"/>
      <c r="S428" s="74"/>
      <c r="T428" s="74"/>
      <c r="U428" s="74"/>
      <c r="V428" s="74"/>
      <c r="W428" s="74"/>
      <c r="X428" s="74"/>
    </row>
    <row r="429" spans="4:24" x14ac:dyDescent="0.2">
      <c r="D429" s="8"/>
      <c r="E429" s="8"/>
      <c r="F429" s="8"/>
      <c r="G429" s="8"/>
      <c r="H429" s="8"/>
      <c r="I429" s="8"/>
      <c r="J429" s="8"/>
      <c r="K429" s="8"/>
      <c r="L429" s="8"/>
      <c r="P429" s="74"/>
      <c r="Q429" s="74"/>
      <c r="R429" s="74"/>
      <c r="S429" s="74"/>
      <c r="T429" s="74"/>
      <c r="U429" s="74"/>
      <c r="V429" s="74"/>
      <c r="W429" s="74"/>
      <c r="X429" s="74"/>
    </row>
    <row r="430" spans="4:24" x14ac:dyDescent="0.2">
      <c r="D430" s="8"/>
      <c r="E430" s="8"/>
      <c r="F430" s="8"/>
      <c r="G430" s="8"/>
      <c r="H430" s="8"/>
      <c r="I430" s="8"/>
      <c r="J430" s="8"/>
      <c r="K430" s="8"/>
      <c r="L430" s="8"/>
      <c r="P430" s="74"/>
      <c r="Q430" s="74"/>
      <c r="R430" s="74"/>
      <c r="S430" s="74"/>
      <c r="T430" s="74"/>
      <c r="U430" s="74"/>
      <c r="V430" s="74"/>
      <c r="W430" s="74"/>
      <c r="X430" s="74"/>
    </row>
    <row r="431" spans="4:24" x14ac:dyDescent="0.2">
      <c r="D431" s="8"/>
      <c r="E431" s="8"/>
      <c r="F431" s="8"/>
      <c r="G431" s="8"/>
      <c r="H431" s="8"/>
      <c r="I431" s="8"/>
      <c r="J431" s="8"/>
      <c r="K431" s="8"/>
      <c r="L431" s="8"/>
      <c r="P431" s="74"/>
      <c r="Q431" s="74"/>
      <c r="R431" s="74"/>
      <c r="S431" s="74"/>
      <c r="T431" s="74"/>
      <c r="U431" s="74"/>
      <c r="V431" s="74"/>
      <c r="W431" s="74"/>
      <c r="X431" s="74"/>
    </row>
    <row r="432" spans="4:24" x14ac:dyDescent="0.2">
      <c r="D432" s="8"/>
      <c r="E432" s="8"/>
      <c r="F432" s="8"/>
      <c r="G432" s="8"/>
      <c r="H432" s="8"/>
      <c r="I432" s="8"/>
      <c r="J432" s="8"/>
      <c r="K432" s="8"/>
      <c r="L432" s="8"/>
      <c r="P432" s="74"/>
      <c r="Q432" s="74"/>
      <c r="R432" s="74"/>
      <c r="S432" s="74"/>
      <c r="T432" s="74"/>
      <c r="U432" s="74"/>
      <c r="V432" s="74"/>
      <c r="W432" s="74"/>
      <c r="X432" s="74"/>
    </row>
    <row r="433" spans="4:24" x14ac:dyDescent="0.2">
      <c r="D433" s="8"/>
      <c r="E433" s="8"/>
      <c r="F433" s="8"/>
      <c r="G433" s="8"/>
      <c r="H433" s="8"/>
      <c r="I433" s="8"/>
      <c r="J433" s="8"/>
      <c r="K433" s="8"/>
      <c r="L433" s="8"/>
      <c r="P433" s="74"/>
      <c r="Q433" s="74"/>
      <c r="R433" s="74"/>
      <c r="S433" s="74"/>
      <c r="T433" s="74"/>
      <c r="U433" s="74"/>
      <c r="V433" s="74"/>
      <c r="W433" s="74"/>
      <c r="X433" s="74"/>
    </row>
    <row r="434" spans="4:24" x14ac:dyDescent="0.2">
      <c r="D434" s="8"/>
      <c r="E434" s="8"/>
      <c r="F434" s="8"/>
      <c r="G434" s="8"/>
      <c r="H434" s="8"/>
      <c r="I434" s="8"/>
      <c r="J434" s="8"/>
      <c r="K434" s="8"/>
      <c r="L434" s="8"/>
      <c r="P434" s="74"/>
      <c r="Q434" s="74"/>
      <c r="R434" s="74"/>
      <c r="S434" s="74"/>
      <c r="T434" s="74"/>
      <c r="U434" s="74"/>
      <c r="V434" s="74"/>
      <c r="W434" s="74"/>
      <c r="X434" s="74"/>
    </row>
    <row r="435" spans="4:24" x14ac:dyDescent="0.2">
      <c r="D435" s="8"/>
      <c r="E435" s="8"/>
      <c r="F435" s="8"/>
      <c r="G435" s="8"/>
      <c r="H435" s="8"/>
      <c r="I435" s="8"/>
      <c r="J435" s="8"/>
      <c r="K435" s="8"/>
      <c r="L435" s="8"/>
      <c r="P435" s="74"/>
      <c r="Q435" s="74"/>
      <c r="R435" s="74"/>
      <c r="S435" s="74"/>
      <c r="T435" s="74"/>
      <c r="U435" s="74"/>
      <c r="V435" s="74"/>
      <c r="W435" s="74"/>
      <c r="X435" s="74"/>
    </row>
    <row r="436" spans="4:24" x14ac:dyDescent="0.2">
      <c r="D436" s="8"/>
      <c r="E436" s="8"/>
      <c r="F436" s="8"/>
      <c r="G436" s="8"/>
      <c r="H436" s="8"/>
      <c r="I436" s="8"/>
      <c r="J436" s="8"/>
      <c r="K436" s="8"/>
      <c r="L436" s="8"/>
      <c r="P436" s="74"/>
      <c r="Q436" s="74"/>
      <c r="R436" s="74"/>
      <c r="S436" s="74"/>
      <c r="T436" s="74"/>
      <c r="U436" s="74"/>
      <c r="V436" s="74"/>
      <c r="W436" s="74"/>
      <c r="X436" s="74"/>
    </row>
    <row r="437" spans="4:24" x14ac:dyDescent="0.2">
      <c r="D437" s="8"/>
      <c r="E437" s="8"/>
      <c r="F437" s="8"/>
      <c r="G437" s="8"/>
      <c r="H437" s="8"/>
      <c r="I437" s="8"/>
      <c r="J437" s="8"/>
      <c r="K437" s="8"/>
      <c r="L437" s="8"/>
      <c r="P437" s="74"/>
      <c r="Q437" s="74"/>
      <c r="R437" s="74"/>
      <c r="S437" s="74"/>
      <c r="T437" s="74"/>
      <c r="U437" s="74"/>
      <c r="V437" s="74"/>
      <c r="W437" s="74"/>
      <c r="X437" s="74"/>
    </row>
    <row r="438" spans="4:24" x14ac:dyDescent="0.2">
      <c r="D438" s="8"/>
      <c r="E438" s="8"/>
      <c r="F438" s="8"/>
      <c r="G438" s="8"/>
      <c r="H438" s="8"/>
      <c r="I438" s="8"/>
      <c r="J438" s="8"/>
      <c r="K438" s="8"/>
      <c r="L438" s="8"/>
      <c r="P438" s="74"/>
      <c r="Q438" s="74"/>
      <c r="R438" s="74"/>
      <c r="S438" s="74"/>
      <c r="T438" s="74"/>
      <c r="U438" s="74"/>
      <c r="V438" s="74"/>
      <c r="W438" s="74"/>
      <c r="X438" s="74"/>
    </row>
    <row r="439" spans="4:24" x14ac:dyDescent="0.2">
      <c r="D439" s="8"/>
      <c r="E439" s="8"/>
      <c r="F439" s="8"/>
      <c r="G439" s="8"/>
      <c r="H439" s="8"/>
      <c r="I439" s="8"/>
      <c r="J439" s="8"/>
      <c r="K439" s="8"/>
      <c r="L439" s="8"/>
      <c r="P439" s="74"/>
      <c r="Q439" s="74"/>
      <c r="R439" s="74"/>
      <c r="S439" s="74"/>
      <c r="T439" s="74"/>
      <c r="U439" s="74"/>
      <c r="V439" s="74"/>
      <c r="W439" s="74"/>
      <c r="X439" s="74"/>
    </row>
    <row r="440" spans="4:24" x14ac:dyDescent="0.2">
      <c r="D440" s="8"/>
      <c r="E440" s="8"/>
      <c r="F440" s="8"/>
      <c r="G440" s="8"/>
      <c r="H440" s="8"/>
      <c r="I440" s="8"/>
      <c r="J440" s="8"/>
      <c r="K440" s="8"/>
      <c r="L440" s="8"/>
      <c r="P440" s="74"/>
      <c r="Q440" s="74"/>
      <c r="R440" s="74"/>
      <c r="S440" s="74"/>
      <c r="T440" s="74"/>
      <c r="U440" s="74"/>
      <c r="V440" s="74"/>
      <c r="W440" s="74"/>
      <c r="X440" s="74"/>
    </row>
    <row r="441" spans="4:24" x14ac:dyDescent="0.2">
      <c r="D441" s="8"/>
      <c r="E441" s="8"/>
      <c r="F441" s="8"/>
      <c r="G441" s="8"/>
      <c r="H441" s="8"/>
      <c r="I441" s="8"/>
      <c r="J441" s="8"/>
      <c r="K441" s="8"/>
      <c r="L441" s="8"/>
      <c r="P441" s="74"/>
      <c r="Q441" s="74"/>
      <c r="R441" s="74"/>
      <c r="S441" s="74"/>
      <c r="T441" s="74"/>
      <c r="U441" s="74"/>
      <c r="V441" s="74"/>
      <c r="W441" s="74"/>
      <c r="X441" s="74"/>
    </row>
    <row r="442" spans="4:24" x14ac:dyDescent="0.2">
      <c r="D442" s="8"/>
      <c r="E442" s="8"/>
      <c r="F442" s="8"/>
      <c r="G442" s="8"/>
      <c r="H442" s="8"/>
      <c r="I442" s="8"/>
      <c r="J442" s="8"/>
      <c r="K442" s="8"/>
      <c r="L442" s="8"/>
      <c r="P442" s="74"/>
      <c r="Q442" s="74"/>
      <c r="R442" s="74"/>
      <c r="S442" s="74"/>
      <c r="T442" s="74"/>
      <c r="U442" s="74"/>
      <c r="V442" s="74"/>
      <c r="W442" s="74"/>
      <c r="X442" s="74"/>
    </row>
    <row r="443" spans="4:24" x14ac:dyDescent="0.2">
      <c r="D443" s="8"/>
      <c r="E443" s="8"/>
      <c r="F443" s="8"/>
      <c r="G443" s="8"/>
      <c r="H443" s="8"/>
      <c r="I443" s="8"/>
      <c r="J443" s="8"/>
      <c r="K443" s="8"/>
      <c r="L443" s="8"/>
      <c r="P443" s="74"/>
      <c r="Q443" s="74"/>
      <c r="R443" s="74"/>
      <c r="S443" s="74"/>
      <c r="T443" s="74"/>
      <c r="U443" s="74"/>
      <c r="V443" s="74"/>
      <c r="W443" s="74"/>
      <c r="X443" s="74"/>
    </row>
    <row r="444" spans="4:24" x14ac:dyDescent="0.2">
      <c r="D444" s="8"/>
      <c r="E444" s="8"/>
      <c r="F444" s="8"/>
      <c r="G444" s="8"/>
      <c r="H444" s="8"/>
      <c r="I444" s="8"/>
      <c r="J444" s="8"/>
      <c r="K444" s="8"/>
      <c r="L444" s="8"/>
      <c r="P444" s="74"/>
      <c r="Q444" s="74"/>
      <c r="R444" s="74"/>
      <c r="S444" s="74"/>
      <c r="T444" s="74"/>
      <c r="U444" s="74"/>
      <c r="V444" s="74"/>
      <c r="W444" s="74"/>
      <c r="X444" s="74"/>
    </row>
    <row r="445" spans="4:24" x14ac:dyDescent="0.2">
      <c r="D445" s="8"/>
      <c r="E445" s="8"/>
      <c r="F445" s="8"/>
      <c r="G445" s="8"/>
      <c r="H445" s="8"/>
      <c r="I445" s="8"/>
      <c r="J445" s="8"/>
      <c r="K445" s="8"/>
      <c r="L445" s="8"/>
      <c r="P445" s="74"/>
      <c r="Q445" s="74"/>
      <c r="R445" s="74"/>
      <c r="S445" s="74"/>
      <c r="T445" s="74"/>
      <c r="U445" s="74"/>
      <c r="V445" s="74"/>
      <c r="W445" s="74"/>
      <c r="X445" s="74"/>
    </row>
    <row r="446" spans="4:24" x14ac:dyDescent="0.2">
      <c r="D446" s="8"/>
      <c r="E446" s="8"/>
      <c r="F446" s="8"/>
      <c r="G446" s="8"/>
      <c r="H446" s="8"/>
      <c r="I446" s="8"/>
      <c r="J446" s="8"/>
      <c r="K446" s="8"/>
      <c r="L446" s="8"/>
      <c r="P446" s="74"/>
      <c r="Q446" s="74"/>
      <c r="R446" s="74"/>
      <c r="S446" s="74"/>
      <c r="T446" s="74"/>
      <c r="U446" s="74"/>
      <c r="V446" s="74"/>
      <c r="W446" s="74"/>
      <c r="X446" s="74"/>
    </row>
    <row r="447" spans="4:24" x14ac:dyDescent="0.2">
      <c r="D447" s="8"/>
      <c r="E447" s="8"/>
      <c r="F447" s="8"/>
      <c r="G447" s="8"/>
      <c r="H447" s="8"/>
      <c r="I447" s="8"/>
      <c r="J447" s="8"/>
      <c r="K447" s="8"/>
      <c r="L447" s="8"/>
      <c r="P447" s="74"/>
      <c r="Q447" s="74"/>
      <c r="R447" s="74"/>
      <c r="S447" s="74"/>
      <c r="T447" s="74"/>
      <c r="U447" s="74"/>
      <c r="V447" s="74"/>
      <c r="W447" s="74"/>
      <c r="X447" s="74"/>
    </row>
    <row r="448" spans="4:24" x14ac:dyDescent="0.2">
      <c r="D448" s="8"/>
      <c r="E448" s="8"/>
      <c r="F448" s="8"/>
      <c r="G448" s="8"/>
      <c r="H448" s="8"/>
      <c r="I448" s="8"/>
      <c r="J448" s="8"/>
      <c r="K448" s="8"/>
      <c r="L448" s="8"/>
      <c r="P448" s="74"/>
      <c r="Q448" s="74"/>
      <c r="R448" s="74"/>
      <c r="S448" s="74"/>
      <c r="T448" s="74"/>
      <c r="U448" s="74"/>
      <c r="V448" s="74"/>
      <c r="W448" s="74"/>
      <c r="X448" s="74"/>
    </row>
    <row r="449" spans="4:24" x14ac:dyDescent="0.2">
      <c r="D449" s="8"/>
      <c r="E449" s="8"/>
      <c r="F449" s="8"/>
      <c r="G449" s="8"/>
      <c r="H449" s="8"/>
      <c r="I449" s="8"/>
      <c r="J449" s="8"/>
      <c r="K449" s="8"/>
      <c r="L449" s="8"/>
      <c r="P449" s="74"/>
      <c r="Q449" s="74"/>
      <c r="R449" s="74"/>
      <c r="S449" s="74"/>
      <c r="T449" s="74"/>
      <c r="U449" s="74"/>
      <c r="V449" s="74"/>
      <c r="W449" s="74"/>
      <c r="X449" s="74"/>
    </row>
    <row r="450" spans="4:24" x14ac:dyDescent="0.2">
      <c r="D450" s="8"/>
      <c r="E450" s="8"/>
      <c r="F450" s="8"/>
      <c r="G450" s="8"/>
      <c r="H450" s="8"/>
      <c r="I450" s="8"/>
      <c r="J450" s="8"/>
      <c r="K450" s="8"/>
      <c r="L450" s="8"/>
      <c r="P450" s="74"/>
      <c r="Q450" s="74"/>
      <c r="R450" s="74"/>
      <c r="S450" s="74"/>
      <c r="T450" s="74"/>
      <c r="U450" s="74"/>
      <c r="V450" s="74"/>
      <c r="W450" s="74"/>
      <c r="X450" s="74"/>
    </row>
    <row r="451" spans="4:24" x14ac:dyDescent="0.2">
      <c r="D451" s="8"/>
      <c r="E451" s="8"/>
      <c r="F451" s="8"/>
      <c r="G451" s="8"/>
      <c r="H451" s="8"/>
      <c r="I451" s="8"/>
      <c r="J451" s="8"/>
      <c r="K451" s="8"/>
      <c r="L451" s="8"/>
      <c r="P451" s="74"/>
      <c r="Q451" s="74"/>
      <c r="R451" s="74"/>
      <c r="S451" s="74"/>
      <c r="T451" s="74"/>
      <c r="U451" s="74"/>
      <c r="V451" s="74"/>
      <c r="W451" s="74"/>
      <c r="X451" s="74"/>
    </row>
    <row r="452" spans="4:24" x14ac:dyDescent="0.2">
      <c r="D452" s="8"/>
      <c r="E452" s="8"/>
      <c r="F452" s="8"/>
      <c r="G452" s="8"/>
      <c r="H452" s="8"/>
      <c r="I452" s="8"/>
      <c r="J452" s="8"/>
      <c r="K452" s="8"/>
      <c r="L452" s="8"/>
      <c r="P452" s="74"/>
      <c r="Q452" s="74"/>
      <c r="R452" s="74"/>
      <c r="S452" s="74"/>
      <c r="T452" s="74"/>
      <c r="U452" s="74"/>
      <c r="V452" s="74"/>
      <c r="W452" s="74"/>
      <c r="X452" s="74"/>
    </row>
    <row r="453" spans="4:24" x14ac:dyDescent="0.2">
      <c r="D453" s="8"/>
      <c r="E453" s="8"/>
      <c r="F453" s="8"/>
      <c r="G453" s="8"/>
      <c r="H453" s="8"/>
      <c r="I453" s="8"/>
      <c r="J453" s="8"/>
      <c r="K453" s="8"/>
      <c r="L453" s="8"/>
      <c r="P453" s="74"/>
      <c r="Q453" s="74"/>
      <c r="R453" s="74"/>
      <c r="S453" s="74"/>
      <c r="T453" s="74"/>
      <c r="U453" s="74"/>
      <c r="V453" s="74"/>
      <c r="W453" s="74"/>
      <c r="X453" s="74"/>
    </row>
    <row r="454" spans="4:24" x14ac:dyDescent="0.2">
      <c r="D454" s="8"/>
      <c r="E454" s="8"/>
      <c r="F454" s="8"/>
      <c r="G454" s="8"/>
      <c r="H454" s="8"/>
      <c r="I454" s="8"/>
      <c r="J454" s="8"/>
      <c r="K454" s="8"/>
      <c r="L454" s="8"/>
      <c r="P454" s="74"/>
      <c r="Q454" s="74"/>
      <c r="R454" s="74"/>
      <c r="S454" s="74"/>
      <c r="T454" s="74"/>
      <c r="U454" s="74"/>
      <c r="V454" s="74"/>
      <c r="W454" s="74"/>
      <c r="X454" s="74"/>
    </row>
    <row r="455" spans="4:24" x14ac:dyDescent="0.2">
      <c r="D455" s="8"/>
      <c r="E455" s="8"/>
      <c r="F455" s="8"/>
      <c r="G455" s="8"/>
      <c r="H455" s="8"/>
      <c r="I455" s="8"/>
      <c r="J455" s="8"/>
      <c r="K455" s="8"/>
      <c r="L455" s="8"/>
      <c r="P455" s="74"/>
      <c r="Q455" s="74"/>
      <c r="R455" s="74"/>
      <c r="S455" s="74"/>
      <c r="T455" s="74"/>
      <c r="U455" s="74"/>
      <c r="V455" s="74"/>
      <c r="W455" s="74"/>
      <c r="X455" s="74"/>
    </row>
    <row r="456" spans="4:24" x14ac:dyDescent="0.2">
      <c r="D456" s="8"/>
      <c r="E456" s="8"/>
      <c r="F456" s="8"/>
      <c r="G456" s="8"/>
      <c r="H456" s="8"/>
      <c r="I456" s="8"/>
      <c r="J456" s="8"/>
      <c r="K456" s="8"/>
      <c r="L456" s="8"/>
      <c r="P456" s="74"/>
      <c r="Q456" s="74"/>
      <c r="R456" s="74"/>
      <c r="S456" s="74"/>
      <c r="T456" s="74"/>
      <c r="U456" s="74"/>
      <c r="V456" s="74"/>
      <c r="W456" s="74"/>
      <c r="X456" s="74"/>
    </row>
    <row r="457" spans="4:24" x14ac:dyDescent="0.2">
      <c r="D457" s="8"/>
      <c r="E457" s="8"/>
      <c r="F457" s="8"/>
      <c r="G457" s="8"/>
      <c r="H457" s="8"/>
      <c r="I457" s="8"/>
      <c r="J457" s="8"/>
      <c r="K457" s="8"/>
      <c r="L457" s="8"/>
      <c r="P457" s="74"/>
      <c r="Q457" s="74"/>
      <c r="R457" s="74"/>
      <c r="S457" s="74"/>
      <c r="T457" s="74"/>
      <c r="U457" s="74"/>
      <c r="V457" s="74"/>
      <c r="W457" s="74"/>
      <c r="X457" s="74"/>
    </row>
    <row r="458" spans="4:24" x14ac:dyDescent="0.2">
      <c r="D458" s="8"/>
      <c r="E458" s="8"/>
      <c r="F458" s="8"/>
      <c r="G458" s="8"/>
      <c r="H458" s="8"/>
      <c r="I458" s="8"/>
      <c r="J458" s="8"/>
      <c r="K458" s="8"/>
      <c r="L458" s="8"/>
      <c r="P458" s="74"/>
      <c r="Q458" s="74"/>
      <c r="R458" s="74"/>
      <c r="S458" s="74"/>
      <c r="T458" s="74"/>
      <c r="U458" s="74"/>
      <c r="V458" s="74"/>
      <c r="W458" s="74"/>
      <c r="X458" s="74"/>
    </row>
    <row r="459" spans="4:24" x14ac:dyDescent="0.2">
      <c r="D459" s="8"/>
      <c r="E459" s="8"/>
      <c r="F459" s="8"/>
      <c r="G459" s="8"/>
      <c r="H459" s="8"/>
      <c r="I459" s="8"/>
      <c r="J459" s="8"/>
      <c r="K459" s="8"/>
      <c r="L459" s="8"/>
      <c r="P459" s="74"/>
      <c r="Q459" s="74"/>
      <c r="R459" s="74"/>
      <c r="S459" s="74"/>
      <c r="T459" s="74"/>
      <c r="U459" s="74"/>
      <c r="V459" s="74"/>
      <c r="W459" s="74"/>
      <c r="X459" s="74"/>
    </row>
    <row r="460" spans="4:24" x14ac:dyDescent="0.2">
      <c r="D460" s="8"/>
      <c r="E460" s="8"/>
      <c r="F460" s="8"/>
      <c r="G460" s="8"/>
      <c r="H460" s="8"/>
      <c r="I460" s="8"/>
      <c r="J460" s="8"/>
      <c r="K460" s="8"/>
      <c r="L460" s="8"/>
      <c r="P460" s="74"/>
      <c r="Q460" s="74"/>
      <c r="R460" s="74"/>
      <c r="S460" s="74"/>
      <c r="T460" s="74"/>
      <c r="U460" s="74"/>
      <c r="V460" s="74"/>
      <c r="W460" s="74"/>
      <c r="X460" s="74"/>
    </row>
    <row r="461" spans="4:24" x14ac:dyDescent="0.2">
      <c r="D461" s="8"/>
      <c r="E461" s="8"/>
      <c r="F461" s="8"/>
      <c r="G461" s="8"/>
      <c r="H461" s="8"/>
      <c r="I461" s="8"/>
      <c r="J461" s="8"/>
      <c r="K461" s="8"/>
      <c r="L461" s="8"/>
      <c r="P461" s="74"/>
      <c r="Q461" s="74"/>
      <c r="R461" s="74"/>
      <c r="S461" s="74"/>
      <c r="T461" s="74"/>
      <c r="U461" s="74"/>
      <c r="V461" s="74"/>
      <c r="W461" s="74"/>
      <c r="X461" s="74"/>
    </row>
    <row r="462" spans="4:24" x14ac:dyDescent="0.2">
      <c r="D462" s="8"/>
      <c r="E462" s="8"/>
      <c r="F462" s="8"/>
      <c r="G462" s="8"/>
      <c r="H462" s="8"/>
      <c r="I462" s="8"/>
      <c r="J462" s="8"/>
      <c r="K462" s="8"/>
      <c r="L462" s="8"/>
      <c r="P462" s="74"/>
      <c r="Q462" s="74"/>
      <c r="R462" s="74"/>
      <c r="S462" s="74"/>
      <c r="T462" s="74"/>
      <c r="U462" s="74"/>
      <c r="V462" s="74"/>
      <c r="W462" s="74"/>
      <c r="X462" s="74"/>
    </row>
    <row r="463" spans="4:24" x14ac:dyDescent="0.2">
      <c r="D463" s="8"/>
      <c r="E463" s="8"/>
      <c r="F463" s="8"/>
      <c r="G463" s="8"/>
      <c r="H463" s="8"/>
      <c r="I463" s="8"/>
      <c r="J463" s="8"/>
      <c r="K463" s="8"/>
      <c r="L463" s="8"/>
      <c r="P463" s="74"/>
      <c r="Q463" s="74"/>
      <c r="R463" s="74"/>
      <c r="S463" s="74"/>
      <c r="T463" s="74"/>
      <c r="U463" s="74"/>
      <c r="V463" s="74"/>
      <c r="W463" s="74"/>
      <c r="X463" s="74"/>
    </row>
    <row r="464" spans="4:24" x14ac:dyDescent="0.2">
      <c r="D464" s="8"/>
      <c r="E464" s="8"/>
      <c r="F464" s="8"/>
      <c r="G464" s="8"/>
      <c r="H464" s="8"/>
      <c r="I464" s="8"/>
      <c r="J464" s="8"/>
      <c r="K464" s="8"/>
      <c r="L464" s="8"/>
      <c r="P464" s="74"/>
      <c r="Q464" s="74"/>
      <c r="R464" s="74"/>
      <c r="S464" s="74"/>
      <c r="T464" s="74"/>
      <c r="U464" s="74"/>
      <c r="V464" s="74"/>
      <c r="W464" s="74"/>
      <c r="X464" s="74"/>
    </row>
    <row r="465" spans="4:24" x14ac:dyDescent="0.2">
      <c r="D465" s="8"/>
      <c r="E465" s="8"/>
      <c r="F465" s="8"/>
      <c r="G465" s="8"/>
      <c r="H465" s="8"/>
      <c r="I465" s="8"/>
      <c r="J465" s="8"/>
      <c r="K465" s="8"/>
      <c r="L465" s="8"/>
      <c r="P465" s="74"/>
      <c r="Q465" s="74"/>
      <c r="R465" s="74"/>
      <c r="S465" s="74"/>
      <c r="T465" s="74"/>
      <c r="U465" s="74"/>
      <c r="V465" s="74"/>
      <c r="W465" s="74"/>
      <c r="X465" s="74"/>
    </row>
    <row r="466" spans="4:24" x14ac:dyDescent="0.2">
      <c r="D466" s="8"/>
      <c r="E466" s="8"/>
      <c r="F466" s="8"/>
      <c r="G466" s="8"/>
      <c r="H466" s="8"/>
      <c r="I466" s="8"/>
      <c r="J466" s="8"/>
      <c r="K466" s="8"/>
      <c r="L466" s="8"/>
      <c r="P466" s="74"/>
      <c r="Q466" s="74"/>
      <c r="R466" s="74"/>
      <c r="S466" s="74"/>
      <c r="T466" s="74"/>
      <c r="U466" s="74"/>
      <c r="V466" s="74"/>
      <c r="W466" s="74"/>
      <c r="X466" s="74"/>
    </row>
    <row r="467" spans="4:24" x14ac:dyDescent="0.2">
      <c r="D467" s="8"/>
      <c r="E467" s="8"/>
      <c r="F467" s="8"/>
      <c r="G467" s="8"/>
      <c r="H467" s="8"/>
      <c r="I467" s="8"/>
      <c r="J467" s="8"/>
      <c r="K467" s="8"/>
      <c r="L467" s="8"/>
      <c r="P467" s="74"/>
      <c r="Q467" s="74"/>
      <c r="R467" s="74"/>
      <c r="S467" s="74"/>
      <c r="T467" s="74"/>
      <c r="U467" s="74"/>
      <c r="V467" s="74"/>
      <c r="W467" s="74"/>
      <c r="X467" s="74"/>
    </row>
    <row r="468" spans="4:24" x14ac:dyDescent="0.2">
      <c r="D468" s="8"/>
      <c r="E468" s="8"/>
      <c r="F468" s="8"/>
      <c r="G468" s="8"/>
      <c r="H468" s="8"/>
      <c r="I468" s="8"/>
      <c r="J468" s="8"/>
      <c r="K468" s="8"/>
      <c r="L468" s="8"/>
      <c r="P468" s="74"/>
      <c r="Q468" s="74"/>
      <c r="R468" s="74"/>
      <c r="S468" s="74"/>
      <c r="T468" s="74"/>
      <c r="U468" s="74"/>
      <c r="V468" s="74"/>
      <c r="W468" s="74"/>
      <c r="X468" s="74"/>
    </row>
    <row r="469" spans="4:24" x14ac:dyDescent="0.2">
      <c r="D469" s="8"/>
      <c r="E469" s="8"/>
      <c r="F469" s="8"/>
      <c r="G469" s="8"/>
      <c r="H469" s="8"/>
      <c r="I469" s="8"/>
      <c r="J469" s="8"/>
      <c r="K469" s="8"/>
      <c r="L469" s="8"/>
      <c r="P469" s="74"/>
      <c r="Q469" s="74"/>
      <c r="R469" s="74"/>
      <c r="S469" s="74"/>
      <c r="T469" s="74"/>
      <c r="U469" s="74"/>
      <c r="V469" s="74"/>
      <c r="W469" s="74"/>
      <c r="X469" s="74"/>
    </row>
    <row r="470" spans="4:24" x14ac:dyDescent="0.2">
      <c r="D470" s="8"/>
      <c r="E470" s="8"/>
      <c r="F470" s="8"/>
      <c r="G470" s="8"/>
      <c r="H470" s="8"/>
      <c r="I470" s="8"/>
      <c r="J470" s="8"/>
      <c r="K470" s="8"/>
      <c r="L470" s="8"/>
      <c r="P470" s="74"/>
      <c r="Q470" s="74"/>
      <c r="R470" s="74"/>
      <c r="S470" s="74"/>
      <c r="T470" s="74"/>
      <c r="U470" s="74"/>
      <c r="V470" s="74"/>
      <c r="W470" s="74"/>
      <c r="X470" s="74"/>
    </row>
    <row r="471" spans="4:24" x14ac:dyDescent="0.2">
      <c r="D471" s="8"/>
      <c r="E471" s="8"/>
      <c r="F471" s="8"/>
      <c r="G471" s="8"/>
      <c r="H471" s="8"/>
      <c r="I471" s="8"/>
      <c r="J471" s="8"/>
      <c r="K471" s="8"/>
      <c r="L471" s="8"/>
      <c r="P471" s="74"/>
      <c r="Q471" s="74"/>
      <c r="R471" s="74"/>
      <c r="S471" s="74"/>
      <c r="T471" s="74"/>
      <c r="U471" s="74"/>
      <c r="V471" s="74"/>
      <c r="W471" s="74"/>
      <c r="X471" s="74"/>
    </row>
    <row r="472" spans="4:24" x14ac:dyDescent="0.2">
      <c r="D472" s="8"/>
      <c r="E472" s="8"/>
      <c r="F472" s="8"/>
      <c r="G472" s="8"/>
      <c r="H472" s="8"/>
      <c r="I472" s="8"/>
      <c r="J472" s="8"/>
      <c r="K472" s="8"/>
      <c r="L472" s="8"/>
      <c r="P472" s="74"/>
      <c r="Q472" s="74"/>
      <c r="R472" s="74"/>
      <c r="S472" s="74"/>
      <c r="T472" s="74"/>
      <c r="U472" s="74"/>
      <c r="V472" s="74"/>
      <c r="W472" s="74"/>
      <c r="X472" s="74"/>
    </row>
    <row r="473" spans="4:24" x14ac:dyDescent="0.2">
      <c r="D473" s="8"/>
      <c r="E473" s="8"/>
      <c r="F473" s="8"/>
      <c r="G473" s="8"/>
      <c r="H473" s="8"/>
      <c r="I473" s="8"/>
      <c r="J473" s="8"/>
      <c r="K473" s="8"/>
      <c r="L473" s="8"/>
      <c r="P473" s="74"/>
      <c r="Q473" s="74"/>
      <c r="R473" s="74"/>
      <c r="S473" s="74"/>
      <c r="T473" s="74"/>
      <c r="U473" s="74"/>
      <c r="V473" s="74"/>
      <c r="W473" s="74"/>
      <c r="X473" s="74"/>
    </row>
    <row r="474" spans="4:24" x14ac:dyDescent="0.2">
      <c r="D474" s="8"/>
      <c r="E474" s="8"/>
      <c r="F474" s="8"/>
      <c r="G474" s="8"/>
      <c r="H474" s="8"/>
      <c r="I474" s="8"/>
      <c r="J474" s="8"/>
      <c r="K474" s="8"/>
      <c r="L474" s="8"/>
      <c r="P474" s="74"/>
      <c r="Q474" s="74"/>
      <c r="R474" s="74"/>
      <c r="S474" s="74"/>
      <c r="T474" s="74"/>
      <c r="U474" s="74"/>
      <c r="V474" s="74"/>
      <c r="W474" s="74"/>
      <c r="X474" s="74"/>
    </row>
    <row r="475" spans="4:24" x14ac:dyDescent="0.2">
      <c r="D475" s="8"/>
      <c r="E475" s="8"/>
      <c r="F475" s="8"/>
      <c r="G475" s="8"/>
      <c r="H475" s="8"/>
      <c r="I475" s="8"/>
      <c r="J475" s="8"/>
      <c r="K475" s="8"/>
      <c r="L475" s="8"/>
      <c r="P475" s="74"/>
      <c r="Q475" s="74"/>
      <c r="R475" s="74"/>
      <c r="S475" s="74"/>
      <c r="T475" s="74"/>
      <c r="U475" s="74"/>
      <c r="V475" s="74"/>
      <c r="W475" s="74"/>
      <c r="X475" s="74"/>
    </row>
    <row r="476" spans="4:24" x14ac:dyDescent="0.2">
      <c r="D476" s="8"/>
      <c r="E476" s="8"/>
      <c r="F476" s="8"/>
      <c r="G476" s="8"/>
      <c r="H476" s="8"/>
      <c r="I476" s="8"/>
      <c r="J476" s="8"/>
      <c r="K476" s="8"/>
      <c r="L476" s="8"/>
      <c r="P476" s="74"/>
      <c r="Q476" s="74"/>
      <c r="R476" s="74"/>
      <c r="S476" s="74"/>
      <c r="T476" s="74"/>
      <c r="U476" s="74"/>
      <c r="V476" s="74"/>
      <c r="W476" s="74"/>
      <c r="X476" s="74"/>
    </row>
    <row r="477" spans="4:24" x14ac:dyDescent="0.2">
      <c r="D477" s="8"/>
      <c r="E477" s="8"/>
      <c r="F477" s="8"/>
      <c r="G477" s="8"/>
      <c r="H477" s="8"/>
      <c r="I477" s="8"/>
      <c r="J477" s="8"/>
      <c r="K477" s="8"/>
      <c r="L477" s="8"/>
      <c r="P477" s="74"/>
      <c r="Q477" s="74"/>
      <c r="R477" s="74"/>
      <c r="S477" s="74"/>
      <c r="T477" s="74"/>
      <c r="U477" s="74"/>
      <c r="V477" s="74"/>
      <c r="W477" s="74"/>
      <c r="X477" s="74"/>
    </row>
    <row r="478" spans="4:24" x14ac:dyDescent="0.2">
      <c r="D478" s="8"/>
      <c r="E478" s="8"/>
      <c r="F478" s="8"/>
      <c r="G478" s="8"/>
      <c r="H478" s="8"/>
      <c r="I478" s="8"/>
      <c r="J478" s="8"/>
      <c r="K478" s="8"/>
      <c r="L478" s="8"/>
      <c r="P478" s="74"/>
      <c r="Q478" s="74"/>
      <c r="R478" s="74"/>
      <c r="S478" s="74"/>
      <c r="T478" s="74"/>
      <c r="U478" s="74"/>
      <c r="V478" s="74"/>
      <c r="W478" s="74"/>
      <c r="X478" s="74"/>
    </row>
    <row r="479" spans="4:24" x14ac:dyDescent="0.2">
      <c r="D479" s="8"/>
      <c r="E479" s="8"/>
      <c r="F479" s="8"/>
      <c r="G479" s="8"/>
      <c r="H479" s="8"/>
      <c r="I479" s="8"/>
      <c r="J479" s="8"/>
      <c r="K479" s="8"/>
      <c r="L479" s="8"/>
      <c r="P479" s="74"/>
      <c r="Q479" s="74"/>
      <c r="R479" s="74"/>
      <c r="S479" s="74"/>
      <c r="T479" s="74"/>
      <c r="U479" s="74"/>
      <c r="V479" s="74"/>
      <c r="W479" s="74"/>
      <c r="X479" s="74"/>
    </row>
    <row r="480" spans="4:24" x14ac:dyDescent="0.2">
      <c r="D480" s="8"/>
      <c r="E480" s="8"/>
      <c r="F480" s="8"/>
      <c r="G480" s="8"/>
      <c r="H480" s="8"/>
      <c r="I480" s="8"/>
      <c r="J480" s="8"/>
      <c r="K480" s="8"/>
      <c r="L480" s="8"/>
      <c r="P480" s="74"/>
      <c r="Q480" s="74"/>
      <c r="R480" s="74"/>
      <c r="S480" s="74"/>
      <c r="T480" s="74"/>
      <c r="U480" s="74"/>
      <c r="V480" s="74"/>
      <c r="W480" s="74"/>
      <c r="X480" s="74"/>
    </row>
    <row r="481" spans="4:24" x14ac:dyDescent="0.2">
      <c r="D481" s="8"/>
      <c r="E481" s="8"/>
      <c r="F481" s="8"/>
      <c r="G481" s="8"/>
      <c r="H481" s="8"/>
      <c r="I481" s="8"/>
      <c r="J481" s="8"/>
      <c r="K481" s="8"/>
      <c r="L481" s="8"/>
      <c r="P481" s="74"/>
      <c r="Q481" s="74"/>
      <c r="R481" s="74"/>
      <c r="S481" s="74"/>
      <c r="T481" s="74"/>
      <c r="U481" s="74"/>
      <c r="V481" s="74"/>
      <c r="W481" s="74"/>
      <c r="X481" s="74"/>
    </row>
    <row r="482" spans="4:24" x14ac:dyDescent="0.2">
      <c r="D482" s="8"/>
      <c r="E482" s="8"/>
      <c r="F482" s="8"/>
      <c r="G482" s="8"/>
      <c r="H482" s="8"/>
      <c r="I482" s="8"/>
      <c r="J482" s="8"/>
      <c r="K482" s="8"/>
      <c r="L482" s="8"/>
      <c r="P482" s="74"/>
      <c r="Q482" s="74"/>
      <c r="R482" s="74"/>
      <c r="S482" s="74"/>
      <c r="T482" s="74"/>
      <c r="U482" s="74"/>
      <c r="V482" s="74"/>
      <c r="W482" s="74"/>
      <c r="X482" s="74"/>
    </row>
    <row r="483" spans="4:24" x14ac:dyDescent="0.2">
      <c r="D483" s="8"/>
      <c r="E483" s="8"/>
      <c r="F483" s="8"/>
      <c r="G483" s="8"/>
      <c r="H483" s="8"/>
      <c r="I483" s="8"/>
      <c r="J483" s="8"/>
      <c r="K483" s="8"/>
      <c r="L483" s="8"/>
      <c r="P483" s="74"/>
      <c r="Q483" s="74"/>
      <c r="R483" s="74"/>
      <c r="S483" s="74"/>
      <c r="T483" s="74"/>
      <c r="U483" s="74"/>
      <c r="V483" s="74"/>
      <c r="W483" s="74"/>
      <c r="X483" s="74"/>
    </row>
    <row r="484" spans="4:24" x14ac:dyDescent="0.2">
      <c r="D484" s="8"/>
      <c r="E484" s="8"/>
      <c r="F484" s="8"/>
      <c r="G484" s="8"/>
      <c r="H484" s="8"/>
      <c r="I484" s="8"/>
      <c r="J484" s="8"/>
      <c r="K484" s="8"/>
      <c r="L484" s="8"/>
      <c r="P484" s="74"/>
      <c r="Q484" s="74"/>
      <c r="R484" s="74"/>
      <c r="S484" s="74"/>
      <c r="T484" s="74"/>
      <c r="U484" s="74"/>
      <c r="V484" s="74"/>
      <c r="W484" s="74"/>
      <c r="X484" s="74"/>
    </row>
    <row r="485" spans="4:24" x14ac:dyDescent="0.2">
      <c r="D485" s="8"/>
      <c r="E485" s="8"/>
      <c r="F485" s="8"/>
      <c r="G485" s="8"/>
      <c r="H485" s="8"/>
      <c r="I485" s="8"/>
      <c r="J485" s="8"/>
      <c r="K485" s="8"/>
      <c r="L485" s="8"/>
      <c r="P485" s="74"/>
      <c r="Q485" s="74"/>
      <c r="R485" s="74"/>
      <c r="S485" s="74"/>
      <c r="T485" s="74"/>
      <c r="U485" s="74"/>
      <c r="V485" s="74"/>
      <c r="W485" s="74"/>
      <c r="X485" s="74"/>
    </row>
    <row r="486" spans="4:24" x14ac:dyDescent="0.2">
      <c r="D486" s="8"/>
      <c r="E486" s="8"/>
      <c r="F486" s="8"/>
      <c r="G486" s="8"/>
      <c r="H486" s="8"/>
      <c r="I486" s="8"/>
      <c r="J486" s="8"/>
      <c r="K486" s="8"/>
      <c r="L486" s="8"/>
      <c r="P486" s="74"/>
      <c r="Q486" s="74"/>
      <c r="R486" s="74"/>
      <c r="S486" s="74"/>
      <c r="T486" s="74"/>
      <c r="U486" s="74"/>
      <c r="V486" s="74"/>
      <c r="W486" s="74"/>
      <c r="X486" s="74"/>
    </row>
    <row r="487" spans="4:24" x14ac:dyDescent="0.2">
      <c r="D487" s="8"/>
      <c r="E487" s="8"/>
      <c r="F487" s="8"/>
      <c r="G487" s="8"/>
      <c r="H487" s="8"/>
      <c r="I487" s="8"/>
      <c r="J487" s="8"/>
      <c r="K487" s="8"/>
      <c r="L487" s="8"/>
      <c r="P487" s="74"/>
      <c r="Q487" s="74"/>
      <c r="R487" s="74"/>
      <c r="S487" s="74"/>
      <c r="T487" s="74"/>
      <c r="U487" s="74"/>
      <c r="V487" s="74"/>
      <c r="W487" s="74"/>
      <c r="X487" s="74"/>
    </row>
    <row r="488" spans="4:24" x14ac:dyDescent="0.2">
      <c r="D488" s="8"/>
      <c r="E488" s="8"/>
      <c r="F488" s="8"/>
      <c r="G488" s="8"/>
      <c r="H488" s="8"/>
      <c r="I488" s="8"/>
      <c r="J488" s="8"/>
      <c r="K488" s="8"/>
      <c r="L488" s="8"/>
      <c r="P488" s="74"/>
      <c r="Q488" s="74"/>
      <c r="R488" s="74"/>
      <c r="S488" s="74"/>
      <c r="T488" s="74"/>
      <c r="U488" s="74"/>
      <c r="V488" s="74"/>
      <c r="W488" s="74"/>
      <c r="X488" s="74"/>
    </row>
    <row r="489" spans="4:24" x14ac:dyDescent="0.2">
      <c r="D489" s="8"/>
      <c r="E489" s="8"/>
      <c r="F489" s="8"/>
      <c r="G489" s="8"/>
      <c r="H489" s="8"/>
      <c r="I489" s="8"/>
      <c r="J489" s="8"/>
      <c r="K489" s="8"/>
      <c r="L489" s="8"/>
      <c r="P489" s="74"/>
      <c r="Q489" s="74"/>
      <c r="R489" s="74"/>
      <c r="S489" s="74"/>
      <c r="T489" s="74"/>
      <c r="U489" s="74"/>
      <c r="V489" s="74"/>
      <c r="W489" s="74"/>
      <c r="X489" s="74"/>
    </row>
    <row r="490" spans="4:24" x14ac:dyDescent="0.2">
      <c r="D490" s="8"/>
      <c r="E490" s="8"/>
      <c r="F490" s="8"/>
      <c r="G490" s="8"/>
      <c r="H490" s="8"/>
      <c r="I490" s="8"/>
      <c r="J490" s="8"/>
      <c r="K490" s="8"/>
      <c r="L490" s="8"/>
      <c r="P490" s="74"/>
      <c r="Q490" s="74"/>
      <c r="R490" s="74"/>
      <c r="S490" s="74"/>
      <c r="T490" s="74"/>
      <c r="U490" s="74"/>
      <c r="V490" s="74"/>
      <c r="W490" s="74"/>
      <c r="X490" s="74"/>
    </row>
    <row r="491" spans="4:24" x14ac:dyDescent="0.2">
      <c r="D491" s="8"/>
      <c r="E491" s="8"/>
      <c r="F491" s="8"/>
      <c r="G491" s="8"/>
      <c r="H491" s="8"/>
      <c r="I491" s="8"/>
      <c r="J491" s="8"/>
      <c r="K491" s="8"/>
      <c r="L491" s="8"/>
      <c r="P491" s="74"/>
      <c r="Q491" s="74"/>
      <c r="R491" s="74"/>
      <c r="S491" s="74"/>
      <c r="T491" s="74"/>
      <c r="U491" s="74"/>
      <c r="V491" s="74"/>
      <c r="W491" s="74"/>
      <c r="X491" s="74"/>
    </row>
    <row r="492" spans="4:24" x14ac:dyDescent="0.2">
      <c r="D492" s="8"/>
      <c r="E492" s="8"/>
      <c r="F492" s="8"/>
      <c r="G492" s="8"/>
      <c r="H492" s="8"/>
      <c r="I492" s="8"/>
      <c r="J492" s="8"/>
      <c r="K492" s="8"/>
      <c r="L492" s="8"/>
      <c r="P492" s="74"/>
      <c r="Q492" s="74"/>
      <c r="R492" s="74"/>
      <c r="S492" s="74"/>
      <c r="T492" s="74"/>
      <c r="U492" s="74"/>
      <c r="V492" s="74"/>
      <c r="W492" s="74"/>
      <c r="X492" s="74"/>
    </row>
    <row r="493" spans="4:24" x14ac:dyDescent="0.2">
      <c r="D493" s="8"/>
      <c r="E493" s="8"/>
      <c r="F493" s="8"/>
      <c r="G493" s="8"/>
      <c r="H493" s="8"/>
      <c r="I493" s="8"/>
      <c r="J493" s="8"/>
      <c r="K493" s="8"/>
      <c r="L493" s="8"/>
      <c r="P493" s="74"/>
      <c r="Q493" s="74"/>
      <c r="R493" s="74"/>
      <c r="S493" s="74"/>
      <c r="T493" s="74"/>
      <c r="U493" s="74"/>
      <c r="V493" s="74"/>
      <c r="W493" s="74"/>
      <c r="X493" s="74"/>
    </row>
    <row r="494" spans="4:24" x14ac:dyDescent="0.2">
      <c r="D494" s="8"/>
      <c r="E494" s="8"/>
      <c r="F494" s="8"/>
      <c r="G494" s="8"/>
      <c r="H494" s="8"/>
      <c r="I494" s="8"/>
      <c r="J494" s="8"/>
      <c r="K494" s="8"/>
      <c r="L494" s="8"/>
      <c r="P494" s="74"/>
      <c r="Q494" s="74"/>
      <c r="R494" s="74"/>
      <c r="S494" s="74"/>
      <c r="T494" s="74"/>
      <c r="U494" s="74"/>
      <c r="V494" s="74"/>
      <c r="W494" s="74"/>
      <c r="X494" s="74"/>
    </row>
    <row r="495" spans="4:24" x14ac:dyDescent="0.2">
      <c r="D495" s="8"/>
      <c r="E495" s="8"/>
      <c r="F495" s="8"/>
      <c r="G495" s="8"/>
      <c r="H495" s="8"/>
      <c r="I495" s="8"/>
      <c r="J495" s="8"/>
      <c r="K495" s="8"/>
      <c r="L495" s="8"/>
      <c r="P495" s="74"/>
      <c r="Q495" s="74"/>
      <c r="R495" s="74"/>
      <c r="S495" s="74"/>
      <c r="T495" s="74"/>
      <c r="U495" s="74"/>
      <c r="V495" s="74"/>
      <c r="W495" s="74"/>
      <c r="X495" s="74"/>
    </row>
    <row r="496" spans="4:24" x14ac:dyDescent="0.2">
      <c r="D496" s="8"/>
      <c r="E496" s="8"/>
      <c r="F496" s="8"/>
      <c r="G496" s="8"/>
      <c r="H496" s="8"/>
      <c r="I496" s="8"/>
      <c r="J496" s="8"/>
      <c r="K496" s="8"/>
      <c r="L496" s="8"/>
      <c r="P496" s="74"/>
      <c r="Q496" s="74"/>
      <c r="R496" s="74"/>
      <c r="S496" s="74"/>
      <c r="T496" s="74"/>
      <c r="U496" s="74"/>
      <c r="V496" s="74"/>
      <c r="W496" s="74"/>
      <c r="X496" s="74"/>
    </row>
    <row r="497" spans="4:24" x14ac:dyDescent="0.2">
      <c r="D497" s="8"/>
      <c r="E497" s="8"/>
      <c r="F497" s="8"/>
      <c r="G497" s="8"/>
      <c r="H497" s="8"/>
      <c r="I497" s="8"/>
      <c r="J497" s="8"/>
      <c r="K497" s="8"/>
      <c r="L497" s="8"/>
      <c r="P497" s="74"/>
      <c r="Q497" s="74"/>
      <c r="R497" s="74"/>
      <c r="S497" s="74"/>
      <c r="T497" s="74"/>
      <c r="U497" s="74"/>
      <c r="V497" s="74"/>
      <c r="W497" s="74"/>
      <c r="X497" s="74"/>
    </row>
    <row r="498" spans="4:24" x14ac:dyDescent="0.2">
      <c r="D498" s="8"/>
      <c r="E498" s="8"/>
      <c r="F498" s="8"/>
      <c r="G498" s="8"/>
      <c r="H498" s="8"/>
      <c r="I498" s="8"/>
      <c r="J498" s="8"/>
      <c r="K498" s="8"/>
      <c r="L498" s="8"/>
      <c r="P498" s="74"/>
      <c r="Q498" s="74"/>
      <c r="R498" s="74"/>
      <c r="S498" s="74"/>
      <c r="T498" s="74"/>
      <c r="U498" s="74"/>
      <c r="V498" s="74"/>
      <c r="W498" s="74"/>
      <c r="X498" s="74"/>
    </row>
    <row r="499" spans="4:24" x14ac:dyDescent="0.2">
      <c r="D499" s="8"/>
      <c r="E499" s="8"/>
      <c r="F499" s="8"/>
      <c r="G499" s="8"/>
      <c r="H499" s="8"/>
      <c r="I499" s="8"/>
      <c r="J499" s="8"/>
      <c r="K499" s="8"/>
      <c r="L499" s="8"/>
      <c r="P499" s="74"/>
      <c r="Q499" s="74"/>
      <c r="R499" s="74"/>
      <c r="S499" s="74"/>
      <c r="T499" s="74"/>
      <c r="U499" s="74"/>
      <c r="V499" s="74"/>
      <c r="W499" s="74"/>
      <c r="X499" s="74"/>
    </row>
    <row r="500" spans="4:24" x14ac:dyDescent="0.2">
      <c r="D500" s="8"/>
      <c r="E500" s="8"/>
      <c r="F500" s="8"/>
      <c r="G500" s="8"/>
      <c r="H500" s="8"/>
      <c r="I500" s="8"/>
      <c r="J500" s="8"/>
      <c r="K500" s="8"/>
      <c r="L500" s="8"/>
      <c r="P500" s="74"/>
      <c r="Q500" s="74"/>
      <c r="R500" s="74"/>
      <c r="S500" s="74"/>
      <c r="T500" s="74"/>
      <c r="U500" s="74"/>
      <c r="V500" s="74"/>
      <c r="W500" s="74"/>
      <c r="X500" s="74"/>
    </row>
    <row r="501" spans="4:24" x14ac:dyDescent="0.2">
      <c r="D501" s="8"/>
      <c r="E501" s="8"/>
      <c r="F501" s="8"/>
      <c r="G501" s="8"/>
      <c r="H501" s="8"/>
      <c r="I501" s="8"/>
      <c r="J501" s="8"/>
      <c r="K501" s="8"/>
      <c r="L501" s="8"/>
      <c r="P501" s="74"/>
      <c r="Q501" s="74"/>
      <c r="R501" s="74"/>
      <c r="S501" s="74"/>
      <c r="T501" s="74"/>
      <c r="U501" s="74"/>
      <c r="V501" s="74"/>
      <c r="W501" s="74"/>
      <c r="X501" s="74"/>
    </row>
    <row r="502" spans="4:24" x14ac:dyDescent="0.2">
      <c r="D502" s="8"/>
      <c r="E502" s="8"/>
      <c r="F502" s="8"/>
      <c r="G502" s="8"/>
      <c r="H502" s="8"/>
      <c r="I502" s="8"/>
      <c r="J502" s="8"/>
      <c r="K502" s="8"/>
      <c r="L502" s="8"/>
      <c r="P502" s="74"/>
      <c r="Q502" s="74"/>
      <c r="R502" s="74"/>
      <c r="S502" s="74"/>
      <c r="T502" s="74"/>
      <c r="U502" s="74"/>
      <c r="V502" s="74"/>
      <c r="W502" s="74"/>
      <c r="X502" s="74"/>
    </row>
    <row r="503" spans="4:24" x14ac:dyDescent="0.2">
      <c r="D503" s="8"/>
      <c r="E503" s="8"/>
      <c r="F503" s="8"/>
      <c r="G503" s="8"/>
      <c r="H503" s="8"/>
      <c r="I503" s="8"/>
      <c r="J503" s="8"/>
      <c r="K503" s="8"/>
      <c r="L503" s="8"/>
      <c r="P503" s="74"/>
      <c r="Q503" s="74"/>
      <c r="R503" s="74"/>
      <c r="S503" s="74"/>
      <c r="T503" s="74"/>
      <c r="U503" s="74"/>
      <c r="V503" s="74"/>
      <c r="W503" s="74"/>
      <c r="X503" s="74"/>
    </row>
    <row r="504" spans="4:24" x14ac:dyDescent="0.2">
      <c r="D504" s="8"/>
      <c r="E504" s="8"/>
      <c r="F504" s="8"/>
      <c r="G504" s="8"/>
      <c r="H504" s="8"/>
      <c r="I504" s="8"/>
      <c r="J504" s="8"/>
      <c r="K504" s="8"/>
      <c r="L504" s="8"/>
      <c r="P504" s="74"/>
      <c r="Q504" s="74"/>
      <c r="R504" s="74"/>
      <c r="S504" s="74"/>
      <c r="T504" s="74"/>
      <c r="U504" s="74"/>
      <c r="V504" s="74"/>
      <c r="W504" s="74"/>
      <c r="X504" s="74"/>
    </row>
    <row r="505" spans="4:24" x14ac:dyDescent="0.2">
      <c r="D505" s="8"/>
      <c r="E505" s="8"/>
      <c r="F505" s="8"/>
      <c r="G505" s="8"/>
      <c r="H505" s="8"/>
      <c r="I505" s="8"/>
      <c r="J505" s="8"/>
      <c r="K505" s="8"/>
      <c r="L505" s="8"/>
      <c r="P505" s="74"/>
      <c r="Q505" s="74"/>
      <c r="R505" s="74"/>
      <c r="S505" s="74"/>
      <c r="T505" s="74"/>
      <c r="U505" s="74"/>
      <c r="V505" s="74"/>
      <c r="W505" s="74"/>
      <c r="X505" s="74"/>
    </row>
    <row r="506" spans="4:24" x14ac:dyDescent="0.2">
      <c r="D506" s="8"/>
      <c r="E506" s="8"/>
      <c r="F506" s="8"/>
      <c r="G506" s="8"/>
      <c r="H506" s="8"/>
      <c r="I506" s="8"/>
      <c r="J506" s="8"/>
      <c r="K506" s="8"/>
      <c r="L506" s="8"/>
      <c r="P506" s="74"/>
      <c r="Q506" s="74"/>
      <c r="R506" s="74"/>
      <c r="S506" s="74"/>
      <c r="T506" s="74"/>
      <c r="U506" s="74"/>
      <c r="V506" s="74"/>
      <c r="W506" s="74"/>
      <c r="X506" s="74"/>
    </row>
    <row r="507" spans="4:24" x14ac:dyDescent="0.2">
      <c r="D507" s="8"/>
      <c r="E507" s="8"/>
      <c r="F507" s="8"/>
      <c r="G507" s="8"/>
      <c r="H507" s="8"/>
      <c r="I507" s="8"/>
      <c r="J507" s="8"/>
      <c r="K507" s="8"/>
      <c r="L507" s="8"/>
      <c r="P507" s="74"/>
      <c r="Q507" s="74"/>
      <c r="R507" s="74"/>
      <c r="S507" s="74"/>
      <c r="T507" s="74"/>
      <c r="U507" s="74"/>
      <c r="V507" s="74"/>
      <c r="W507" s="74"/>
      <c r="X507" s="74"/>
    </row>
    <row r="508" spans="4:24" x14ac:dyDescent="0.2">
      <c r="D508" s="8"/>
      <c r="E508" s="8"/>
      <c r="F508" s="8"/>
      <c r="G508" s="8"/>
      <c r="H508" s="8"/>
      <c r="I508" s="8"/>
      <c r="J508" s="8"/>
      <c r="K508" s="8"/>
      <c r="L508" s="8"/>
      <c r="P508" s="74"/>
      <c r="Q508" s="74"/>
      <c r="R508" s="74"/>
      <c r="S508" s="74"/>
      <c r="T508" s="74"/>
      <c r="U508" s="74"/>
      <c r="V508" s="74"/>
      <c r="W508" s="74"/>
      <c r="X508" s="74"/>
    </row>
    <row r="509" spans="4:24" x14ac:dyDescent="0.2">
      <c r="D509" s="8"/>
      <c r="E509" s="8"/>
      <c r="F509" s="8"/>
      <c r="G509" s="8"/>
      <c r="H509" s="8"/>
      <c r="I509" s="8"/>
      <c r="J509" s="8"/>
      <c r="K509" s="8"/>
      <c r="L509" s="8"/>
      <c r="P509" s="74"/>
      <c r="Q509" s="74"/>
      <c r="R509" s="74"/>
      <c r="S509" s="74"/>
      <c r="T509" s="74"/>
      <c r="U509" s="74"/>
      <c r="V509" s="74"/>
      <c r="W509" s="74"/>
      <c r="X509" s="74"/>
    </row>
    <row r="510" spans="4:24" x14ac:dyDescent="0.2">
      <c r="D510" s="8"/>
      <c r="E510" s="8"/>
      <c r="F510" s="8"/>
      <c r="G510" s="8"/>
      <c r="H510" s="8"/>
      <c r="I510" s="8"/>
      <c r="J510" s="8"/>
      <c r="K510" s="8"/>
      <c r="L510" s="8"/>
      <c r="P510" s="74"/>
      <c r="Q510" s="74"/>
      <c r="R510" s="74"/>
      <c r="S510" s="74"/>
      <c r="T510" s="74"/>
      <c r="U510" s="74"/>
      <c r="V510" s="74"/>
      <c r="W510" s="74"/>
      <c r="X510" s="74"/>
    </row>
    <row r="511" spans="4:24" x14ac:dyDescent="0.2">
      <c r="D511" s="8"/>
      <c r="E511" s="8"/>
      <c r="F511" s="8"/>
      <c r="G511" s="8"/>
      <c r="H511" s="8"/>
      <c r="I511" s="8"/>
      <c r="J511" s="8"/>
      <c r="K511" s="8"/>
      <c r="L511" s="8"/>
      <c r="P511" s="74"/>
      <c r="Q511" s="74"/>
      <c r="R511" s="74"/>
      <c r="S511" s="74"/>
      <c r="T511" s="74"/>
      <c r="U511" s="74"/>
      <c r="V511" s="74"/>
      <c r="W511" s="74"/>
      <c r="X511" s="74"/>
    </row>
    <row r="512" spans="4:24" x14ac:dyDescent="0.2">
      <c r="D512" s="8"/>
      <c r="E512" s="8"/>
      <c r="F512" s="8"/>
      <c r="G512" s="8"/>
      <c r="H512" s="8"/>
      <c r="I512" s="8"/>
      <c r="J512" s="8"/>
      <c r="K512" s="8"/>
      <c r="L512" s="8"/>
      <c r="P512" s="74"/>
      <c r="Q512" s="74"/>
      <c r="R512" s="74"/>
      <c r="S512" s="74"/>
      <c r="T512" s="74"/>
      <c r="U512" s="74"/>
      <c r="V512" s="74"/>
      <c r="W512" s="74"/>
      <c r="X512" s="74"/>
    </row>
    <row r="513" spans="4:24" x14ac:dyDescent="0.2">
      <c r="D513" s="8"/>
      <c r="E513" s="8"/>
      <c r="F513" s="8"/>
      <c r="G513" s="8"/>
      <c r="H513" s="8"/>
      <c r="I513" s="8"/>
      <c r="J513" s="8"/>
      <c r="K513" s="8"/>
      <c r="L513" s="8"/>
      <c r="P513" s="74"/>
      <c r="Q513" s="74"/>
      <c r="R513" s="74"/>
      <c r="S513" s="74"/>
      <c r="T513" s="74"/>
      <c r="U513" s="74"/>
      <c r="V513" s="74"/>
      <c r="W513" s="74"/>
      <c r="X513" s="74"/>
    </row>
    <row r="514" spans="4:24" x14ac:dyDescent="0.2">
      <c r="D514" s="8"/>
      <c r="E514" s="8"/>
      <c r="F514" s="8"/>
      <c r="G514" s="8"/>
      <c r="H514" s="8"/>
      <c r="I514" s="8"/>
      <c r="J514" s="8"/>
      <c r="K514" s="8"/>
      <c r="L514" s="8"/>
      <c r="P514" s="74"/>
      <c r="Q514" s="74"/>
      <c r="R514" s="74"/>
      <c r="S514" s="74"/>
      <c r="T514" s="74"/>
      <c r="U514" s="74"/>
      <c r="V514" s="74"/>
      <c r="W514" s="74"/>
      <c r="X514" s="74"/>
    </row>
    <row r="515" spans="4:24" x14ac:dyDescent="0.2">
      <c r="D515" s="8"/>
      <c r="E515" s="8"/>
      <c r="F515" s="8"/>
      <c r="G515" s="8"/>
      <c r="H515" s="8"/>
      <c r="I515" s="8"/>
      <c r="J515" s="8"/>
      <c r="K515" s="8"/>
      <c r="L515" s="8"/>
      <c r="P515" s="74"/>
      <c r="Q515" s="74"/>
      <c r="R515" s="74"/>
      <c r="S515" s="74"/>
      <c r="T515" s="74"/>
      <c r="U515" s="74"/>
      <c r="V515" s="74"/>
      <c r="W515" s="74"/>
      <c r="X515" s="74"/>
    </row>
    <row r="516" spans="4:24" x14ac:dyDescent="0.2">
      <c r="D516" s="8"/>
      <c r="E516" s="8"/>
      <c r="F516" s="8"/>
      <c r="G516" s="8"/>
      <c r="H516" s="8"/>
      <c r="I516" s="8"/>
      <c r="J516" s="8"/>
      <c r="K516" s="8"/>
      <c r="L516" s="8"/>
      <c r="P516" s="74"/>
      <c r="Q516" s="74"/>
      <c r="R516" s="74"/>
      <c r="S516" s="74"/>
      <c r="T516" s="74"/>
      <c r="U516" s="74"/>
      <c r="V516" s="74"/>
      <c r="W516" s="74"/>
      <c r="X516" s="74"/>
    </row>
    <row r="517" spans="4:24" x14ac:dyDescent="0.2">
      <c r="D517" s="8"/>
      <c r="E517" s="8"/>
      <c r="F517" s="8"/>
      <c r="G517" s="8"/>
      <c r="H517" s="8"/>
      <c r="I517" s="8"/>
      <c r="J517" s="8"/>
      <c r="K517" s="8"/>
      <c r="L517" s="8"/>
      <c r="P517" s="74"/>
      <c r="Q517" s="74"/>
      <c r="R517" s="74"/>
      <c r="S517" s="74"/>
      <c r="T517" s="74"/>
      <c r="U517" s="74"/>
      <c r="V517" s="74"/>
      <c r="W517" s="74"/>
      <c r="X517" s="74"/>
    </row>
    <row r="518" spans="4:24" x14ac:dyDescent="0.2">
      <c r="D518" s="8"/>
      <c r="E518" s="8"/>
      <c r="F518" s="8"/>
      <c r="G518" s="8"/>
      <c r="H518" s="8"/>
      <c r="I518" s="8"/>
      <c r="J518" s="8"/>
      <c r="K518" s="8"/>
      <c r="L518" s="8"/>
      <c r="P518" s="74"/>
      <c r="Q518" s="74"/>
      <c r="R518" s="74"/>
      <c r="S518" s="74"/>
      <c r="T518" s="74"/>
      <c r="U518" s="74"/>
      <c r="V518" s="74"/>
      <c r="W518" s="74"/>
      <c r="X518" s="74"/>
    </row>
    <row r="519" spans="4:24" x14ac:dyDescent="0.2">
      <c r="D519" s="8"/>
      <c r="E519" s="8"/>
      <c r="F519" s="8"/>
      <c r="G519" s="8"/>
      <c r="H519" s="8"/>
      <c r="I519" s="8"/>
      <c r="J519" s="8"/>
      <c r="K519" s="8"/>
      <c r="L519" s="8"/>
      <c r="P519" s="74"/>
      <c r="Q519" s="74"/>
      <c r="R519" s="74"/>
      <c r="S519" s="74"/>
      <c r="T519" s="74"/>
      <c r="U519" s="74"/>
      <c r="V519" s="74"/>
      <c r="W519" s="74"/>
      <c r="X519" s="74"/>
    </row>
    <row r="520" spans="4:24" x14ac:dyDescent="0.2">
      <c r="D520" s="8"/>
      <c r="E520" s="8"/>
      <c r="F520" s="8"/>
      <c r="G520" s="8"/>
      <c r="H520" s="8"/>
      <c r="I520" s="8"/>
      <c r="J520" s="8"/>
      <c r="K520" s="8"/>
      <c r="L520" s="8"/>
      <c r="P520" s="74"/>
      <c r="Q520" s="74"/>
      <c r="R520" s="74"/>
      <c r="S520" s="74"/>
      <c r="T520" s="74"/>
      <c r="U520" s="74"/>
      <c r="V520" s="74"/>
      <c r="W520" s="74"/>
      <c r="X520" s="74"/>
    </row>
    <row r="521" spans="4:24" x14ac:dyDescent="0.2">
      <c r="D521" s="8"/>
      <c r="E521" s="8"/>
      <c r="F521" s="8"/>
      <c r="G521" s="8"/>
      <c r="H521" s="8"/>
      <c r="I521" s="8"/>
      <c r="J521" s="8"/>
      <c r="K521" s="8"/>
      <c r="L521" s="8"/>
      <c r="P521" s="74"/>
      <c r="Q521" s="74"/>
      <c r="R521" s="74"/>
      <c r="S521" s="74"/>
      <c r="T521" s="74"/>
      <c r="U521" s="74"/>
      <c r="V521" s="74"/>
      <c r="W521" s="74"/>
      <c r="X521" s="74"/>
    </row>
    <row r="522" spans="4:24" x14ac:dyDescent="0.2">
      <c r="D522" s="8"/>
      <c r="E522" s="8"/>
      <c r="F522" s="8"/>
      <c r="G522" s="8"/>
      <c r="H522" s="8"/>
      <c r="I522" s="8"/>
      <c r="J522" s="8"/>
      <c r="K522" s="8"/>
      <c r="L522" s="8"/>
      <c r="P522" s="74"/>
      <c r="Q522" s="74"/>
      <c r="R522" s="74"/>
      <c r="S522" s="74"/>
      <c r="T522" s="74"/>
      <c r="U522" s="74"/>
      <c r="V522" s="74"/>
      <c r="W522" s="74"/>
      <c r="X522" s="74"/>
    </row>
    <row r="523" spans="4:24" x14ac:dyDescent="0.2">
      <c r="D523" s="8"/>
      <c r="E523" s="8"/>
      <c r="F523" s="8"/>
      <c r="G523" s="8"/>
      <c r="H523" s="8"/>
      <c r="I523" s="8"/>
      <c r="J523" s="8"/>
      <c r="K523" s="8"/>
      <c r="L523" s="8"/>
      <c r="P523" s="74"/>
      <c r="Q523" s="74"/>
      <c r="R523" s="74"/>
      <c r="S523" s="74"/>
      <c r="T523" s="74"/>
      <c r="U523" s="74"/>
      <c r="V523" s="74"/>
      <c r="W523" s="74"/>
      <c r="X523" s="74"/>
    </row>
    <row r="524" spans="4:24" x14ac:dyDescent="0.2">
      <c r="D524" s="8"/>
      <c r="E524" s="8"/>
      <c r="F524" s="8"/>
      <c r="G524" s="8"/>
      <c r="H524" s="8"/>
      <c r="I524" s="8"/>
      <c r="J524" s="8"/>
      <c r="K524" s="8"/>
      <c r="L524" s="8"/>
      <c r="P524" s="74"/>
      <c r="Q524" s="74"/>
      <c r="R524" s="74"/>
      <c r="S524" s="74"/>
      <c r="T524" s="74"/>
      <c r="U524" s="74"/>
      <c r="V524" s="74"/>
      <c r="W524" s="74"/>
      <c r="X524" s="74"/>
    </row>
    <row r="525" spans="4:24" x14ac:dyDescent="0.2">
      <c r="D525" s="8"/>
      <c r="E525" s="8"/>
      <c r="F525" s="8"/>
      <c r="G525" s="8"/>
      <c r="H525" s="8"/>
      <c r="I525" s="8"/>
      <c r="J525" s="8"/>
      <c r="K525" s="8"/>
      <c r="L525" s="8"/>
      <c r="P525" s="74"/>
      <c r="Q525" s="74"/>
      <c r="R525" s="74"/>
      <c r="S525" s="74"/>
      <c r="T525" s="74"/>
      <c r="U525" s="74"/>
      <c r="V525" s="74"/>
      <c r="W525" s="74"/>
      <c r="X525" s="74"/>
    </row>
    <row r="526" spans="4:24" x14ac:dyDescent="0.2">
      <c r="D526" s="8"/>
      <c r="E526" s="8"/>
      <c r="F526" s="8"/>
      <c r="G526" s="8"/>
      <c r="H526" s="8"/>
      <c r="I526" s="8"/>
      <c r="J526" s="8"/>
      <c r="K526" s="8"/>
      <c r="L526" s="8"/>
      <c r="P526" s="74"/>
      <c r="Q526" s="74"/>
      <c r="R526" s="74"/>
      <c r="S526" s="74"/>
      <c r="T526" s="74"/>
      <c r="U526" s="74"/>
      <c r="V526" s="74"/>
      <c r="W526" s="74"/>
      <c r="X526" s="74"/>
    </row>
    <row r="527" spans="4:24" x14ac:dyDescent="0.2">
      <c r="D527" s="8"/>
      <c r="E527" s="8"/>
      <c r="F527" s="8"/>
      <c r="G527" s="8"/>
      <c r="H527" s="8"/>
      <c r="I527" s="8"/>
      <c r="J527" s="8"/>
      <c r="K527" s="8"/>
      <c r="L527" s="8"/>
      <c r="P527" s="74"/>
      <c r="Q527" s="74"/>
      <c r="R527" s="74"/>
      <c r="S527" s="74"/>
      <c r="T527" s="74"/>
      <c r="U527" s="74"/>
      <c r="V527" s="74"/>
      <c r="W527" s="74"/>
      <c r="X527" s="74"/>
    </row>
    <row r="528" spans="4:24" x14ac:dyDescent="0.2">
      <c r="D528" s="8"/>
      <c r="E528" s="8"/>
      <c r="F528" s="8"/>
      <c r="G528" s="8"/>
      <c r="H528" s="8"/>
      <c r="I528" s="8"/>
      <c r="J528" s="8"/>
      <c r="K528" s="8"/>
      <c r="L528" s="8"/>
      <c r="P528" s="74"/>
      <c r="Q528" s="74"/>
      <c r="R528" s="74"/>
      <c r="S528" s="74"/>
      <c r="T528" s="74"/>
      <c r="U528" s="74"/>
      <c r="V528" s="74"/>
      <c r="W528" s="74"/>
      <c r="X528" s="74"/>
    </row>
    <row r="529" spans="4:24" x14ac:dyDescent="0.2">
      <c r="D529" s="8"/>
      <c r="E529" s="8"/>
      <c r="F529" s="8"/>
      <c r="G529" s="8"/>
      <c r="H529" s="8"/>
      <c r="I529" s="8"/>
      <c r="J529" s="8"/>
      <c r="K529" s="8"/>
      <c r="L529" s="8"/>
      <c r="P529" s="74"/>
      <c r="Q529" s="74"/>
      <c r="R529" s="74"/>
      <c r="S529" s="74"/>
      <c r="T529" s="74"/>
      <c r="U529" s="74"/>
      <c r="V529" s="74"/>
      <c r="W529" s="74"/>
      <c r="X529" s="74"/>
    </row>
    <row r="530" spans="4:24" x14ac:dyDescent="0.2">
      <c r="D530" s="8"/>
      <c r="E530" s="8"/>
      <c r="F530" s="8"/>
      <c r="G530" s="8"/>
      <c r="H530" s="8"/>
      <c r="I530" s="8"/>
      <c r="J530" s="8"/>
      <c r="K530" s="8"/>
      <c r="L530" s="8"/>
      <c r="P530" s="74"/>
      <c r="Q530" s="74"/>
      <c r="R530" s="74"/>
      <c r="S530" s="74"/>
      <c r="T530" s="74"/>
      <c r="U530" s="74"/>
      <c r="V530" s="74"/>
      <c r="W530" s="74"/>
      <c r="X530" s="74"/>
    </row>
    <row r="531" spans="4:24" x14ac:dyDescent="0.2">
      <c r="D531" s="8"/>
      <c r="E531" s="8"/>
      <c r="F531" s="8"/>
      <c r="G531" s="8"/>
      <c r="H531" s="8"/>
      <c r="I531" s="8"/>
      <c r="J531" s="8"/>
      <c r="K531" s="8"/>
      <c r="L531" s="8"/>
      <c r="P531" s="74"/>
      <c r="Q531" s="74"/>
      <c r="R531" s="74"/>
      <c r="S531" s="74"/>
      <c r="T531" s="74"/>
      <c r="U531" s="74"/>
      <c r="V531" s="74"/>
      <c r="W531" s="74"/>
      <c r="X531" s="74"/>
    </row>
    <row r="532" spans="4:24" x14ac:dyDescent="0.2">
      <c r="D532" s="8"/>
      <c r="E532" s="8"/>
      <c r="F532" s="8"/>
      <c r="G532" s="8"/>
      <c r="H532" s="8"/>
      <c r="I532" s="8"/>
      <c r="J532" s="8"/>
      <c r="K532" s="8"/>
      <c r="L532" s="8"/>
      <c r="P532" s="74"/>
      <c r="Q532" s="74"/>
      <c r="R532" s="74"/>
      <c r="S532" s="74"/>
      <c r="T532" s="74"/>
      <c r="U532" s="74"/>
      <c r="V532" s="74"/>
      <c r="W532" s="74"/>
      <c r="X532" s="74"/>
    </row>
    <row r="533" spans="4:24" x14ac:dyDescent="0.2">
      <c r="D533" s="8"/>
      <c r="E533" s="8"/>
      <c r="F533" s="8"/>
      <c r="G533" s="8"/>
      <c r="H533" s="8"/>
      <c r="I533" s="8"/>
      <c r="J533" s="8"/>
      <c r="K533" s="8"/>
      <c r="L533" s="8"/>
      <c r="P533" s="74"/>
      <c r="Q533" s="74"/>
      <c r="R533" s="74"/>
      <c r="S533" s="74"/>
      <c r="T533" s="74"/>
      <c r="U533" s="74"/>
      <c r="V533" s="74"/>
      <c r="W533" s="74"/>
      <c r="X533" s="74"/>
    </row>
    <row r="534" spans="4:24" x14ac:dyDescent="0.2">
      <c r="D534" s="8"/>
      <c r="E534" s="8"/>
      <c r="F534" s="8"/>
      <c r="G534" s="8"/>
      <c r="H534" s="8"/>
      <c r="I534" s="8"/>
      <c r="J534" s="8"/>
      <c r="K534" s="8"/>
      <c r="L534" s="8"/>
      <c r="P534" s="74"/>
      <c r="Q534" s="74"/>
      <c r="R534" s="74"/>
      <c r="S534" s="74"/>
      <c r="T534" s="74"/>
      <c r="U534" s="74"/>
      <c r="V534" s="74"/>
      <c r="W534" s="74"/>
      <c r="X534" s="74"/>
    </row>
    <row r="535" spans="4:24" x14ac:dyDescent="0.2">
      <c r="D535" s="8"/>
      <c r="E535" s="8"/>
      <c r="F535" s="8"/>
      <c r="G535" s="8"/>
      <c r="H535" s="8"/>
      <c r="I535" s="8"/>
      <c r="J535" s="8"/>
      <c r="K535" s="8"/>
      <c r="L535" s="8"/>
      <c r="P535" s="74"/>
      <c r="Q535" s="74"/>
      <c r="R535" s="74"/>
      <c r="S535" s="74"/>
      <c r="T535" s="74"/>
      <c r="U535" s="74"/>
      <c r="V535" s="74"/>
      <c r="W535" s="74"/>
      <c r="X535" s="74"/>
    </row>
    <row r="536" spans="4:24" x14ac:dyDescent="0.2">
      <c r="D536" s="8"/>
      <c r="E536" s="8"/>
      <c r="F536" s="8"/>
      <c r="G536" s="8"/>
      <c r="H536" s="8"/>
      <c r="I536" s="8"/>
      <c r="J536" s="8"/>
      <c r="K536" s="8"/>
      <c r="L536" s="8"/>
      <c r="P536" s="74"/>
      <c r="Q536" s="74"/>
      <c r="R536" s="74"/>
      <c r="S536" s="74"/>
      <c r="T536" s="74"/>
      <c r="U536" s="74"/>
      <c r="V536" s="74"/>
      <c r="W536" s="74"/>
      <c r="X536" s="74"/>
    </row>
    <row r="537" spans="4:24" x14ac:dyDescent="0.2">
      <c r="D537" s="8"/>
      <c r="E537" s="8"/>
      <c r="F537" s="8"/>
      <c r="G537" s="8"/>
      <c r="H537" s="8"/>
      <c r="I537" s="8"/>
      <c r="J537" s="8"/>
      <c r="K537" s="8"/>
      <c r="L537" s="8"/>
      <c r="P537" s="74"/>
      <c r="Q537" s="74"/>
      <c r="R537" s="74"/>
      <c r="S537" s="74"/>
      <c r="T537" s="74"/>
      <c r="U537" s="74"/>
      <c r="V537" s="74"/>
      <c r="W537" s="74"/>
      <c r="X537" s="74"/>
    </row>
    <row r="538" spans="4:24" x14ac:dyDescent="0.2">
      <c r="D538" s="8"/>
      <c r="E538" s="8"/>
      <c r="F538" s="8"/>
      <c r="G538" s="8"/>
      <c r="H538" s="8"/>
      <c r="I538" s="8"/>
      <c r="J538" s="8"/>
      <c r="K538" s="8"/>
      <c r="L538" s="8"/>
      <c r="P538" s="74"/>
      <c r="Q538" s="74"/>
      <c r="R538" s="74"/>
      <c r="S538" s="74"/>
      <c r="T538" s="74"/>
      <c r="U538" s="74"/>
      <c r="V538" s="74"/>
      <c r="W538" s="74"/>
      <c r="X538" s="74"/>
    </row>
    <row r="539" spans="4:24" x14ac:dyDescent="0.2">
      <c r="D539" s="8"/>
      <c r="E539" s="8"/>
      <c r="F539" s="8"/>
      <c r="G539" s="8"/>
      <c r="H539" s="8"/>
      <c r="I539" s="8"/>
      <c r="J539" s="8"/>
      <c r="K539" s="8"/>
      <c r="L539" s="8"/>
      <c r="P539" s="74"/>
      <c r="Q539" s="74"/>
      <c r="R539" s="74"/>
      <c r="S539" s="74"/>
      <c r="T539" s="74"/>
      <c r="U539" s="74"/>
      <c r="V539" s="74"/>
      <c r="W539" s="74"/>
      <c r="X539" s="74"/>
    </row>
    <row r="540" spans="4:24" x14ac:dyDescent="0.2">
      <c r="D540" s="8"/>
      <c r="E540" s="8"/>
      <c r="F540" s="8"/>
      <c r="G540" s="8"/>
      <c r="H540" s="8"/>
      <c r="I540" s="8"/>
      <c r="J540" s="8"/>
      <c r="K540" s="8"/>
      <c r="L540" s="8"/>
      <c r="P540" s="74"/>
      <c r="Q540" s="74"/>
      <c r="R540" s="74"/>
      <c r="S540" s="74"/>
      <c r="T540" s="74"/>
      <c r="U540" s="74"/>
      <c r="V540" s="74"/>
      <c r="W540" s="74"/>
      <c r="X540" s="74"/>
    </row>
    <row r="541" spans="4:24" x14ac:dyDescent="0.2">
      <c r="D541" s="8"/>
      <c r="E541" s="8"/>
      <c r="F541" s="8"/>
      <c r="G541" s="8"/>
      <c r="H541" s="8"/>
      <c r="I541" s="8"/>
      <c r="J541" s="8"/>
      <c r="K541" s="8"/>
      <c r="L541" s="8"/>
      <c r="P541" s="74"/>
      <c r="Q541" s="74"/>
      <c r="R541" s="74"/>
      <c r="S541" s="74"/>
      <c r="T541" s="74"/>
      <c r="U541" s="74"/>
      <c r="V541" s="74"/>
      <c r="W541" s="74"/>
      <c r="X541" s="74"/>
    </row>
    <row r="542" spans="4:24" x14ac:dyDescent="0.2">
      <c r="D542" s="8"/>
      <c r="E542" s="8"/>
      <c r="F542" s="8"/>
      <c r="G542" s="8"/>
      <c r="H542" s="8"/>
      <c r="I542" s="8"/>
      <c r="J542" s="8"/>
      <c r="K542" s="8"/>
      <c r="L542" s="8"/>
      <c r="P542" s="74"/>
      <c r="Q542" s="74"/>
      <c r="R542" s="74"/>
      <c r="S542" s="74"/>
      <c r="T542" s="74"/>
      <c r="U542" s="74"/>
      <c r="V542" s="74"/>
      <c r="W542" s="74"/>
      <c r="X542" s="74"/>
    </row>
    <row r="543" spans="4:24" x14ac:dyDescent="0.2">
      <c r="D543" s="8"/>
      <c r="E543" s="8"/>
      <c r="F543" s="8"/>
      <c r="G543" s="8"/>
      <c r="H543" s="8"/>
      <c r="I543" s="8"/>
      <c r="J543" s="8"/>
      <c r="K543" s="8"/>
      <c r="L543" s="8"/>
      <c r="P543" s="74"/>
      <c r="Q543" s="74"/>
      <c r="R543" s="74"/>
      <c r="S543" s="74"/>
      <c r="T543" s="74"/>
      <c r="U543" s="74"/>
      <c r="V543" s="74"/>
      <c r="W543" s="74"/>
      <c r="X543" s="74"/>
    </row>
    <row r="544" spans="4:24" x14ac:dyDescent="0.2">
      <c r="D544" s="8"/>
      <c r="E544" s="8"/>
      <c r="F544" s="8"/>
      <c r="G544" s="8"/>
      <c r="H544" s="8"/>
      <c r="I544" s="8"/>
      <c r="J544" s="8"/>
      <c r="K544" s="8"/>
      <c r="L544" s="8"/>
      <c r="P544" s="74"/>
      <c r="Q544" s="74"/>
      <c r="R544" s="74"/>
      <c r="S544" s="74"/>
      <c r="T544" s="74"/>
      <c r="U544" s="74"/>
      <c r="V544" s="74"/>
      <c r="W544" s="74"/>
      <c r="X544" s="74"/>
    </row>
    <row r="545" spans="4:24" x14ac:dyDescent="0.2">
      <c r="D545" s="8"/>
      <c r="E545" s="8"/>
      <c r="F545" s="8"/>
      <c r="G545" s="8"/>
      <c r="H545" s="8"/>
      <c r="I545" s="8"/>
      <c r="J545" s="8"/>
      <c r="K545" s="8"/>
      <c r="L545" s="8"/>
      <c r="P545" s="74"/>
      <c r="Q545" s="74"/>
      <c r="R545" s="74"/>
      <c r="S545" s="74"/>
      <c r="T545" s="74"/>
      <c r="U545" s="74"/>
      <c r="V545" s="74"/>
      <c r="W545" s="74"/>
      <c r="X545" s="74"/>
    </row>
    <row r="546" spans="4:24" x14ac:dyDescent="0.2">
      <c r="D546" s="8"/>
      <c r="E546" s="8"/>
      <c r="F546" s="8"/>
      <c r="G546" s="8"/>
      <c r="H546" s="8"/>
      <c r="I546" s="8"/>
      <c r="J546" s="8"/>
      <c r="K546" s="8"/>
      <c r="L546" s="8"/>
      <c r="P546" s="74"/>
      <c r="Q546" s="74"/>
      <c r="R546" s="74"/>
      <c r="S546" s="74"/>
      <c r="T546" s="74"/>
      <c r="U546" s="74"/>
      <c r="V546" s="74"/>
      <c r="W546" s="74"/>
      <c r="X546" s="74"/>
    </row>
    <row r="547" spans="4:24" x14ac:dyDescent="0.2">
      <c r="D547" s="8"/>
      <c r="E547" s="8"/>
      <c r="F547" s="8"/>
      <c r="G547" s="8"/>
      <c r="H547" s="8"/>
      <c r="I547" s="8"/>
      <c r="J547" s="8"/>
      <c r="K547" s="8"/>
      <c r="L547" s="8"/>
      <c r="P547" s="74"/>
      <c r="Q547" s="74"/>
      <c r="R547" s="74"/>
      <c r="S547" s="74"/>
      <c r="T547" s="74"/>
      <c r="U547" s="74"/>
      <c r="V547" s="74"/>
      <c r="W547" s="74"/>
      <c r="X547" s="74"/>
    </row>
    <row r="548" spans="4:24" x14ac:dyDescent="0.2">
      <c r="D548" s="8"/>
      <c r="E548" s="8"/>
      <c r="F548" s="8"/>
      <c r="G548" s="8"/>
      <c r="H548" s="8"/>
      <c r="I548" s="8"/>
      <c r="J548" s="8"/>
      <c r="K548" s="8"/>
      <c r="L548" s="8"/>
      <c r="P548" s="74"/>
      <c r="Q548" s="74"/>
      <c r="R548" s="74"/>
      <c r="S548" s="74"/>
      <c r="T548" s="74"/>
      <c r="U548" s="74"/>
      <c r="V548" s="74"/>
      <c r="W548" s="74"/>
      <c r="X548" s="74"/>
    </row>
    <row r="549" spans="4:24" x14ac:dyDescent="0.2">
      <c r="D549" s="8"/>
      <c r="E549" s="8"/>
      <c r="F549" s="8"/>
      <c r="G549" s="8"/>
      <c r="H549" s="8"/>
      <c r="I549" s="8"/>
      <c r="J549" s="8"/>
      <c r="K549" s="8"/>
      <c r="L549" s="8"/>
      <c r="P549" s="74"/>
      <c r="Q549" s="74"/>
      <c r="R549" s="74"/>
      <c r="S549" s="74"/>
      <c r="T549" s="74"/>
      <c r="U549" s="74"/>
      <c r="V549" s="74"/>
      <c r="W549" s="74"/>
      <c r="X549" s="74"/>
    </row>
    <row r="550" spans="4:24" x14ac:dyDescent="0.2">
      <c r="D550" s="8"/>
      <c r="E550" s="8"/>
      <c r="F550" s="8"/>
      <c r="G550" s="8"/>
      <c r="H550" s="8"/>
      <c r="I550" s="8"/>
      <c r="J550" s="8"/>
      <c r="K550" s="8"/>
      <c r="L550" s="8"/>
      <c r="P550" s="74"/>
      <c r="Q550" s="74"/>
      <c r="R550" s="74"/>
      <c r="S550" s="74"/>
      <c r="T550" s="74"/>
      <c r="U550" s="74"/>
      <c r="V550" s="74"/>
      <c r="W550" s="74"/>
      <c r="X550" s="74"/>
    </row>
    <row r="551" spans="4:24" x14ac:dyDescent="0.2">
      <c r="D551" s="8"/>
      <c r="E551" s="8"/>
      <c r="F551" s="8"/>
      <c r="G551" s="8"/>
      <c r="H551" s="8"/>
      <c r="I551" s="8"/>
      <c r="J551" s="8"/>
      <c r="K551" s="8"/>
      <c r="L551" s="8"/>
      <c r="P551" s="74"/>
      <c r="Q551" s="74"/>
      <c r="R551" s="74"/>
      <c r="S551" s="74"/>
      <c r="T551" s="74"/>
      <c r="U551" s="74"/>
      <c r="V551" s="74"/>
      <c r="W551" s="74"/>
      <c r="X551" s="74"/>
    </row>
    <row r="552" spans="4:24" x14ac:dyDescent="0.2">
      <c r="D552" s="8"/>
      <c r="E552" s="8"/>
      <c r="F552" s="8"/>
      <c r="G552" s="8"/>
      <c r="H552" s="8"/>
      <c r="I552" s="8"/>
      <c r="J552" s="8"/>
      <c r="K552" s="8"/>
      <c r="L552" s="8"/>
      <c r="P552" s="74"/>
      <c r="Q552" s="74"/>
      <c r="R552" s="74"/>
      <c r="S552" s="74"/>
      <c r="T552" s="74"/>
      <c r="U552" s="74"/>
      <c r="V552" s="74"/>
      <c r="W552" s="74"/>
      <c r="X552" s="74"/>
    </row>
    <row r="553" spans="4:24" x14ac:dyDescent="0.2">
      <c r="D553" s="8"/>
      <c r="E553" s="8"/>
      <c r="F553" s="8"/>
      <c r="G553" s="8"/>
      <c r="H553" s="8"/>
      <c r="I553" s="8"/>
      <c r="J553" s="8"/>
      <c r="K553" s="8"/>
      <c r="L553" s="8"/>
      <c r="P553" s="74"/>
      <c r="Q553" s="74"/>
      <c r="R553" s="74"/>
      <c r="S553" s="74"/>
      <c r="T553" s="74"/>
      <c r="U553" s="74"/>
      <c r="V553" s="74"/>
      <c r="W553" s="74"/>
      <c r="X553" s="74"/>
    </row>
    <row r="554" spans="4:24" x14ac:dyDescent="0.2">
      <c r="D554" s="8"/>
      <c r="E554" s="8"/>
      <c r="F554" s="8"/>
      <c r="G554" s="8"/>
      <c r="H554" s="8"/>
      <c r="I554" s="8"/>
      <c r="J554" s="8"/>
      <c r="K554" s="8"/>
      <c r="L554" s="8"/>
      <c r="P554" s="74"/>
      <c r="Q554" s="74"/>
      <c r="R554" s="74"/>
      <c r="S554" s="74"/>
      <c r="T554" s="74"/>
      <c r="U554" s="74"/>
      <c r="V554" s="74"/>
      <c r="W554" s="74"/>
      <c r="X554" s="74"/>
    </row>
    <row r="555" spans="4:24" x14ac:dyDescent="0.2">
      <c r="D555" s="8"/>
      <c r="E555" s="8"/>
      <c r="F555" s="8"/>
      <c r="G555" s="8"/>
      <c r="H555" s="8"/>
      <c r="I555" s="8"/>
      <c r="J555" s="8"/>
      <c r="K555" s="8"/>
      <c r="L555" s="8"/>
      <c r="P555" s="74"/>
      <c r="Q555" s="74"/>
      <c r="R555" s="74"/>
      <c r="S555" s="74"/>
      <c r="T555" s="74"/>
      <c r="U555" s="74"/>
      <c r="V555" s="74"/>
      <c r="W555" s="74"/>
      <c r="X555" s="74"/>
    </row>
    <row r="556" spans="4:24" x14ac:dyDescent="0.2">
      <c r="D556" s="8"/>
      <c r="E556" s="8"/>
      <c r="F556" s="8"/>
      <c r="G556" s="8"/>
      <c r="H556" s="8"/>
      <c r="I556" s="8"/>
      <c r="J556" s="8"/>
      <c r="K556" s="8"/>
      <c r="L556" s="8"/>
      <c r="P556" s="74"/>
      <c r="Q556" s="74"/>
      <c r="R556" s="74"/>
      <c r="S556" s="74"/>
      <c r="T556" s="74"/>
      <c r="U556" s="74"/>
      <c r="V556" s="74"/>
      <c r="W556" s="74"/>
      <c r="X556" s="74"/>
    </row>
    <row r="557" spans="4:24" x14ac:dyDescent="0.2">
      <c r="D557" s="8"/>
      <c r="E557" s="8"/>
      <c r="F557" s="8"/>
      <c r="G557" s="8"/>
      <c r="H557" s="8"/>
      <c r="I557" s="8"/>
      <c r="J557" s="8"/>
      <c r="K557" s="8"/>
      <c r="L557" s="8"/>
      <c r="P557" s="74"/>
      <c r="Q557" s="74"/>
      <c r="R557" s="74"/>
      <c r="S557" s="74"/>
      <c r="T557" s="74"/>
      <c r="U557" s="74"/>
      <c r="V557" s="74"/>
      <c r="W557" s="74"/>
      <c r="X557" s="74"/>
    </row>
    <row r="558" spans="4:24" x14ac:dyDescent="0.2">
      <c r="D558" s="8"/>
      <c r="E558" s="8"/>
      <c r="F558" s="8"/>
      <c r="G558" s="8"/>
      <c r="H558" s="8"/>
      <c r="I558" s="8"/>
      <c r="J558" s="8"/>
      <c r="K558" s="8"/>
      <c r="L558" s="8"/>
      <c r="P558" s="74"/>
      <c r="Q558" s="74"/>
      <c r="R558" s="74"/>
      <c r="S558" s="74"/>
      <c r="T558" s="74"/>
      <c r="U558" s="74"/>
      <c r="V558" s="74"/>
      <c r="W558" s="74"/>
      <c r="X558" s="74"/>
    </row>
    <row r="559" spans="4:24" x14ac:dyDescent="0.2">
      <c r="D559" s="8"/>
      <c r="E559" s="8"/>
      <c r="F559" s="8"/>
      <c r="G559" s="8"/>
      <c r="H559" s="8"/>
      <c r="I559" s="8"/>
      <c r="J559" s="8"/>
      <c r="K559" s="8"/>
      <c r="L559" s="8"/>
      <c r="P559" s="74"/>
      <c r="Q559" s="74"/>
      <c r="R559" s="74"/>
      <c r="S559" s="74"/>
      <c r="T559" s="74"/>
      <c r="U559" s="74"/>
      <c r="V559" s="74"/>
      <c r="W559" s="74"/>
      <c r="X559" s="74"/>
    </row>
    <row r="560" spans="4:24" x14ac:dyDescent="0.2">
      <c r="D560" s="8"/>
      <c r="E560" s="8"/>
      <c r="F560" s="8"/>
      <c r="G560" s="8"/>
      <c r="H560" s="8"/>
      <c r="I560" s="8"/>
      <c r="J560" s="8"/>
      <c r="K560" s="8"/>
      <c r="L560" s="8"/>
      <c r="P560" s="74"/>
      <c r="Q560" s="74"/>
      <c r="R560" s="74"/>
      <c r="S560" s="74"/>
      <c r="T560" s="74"/>
      <c r="U560" s="74"/>
      <c r="V560" s="74"/>
      <c r="W560" s="74"/>
      <c r="X560" s="74"/>
    </row>
    <row r="561" spans="4:24" x14ac:dyDescent="0.2">
      <c r="D561" s="8"/>
      <c r="E561" s="8"/>
      <c r="F561" s="8"/>
      <c r="G561" s="8"/>
      <c r="H561" s="8"/>
      <c r="I561" s="8"/>
      <c r="J561" s="8"/>
      <c r="K561" s="8"/>
      <c r="L561" s="8"/>
      <c r="P561" s="74"/>
      <c r="Q561" s="74"/>
      <c r="R561" s="74"/>
      <c r="S561" s="74"/>
      <c r="T561" s="74"/>
      <c r="U561" s="74"/>
      <c r="V561" s="74"/>
      <c r="W561" s="74"/>
      <c r="X561" s="74"/>
    </row>
    <row r="562" spans="4:24" x14ac:dyDescent="0.2">
      <c r="D562" s="8"/>
      <c r="E562" s="8"/>
      <c r="F562" s="8"/>
      <c r="G562" s="8"/>
      <c r="H562" s="8"/>
      <c r="I562" s="8"/>
      <c r="J562" s="8"/>
      <c r="K562" s="8"/>
      <c r="L562" s="8"/>
      <c r="P562" s="74"/>
      <c r="Q562" s="74"/>
      <c r="R562" s="74"/>
      <c r="S562" s="74"/>
      <c r="T562" s="74"/>
      <c r="U562" s="74"/>
      <c r="V562" s="74"/>
      <c r="W562" s="74"/>
      <c r="X562" s="74"/>
    </row>
    <row r="563" spans="4:24" x14ac:dyDescent="0.2">
      <c r="D563" s="8"/>
      <c r="E563" s="8"/>
      <c r="F563" s="8"/>
      <c r="G563" s="8"/>
      <c r="H563" s="8"/>
      <c r="I563" s="8"/>
      <c r="J563" s="8"/>
      <c r="K563" s="8"/>
      <c r="L563" s="8"/>
      <c r="P563" s="74"/>
      <c r="Q563" s="74"/>
      <c r="R563" s="74"/>
      <c r="S563" s="74"/>
      <c r="T563" s="74"/>
      <c r="U563" s="74"/>
      <c r="V563" s="74"/>
      <c r="W563" s="74"/>
      <c r="X563" s="74"/>
    </row>
    <row r="564" spans="4:24" x14ac:dyDescent="0.2">
      <c r="D564" s="8"/>
      <c r="E564" s="8"/>
      <c r="F564" s="8"/>
      <c r="G564" s="8"/>
      <c r="H564" s="8"/>
      <c r="I564" s="8"/>
      <c r="J564" s="8"/>
      <c r="K564" s="8"/>
      <c r="L564" s="8"/>
      <c r="P564" s="74"/>
      <c r="Q564" s="74"/>
      <c r="R564" s="74"/>
      <c r="S564" s="74"/>
      <c r="T564" s="74"/>
      <c r="U564" s="74"/>
      <c r="V564" s="74"/>
      <c r="W564" s="74"/>
      <c r="X564" s="74"/>
    </row>
    <row r="565" spans="4:24" x14ac:dyDescent="0.2">
      <c r="D565" s="8"/>
      <c r="E565" s="8"/>
      <c r="F565" s="8"/>
      <c r="G565" s="8"/>
      <c r="H565" s="8"/>
      <c r="I565" s="8"/>
      <c r="J565" s="8"/>
      <c r="K565" s="8"/>
      <c r="L565" s="8"/>
      <c r="P565" s="74"/>
      <c r="Q565" s="74"/>
      <c r="R565" s="74"/>
      <c r="S565" s="74"/>
      <c r="T565" s="74"/>
      <c r="U565" s="74"/>
      <c r="V565" s="74"/>
      <c r="W565" s="74"/>
      <c r="X565" s="74"/>
    </row>
    <row r="566" spans="4:24" x14ac:dyDescent="0.2">
      <c r="D566" s="8"/>
      <c r="E566" s="8"/>
      <c r="F566" s="8"/>
      <c r="G566" s="8"/>
      <c r="H566" s="8"/>
      <c r="I566" s="8"/>
      <c r="J566" s="8"/>
      <c r="K566" s="8"/>
      <c r="L566" s="8"/>
      <c r="P566" s="74"/>
      <c r="Q566" s="74"/>
      <c r="R566" s="74"/>
      <c r="S566" s="74"/>
      <c r="T566" s="74"/>
      <c r="U566" s="74"/>
      <c r="V566" s="74"/>
      <c r="W566" s="74"/>
      <c r="X566" s="74"/>
    </row>
    <row r="567" spans="4:24" x14ac:dyDescent="0.2">
      <c r="D567" s="8"/>
      <c r="E567" s="8"/>
      <c r="F567" s="8"/>
      <c r="G567" s="8"/>
      <c r="H567" s="8"/>
      <c r="I567" s="8"/>
      <c r="J567" s="8"/>
      <c r="K567" s="8"/>
      <c r="L567" s="8"/>
      <c r="P567" s="74"/>
      <c r="Q567" s="74"/>
      <c r="R567" s="74"/>
      <c r="S567" s="74"/>
      <c r="T567" s="74"/>
      <c r="U567" s="74"/>
      <c r="V567" s="74"/>
      <c r="W567" s="74"/>
      <c r="X567" s="74"/>
    </row>
    <row r="568" spans="4:24" x14ac:dyDescent="0.2">
      <c r="D568" s="8"/>
      <c r="E568" s="8"/>
      <c r="F568" s="8"/>
      <c r="G568" s="8"/>
      <c r="H568" s="8"/>
      <c r="I568" s="8"/>
      <c r="J568" s="8"/>
      <c r="K568" s="8"/>
      <c r="L568" s="8"/>
      <c r="P568" s="74"/>
      <c r="Q568" s="74"/>
      <c r="R568" s="74"/>
      <c r="S568" s="74"/>
      <c r="T568" s="74"/>
      <c r="U568" s="74"/>
      <c r="V568" s="74"/>
      <c r="W568" s="74"/>
      <c r="X568" s="74"/>
    </row>
    <row r="569" spans="4:24" x14ac:dyDescent="0.2">
      <c r="D569" s="8"/>
      <c r="E569" s="8"/>
      <c r="F569" s="8"/>
      <c r="G569" s="8"/>
      <c r="H569" s="8"/>
      <c r="I569" s="8"/>
      <c r="J569" s="8"/>
      <c r="K569" s="8"/>
      <c r="L569" s="8"/>
      <c r="P569" s="74"/>
      <c r="Q569" s="74"/>
      <c r="R569" s="74"/>
      <c r="S569" s="74"/>
      <c r="T569" s="74"/>
      <c r="U569" s="74"/>
      <c r="V569" s="74"/>
      <c r="W569" s="74"/>
      <c r="X569" s="74"/>
    </row>
    <row r="570" spans="4:24" x14ac:dyDescent="0.2">
      <c r="D570" s="8"/>
      <c r="E570" s="8"/>
      <c r="F570" s="8"/>
      <c r="G570" s="8"/>
      <c r="H570" s="8"/>
      <c r="I570" s="8"/>
      <c r="J570" s="8"/>
      <c r="K570" s="8"/>
      <c r="L570" s="8"/>
      <c r="P570" s="74"/>
      <c r="Q570" s="74"/>
      <c r="R570" s="74"/>
      <c r="S570" s="74"/>
      <c r="T570" s="74"/>
      <c r="U570" s="74"/>
      <c r="V570" s="74"/>
      <c r="W570" s="74"/>
      <c r="X570" s="74"/>
    </row>
    <row r="571" spans="4:24" x14ac:dyDescent="0.2">
      <c r="D571" s="8"/>
      <c r="E571" s="8"/>
      <c r="F571" s="8"/>
      <c r="G571" s="8"/>
      <c r="H571" s="8"/>
      <c r="I571" s="8"/>
      <c r="J571" s="8"/>
      <c r="K571" s="8"/>
      <c r="L571" s="8"/>
      <c r="P571" s="74"/>
      <c r="Q571" s="74"/>
      <c r="R571" s="74"/>
      <c r="S571" s="74"/>
      <c r="T571" s="74"/>
      <c r="U571" s="74"/>
      <c r="V571" s="74"/>
      <c r="W571" s="74"/>
      <c r="X571" s="74"/>
    </row>
    <row r="572" spans="4:24" x14ac:dyDescent="0.2">
      <c r="D572" s="8"/>
      <c r="E572" s="8"/>
      <c r="F572" s="8"/>
      <c r="G572" s="8"/>
      <c r="H572" s="8"/>
      <c r="I572" s="8"/>
      <c r="J572" s="8"/>
      <c r="K572" s="8"/>
      <c r="L572" s="8"/>
      <c r="P572" s="74"/>
      <c r="Q572" s="74"/>
      <c r="R572" s="74"/>
      <c r="S572" s="74"/>
      <c r="T572" s="74"/>
      <c r="U572" s="74"/>
      <c r="V572" s="74"/>
      <c r="W572" s="74"/>
      <c r="X572" s="74"/>
    </row>
    <row r="573" spans="4:24" x14ac:dyDescent="0.2">
      <c r="D573" s="8"/>
      <c r="E573" s="8"/>
      <c r="F573" s="8"/>
      <c r="G573" s="8"/>
      <c r="H573" s="8"/>
      <c r="I573" s="8"/>
      <c r="J573" s="8"/>
      <c r="K573" s="8"/>
      <c r="L573" s="8"/>
      <c r="P573" s="74"/>
      <c r="Q573" s="74"/>
      <c r="R573" s="74"/>
      <c r="S573" s="74"/>
      <c r="T573" s="74"/>
      <c r="U573" s="74"/>
      <c r="V573" s="74"/>
      <c r="W573" s="74"/>
      <c r="X573" s="74"/>
    </row>
    <row r="574" spans="4:24" x14ac:dyDescent="0.2">
      <c r="D574" s="8"/>
      <c r="E574" s="8"/>
      <c r="F574" s="8"/>
      <c r="G574" s="8"/>
      <c r="H574" s="8"/>
      <c r="I574" s="8"/>
      <c r="J574" s="8"/>
      <c r="K574" s="8"/>
      <c r="L574" s="8"/>
      <c r="P574" s="74"/>
      <c r="Q574" s="74"/>
      <c r="R574" s="74"/>
      <c r="S574" s="74"/>
      <c r="T574" s="74"/>
      <c r="U574" s="74"/>
      <c r="V574" s="74"/>
      <c r="W574" s="74"/>
      <c r="X574" s="74"/>
    </row>
    <row r="575" spans="4:24" x14ac:dyDescent="0.2">
      <c r="D575" s="8"/>
      <c r="E575" s="8"/>
      <c r="F575" s="8"/>
      <c r="G575" s="8"/>
      <c r="H575" s="8"/>
      <c r="I575" s="8"/>
      <c r="J575" s="8"/>
      <c r="K575" s="8"/>
      <c r="L575" s="8"/>
      <c r="P575" s="74"/>
      <c r="Q575" s="74"/>
      <c r="R575" s="74"/>
      <c r="S575" s="74"/>
      <c r="T575" s="74"/>
      <c r="U575" s="74"/>
      <c r="V575" s="74"/>
      <c r="W575" s="74"/>
      <c r="X575" s="74"/>
    </row>
    <row r="576" spans="4:24" x14ac:dyDescent="0.2">
      <c r="D576" s="8"/>
      <c r="E576" s="8"/>
      <c r="F576" s="8"/>
      <c r="G576" s="8"/>
      <c r="H576" s="8"/>
      <c r="I576" s="8"/>
      <c r="J576" s="8"/>
      <c r="K576" s="8"/>
      <c r="L576" s="8"/>
      <c r="P576" s="74"/>
      <c r="Q576" s="74"/>
      <c r="R576" s="74"/>
      <c r="S576" s="74"/>
      <c r="T576" s="74"/>
      <c r="U576" s="74"/>
      <c r="V576" s="74"/>
      <c r="W576" s="74"/>
      <c r="X576" s="74"/>
    </row>
    <row r="577" spans="4:24" x14ac:dyDescent="0.2">
      <c r="D577" s="8"/>
      <c r="E577" s="8"/>
      <c r="F577" s="8"/>
      <c r="G577" s="8"/>
      <c r="H577" s="8"/>
      <c r="I577" s="8"/>
      <c r="J577" s="8"/>
      <c r="K577" s="8"/>
      <c r="L577" s="8"/>
      <c r="P577" s="74"/>
      <c r="Q577" s="74"/>
      <c r="R577" s="74"/>
      <c r="S577" s="74"/>
      <c r="T577" s="74"/>
      <c r="U577" s="74"/>
      <c r="V577" s="74"/>
      <c r="W577" s="74"/>
      <c r="X577" s="74"/>
    </row>
    <row r="578" spans="4:24" x14ac:dyDescent="0.2">
      <c r="D578" s="8"/>
      <c r="E578" s="8"/>
      <c r="F578" s="8"/>
      <c r="G578" s="8"/>
      <c r="H578" s="8"/>
      <c r="I578" s="8"/>
      <c r="J578" s="8"/>
      <c r="K578" s="8"/>
      <c r="L578" s="8"/>
      <c r="P578" s="74"/>
      <c r="Q578" s="74"/>
      <c r="R578" s="74"/>
      <c r="S578" s="74"/>
      <c r="T578" s="74"/>
      <c r="U578" s="74"/>
      <c r="V578" s="74"/>
      <c r="W578" s="74"/>
      <c r="X578" s="74"/>
    </row>
    <row r="579" spans="4:24" x14ac:dyDescent="0.2">
      <c r="D579" s="8"/>
      <c r="E579" s="8"/>
      <c r="F579" s="8"/>
      <c r="G579" s="8"/>
      <c r="H579" s="8"/>
      <c r="I579" s="8"/>
      <c r="J579" s="8"/>
      <c r="K579" s="8"/>
      <c r="L579" s="8"/>
      <c r="P579" s="74"/>
      <c r="Q579" s="74"/>
      <c r="R579" s="74"/>
      <c r="S579" s="74"/>
      <c r="T579" s="74"/>
      <c r="U579" s="74"/>
      <c r="V579" s="74"/>
      <c r="W579" s="74"/>
      <c r="X579" s="74"/>
    </row>
    <row r="580" spans="4:24" x14ac:dyDescent="0.2">
      <c r="D580" s="8"/>
      <c r="E580" s="8"/>
      <c r="F580" s="8"/>
      <c r="G580" s="8"/>
      <c r="H580" s="8"/>
      <c r="I580" s="8"/>
      <c r="J580" s="8"/>
      <c r="K580" s="8"/>
      <c r="L580" s="8"/>
      <c r="P580" s="74"/>
      <c r="Q580" s="74"/>
      <c r="R580" s="74"/>
      <c r="S580" s="74"/>
      <c r="T580" s="74"/>
      <c r="U580" s="74"/>
      <c r="V580" s="74"/>
      <c r="W580" s="74"/>
      <c r="X580" s="74"/>
    </row>
    <row r="581" spans="4:24" x14ac:dyDescent="0.2">
      <c r="D581" s="8"/>
      <c r="E581" s="8"/>
      <c r="F581" s="8"/>
      <c r="G581" s="8"/>
      <c r="H581" s="8"/>
      <c r="I581" s="8"/>
      <c r="J581" s="8"/>
      <c r="K581" s="8"/>
      <c r="L581" s="8"/>
      <c r="P581" s="74"/>
      <c r="Q581" s="74"/>
      <c r="R581" s="74"/>
      <c r="S581" s="74"/>
      <c r="T581" s="74"/>
      <c r="U581" s="74"/>
      <c r="V581" s="74"/>
      <c r="W581" s="74"/>
      <c r="X581" s="74"/>
    </row>
    <row r="582" spans="4:24" x14ac:dyDescent="0.2">
      <c r="D582" s="8"/>
      <c r="E582" s="8"/>
      <c r="F582" s="8"/>
      <c r="G582" s="8"/>
      <c r="H582" s="8"/>
      <c r="I582" s="8"/>
      <c r="J582" s="8"/>
      <c r="K582" s="8"/>
      <c r="L582" s="8"/>
      <c r="P582" s="74"/>
      <c r="Q582" s="74"/>
      <c r="R582" s="74"/>
      <c r="S582" s="74"/>
      <c r="T582" s="74"/>
      <c r="U582" s="74"/>
      <c r="V582" s="74"/>
      <c r="W582" s="74"/>
      <c r="X582" s="74"/>
    </row>
    <row r="583" spans="4:24" x14ac:dyDescent="0.2">
      <c r="D583" s="8"/>
      <c r="E583" s="8"/>
      <c r="F583" s="8"/>
      <c r="G583" s="8"/>
      <c r="H583" s="8"/>
      <c r="I583" s="8"/>
      <c r="J583" s="8"/>
      <c r="K583" s="8"/>
      <c r="L583" s="8"/>
      <c r="P583" s="74"/>
      <c r="Q583" s="74"/>
      <c r="R583" s="74"/>
      <c r="S583" s="74"/>
      <c r="T583" s="74"/>
      <c r="U583" s="74"/>
      <c r="V583" s="74"/>
      <c r="W583" s="74"/>
      <c r="X583" s="74"/>
    </row>
    <row r="584" spans="4:24" x14ac:dyDescent="0.2">
      <c r="D584" s="8"/>
      <c r="E584" s="8"/>
      <c r="F584" s="8"/>
      <c r="G584" s="8"/>
      <c r="H584" s="8"/>
      <c r="I584" s="8"/>
      <c r="J584" s="8"/>
      <c r="K584" s="8"/>
      <c r="L584" s="8"/>
      <c r="P584" s="74"/>
      <c r="Q584" s="74"/>
      <c r="R584" s="74"/>
      <c r="S584" s="74"/>
      <c r="T584" s="74"/>
      <c r="U584" s="74"/>
      <c r="V584" s="74"/>
      <c r="W584" s="74"/>
      <c r="X584" s="74"/>
    </row>
    <row r="585" spans="4:24" x14ac:dyDescent="0.2">
      <c r="D585" s="8"/>
      <c r="E585" s="8"/>
      <c r="F585" s="8"/>
      <c r="G585" s="8"/>
      <c r="H585" s="8"/>
      <c r="I585" s="8"/>
      <c r="J585" s="8"/>
      <c r="K585" s="8"/>
      <c r="L585" s="8"/>
      <c r="P585" s="74"/>
      <c r="Q585" s="74"/>
      <c r="R585" s="74"/>
      <c r="S585" s="74"/>
      <c r="T585" s="74"/>
      <c r="U585" s="74"/>
      <c r="V585" s="74"/>
      <c r="W585" s="74"/>
      <c r="X585" s="74"/>
    </row>
    <row r="586" spans="4:24" x14ac:dyDescent="0.2">
      <c r="D586" s="8"/>
      <c r="E586" s="8"/>
      <c r="F586" s="8"/>
      <c r="G586" s="8"/>
      <c r="H586" s="8"/>
      <c r="I586" s="8"/>
      <c r="J586" s="8"/>
      <c r="K586" s="8"/>
      <c r="L586" s="8"/>
      <c r="P586" s="74"/>
      <c r="Q586" s="74"/>
      <c r="R586" s="74"/>
      <c r="S586" s="74"/>
      <c r="T586" s="74"/>
      <c r="U586" s="74"/>
      <c r="V586" s="74"/>
      <c r="W586" s="74"/>
      <c r="X586" s="74"/>
    </row>
    <row r="587" spans="4:24" x14ac:dyDescent="0.2">
      <c r="D587" s="8"/>
      <c r="E587" s="8"/>
      <c r="F587" s="8"/>
      <c r="G587" s="8"/>
      <c r="H587" s="8"/>
      <c r="I587" s="8"/>
      <c r="J587" s="8"/>
      <c r="K587" s="8"/>
      <c r="L587" s="8"/>
      <c r="P587" s="74"/>
      <c r="Q587" s="74"/>
      <c r="R587" s="74"/>
      <c r="S587" s="74"/>
      <c r="T587" s="74"/>
      <c r="U587" s="74"/>
      <c r="V587" s="74"/>
      <c r="W587" s="74"/>
      <c r="X587" s="74"/>
    </row>
    <row r="588" spans="4:24" x14ac:dyDescent="0.2">
      <c r="D588" s="8"/>
      <c r="E588" s="8"/>
      <c r="F588" s="8"/>
      <c r="G588" s="8"/>
      <c r="H588" s="8"/>
      <c r="I588" s="8"/>
      <c r="J588" s="8"/>
      <c r="K588" s="8"/>
      <c r="L588" s="8"/>
      <c r="P588" s="74"/>
      <c r="Q588" s="74"/>
      <c r="R588" s="74"/>
      <c r="S588" s="74"/>
      <c r="T588" s="74"/>
      <c r="U588" s="74"/>
      <c r="V588" s="74"/>
      <c r="W588" s="74"/>
      <c r="X588" s="74"/>
    </row>
    <row r="589" spans="4:24" x14ac:dyDescent="0.2">
      <c r="D589" s="8"/>
      <c r="E589" s="8"/>
      <c r="F589" s="8"/>
      <c r="G589" s="8"/>
      <c r="H589" s="8"/>
      <c r="I589" s="8"/>
      <c r="J589" s="8"/>
      <c r="K589" s="8"/>
      <c r="L589" s="8"/>
      <c r="P589" s="74"/>
      <c r="Q589" s="74"/>
      <c r="R589" s="74"/>
      <c r="S589" s="74"/>
      <c r="T589" s="74"/>
      <c r="U589" s="74"/>
      <c r="V589" s="74"/>
      <c r="W589" s="74"/>
      <c r="X589" s="74"/>
    </row>
    <row r="590" spans="4:24" x14ac:dyDescent="0.2">
      <c r="D590" s="8"/>
      <c r="E590" s="8"/>
      <c r="F590" s="8"/>
      <c r="G590" s="8"/>
      <c r="H590" s="8"/>
      <c r="I590" s="8"/>
      <c r="J590" s="8"/>
      <c r="K590" s="8"/>
      <c r="L590" s="8"/>
      <c r="P590" s="74"/>
      <c r="Q590" s="74"/>
      <c r="R590" s="74"/>
      <c r="S590" s="74"/>
      <c r="T590" s="74"/>
      <c r="U590" s="74"/>
      <c r="V590" s="74"/>
      <c r="W590" s="74"/>
      <c r="X590" s="74"/>
    </row>
    <row r="591" spans="4:24" x14ac:dyDescent="0.2">
      <c r="D591" s="8"/>
      <c r="E591" s="8"/>
      <c r="F591" s="8"/>
      <c r="G591" s="8"/>
      <c r="H591" s="8"/>
      <c r="I591" s="8"/>
      <c r="J591" s="8"/>
      <c r="K591" s="8"/>
      <c r="L591" s="8"/>
      <c r="P591" s="74"/>
      <c r="Q591" s="74"/>
      <c r="R591" s="74"/>
      <c r="S591" s="74"/>
      <c r="T591" s="74"/>
      <c r="U591" s="74"/>
      <c r="V591" s="74"/>
      <c r="W591" s="74"/>
      <c r="X591" s="74"/>
    </row>
    <row r="592" spans="4:24" x14ac:dyDescent="0.2">
      <c r="D592" s="8"/>
      <c r="E592" s="8"/>
      <c r="F592" s="8"/>
      <c r="G592" s="8"/>
      <c r="H592" s="8"/>
      <c r="I592" s="8"/>
      <c r="J592" s="8"/>
      <c r="K592" s="8"/>
      <c r="L592" s="8"/>
      <c r="P592" s="74"/>
      <c r="Q592" s="74"/>
      <c r="R592" s="74"/>
      <c r="S592" s="74"/>
      <c r="T592" s="74"/>
      <c r="U592" s="74"/>
      <c r="V592" s="74"/>
      <c r="W592" s="74"/>
      <c r="X592" s="74"/>
    </row>
    <row r="593" spans="4:24" x14ac:dyDescent="0.2">
      <c r="D593" s="8"/>
      <c r="E593" s="8"/>
      <c r="F593" s="8"/>
      <c r="G593" s="8"/>
      <c r="H593" s="8"/>
      <c r="I593" s="8"/>
      <c r="J593" s="8"/>
      <c r="K593" s="8"/>
      <c r="L593" s="8"/>
      <c r="P593" s="74"/>
      <c r="Q593" s="74"/>
      <c r="R593" s="74"/>
      <c r="S593" s="74"/>
      <c r="T593" s="74"/>
      <c r="U593" s="74"/>
      <c r="V593" s="74"/>
      <c r="W593" s="74"/>
      <c r="X593" s="74"/>
    </row>
    <row r="594" spans="4:24" x14ac:dyDescent="0.2">
      <c r="D594" s="8"/>
      <c r="E594" s="8"/>
      <c r="F594" s="8"/>
      <c r="G594" s="8"/>
      <c r="H594" s="8"/>
      <c r="I594" s="8"/>
      <c r="J594" s="8"/>
      <c r="K594" s="8"/>
      <c r="L594" s="8"/>
      <c r="P594" s="74"/>
      <c r="Q594" s="74"/>
      <c r="R594" s="74"/>
      <c r="S594" s="74"/>
      <c r="T594" s="74"/>
      <c r="U594" s="74"/>
      <c r="V594" s="74"/>
      <c r="W594" s="74"/>
      <c r="X594" s="74"/>
    </row>
    <row r="595" spans="4:24" x14ac:dyDescent="0.2">
      <c r="D595" s="8"/>
      <c r="E595" s="8"/>
      <c r="F595" s="8"/>
      <c r="G595" s="8"/>
      <c r="H595" s="8"/>
      <c r="I595" s="8"/>
      <c r="J595" s="8"/>
      <c r="K595" s="8"/>
      <c r="L595" s="8"/>
      <c r="P595" s="74"/>
      <c r="Q595" s="74"/>
      <c r="R595" s="74"/>
      <c r="S595" s="74"/>
      <c r="T595" s="74"/>
      <c r="U595" s="74"/>
      <c r="V595" s="74"/>
      <c r="W595" s="74"/>
      <c r="X595" s="74"/>
    </row>
    <row r="596" spans="4:24" x14ac:dyDescent="0.2">
      <c r="D596" s="8"/>
      <c r="E596" s="8"/>
      <c r="F596" s="8"/>
      <c r="G596" s="8"/>
      <c r="H596" s="8"/>
      <c r="I596" s="8"/>
      <c r="J596" s="8"/>
      <c r="K596" s="8"/>
      <c r="L596" s="8"/>
      <c r="P596" s="74"/>
      <c r="Q596" s="74"/>
      <c r="R596" s="74"/>
      <c r="S596" s="74"/>
      <c r="T596" s="74"/>
      <c r="U596" s="74"/>
      <c r="V596" s="74"/>
      <c r="W596" s="74"/>
      <c r="X596" s="74"/>
    </row>
    <row r="597" spans="4:24" x14ac:dyDescent="0.2">
      <c r="D597" s="8"/>
      <c r="E597" s="8"/>
      <c r="F597" s="8"/>
      <c r="G597" s="8"/>
      <c r="H597" s="8"/>
      <c r="I597" s="8"/>
      <c r="J597" s="8"/>
      <c r="K597" s="8"/>
      <c r="L597" s="8"/>
      <c r="P597" s="74"/>
      <c r="Q597" s="74"/>
      <c r="R597" s="74"/>
      <c r="S597" s="74"/>
      <c r="T597" s="74"/>
      <c r="U597" s="74"/>
      <c r="V597" s="74"/>
      <c r="W597" s="74"/>
      <c r="X597" s="74"/>
    </row>
    <row r="598" spans="4:24" x14ac:dyDescent="0.2">
      <c r="D598" s="8"/>
      <c r="E598" s="8"/>
      <c r="F598" s="8"/>
      <c r="G598" s="8"/>
      <c r="H598" s="8"/>
      <c r="I598" s="8"/>
      <c r="J598" s="8"/>
      <c r="K598" s="8"/>
      <c r="L598" s="8"/>
      <c r="P598" s="74"/>
      <c r="Q598" s="74"/>
      <c r="R598" s="74"/>
      <c r="S598" s="74"/>
      <c r="T598" s="74"/>
      <c r="U598" s="74"/>
      <c r="V598" s="74"/>
      <c r="W598" s="74"/>
      <c r="X598" s="74"/>
    </row>
    <row r="599" spans="4:24" x14ac:dyDescent="0.2">
      <c r="D599" s="8"/>
      <c r="E599" s="8"/>
      <c r="F599" s="8"/>
      <c r="G599" s="8"/>
      <c r="H599" s="8"/>
      <c r="I599" s="8"/>
      <c r="J599" s="8"/>
      <c r="K599" s="8"/>
      <c r="L599" s="8"/>
      <c r="P599" s="74"/>
      <c r="Q599" s="74"/>
      <c r="R599" s="74"/>
      <c r="S599" s="74"/>
      <c r="T599" s="74"/>
      <c r="U599" s="74"/>
      <c r="V599" s="74"/>
      <c r="W599" s="74"/>
      <c r="X599" s="74"/>
    </row>
    <row r="600" spans="4:24" x14ac:dyDescent="0.2">
      <c r="D600" s="8"/>
      <c r="E600" s="8"/>
      <c r="F600" s="8"/>
      <c r="G600" s="8"/>
      <c r="H600" s="8"/>
      <c r="I600" s="8"/>
      <c r="J600" s="8"/>
      <c r="K600" s="8"/>
      <c r="L600" s="8"/>
      <c r="P600" s="74"/>
      <c r="Q600" s="74"/>
      <c r="R600" s="74"/>
      <c r="S600" s="74"/>
      <c r="T600" s="74"/>
      <c r="U600" s="74"/>
      <c r="V600" s="74"/>
      <c r="W600" s="74"/>
      <c r="X600" s="74"/>
    </row>
    <row r="601" spans="4:24" x14ac:dyDescent="0.2">
      <c r="D601" s="8"/>
      <c r="E601" s="8"/>
      <c r="F601" s="8"/>
      <c r="G601" s="8"/>
      <c r="H601" s="8"/>
      <c r="I601" s="8"/>
      <c r="J601" s="8"/>
      <c r="K601" s="8"/>
      <c r="L601" s="8"/>
      <c r="P601" s="74"/>
      <c r="Q601" s="74"/>
      <c r="R601" s="74"/>
      <c r="S601" s="74"/>
      <c r="T601" s="74"/>
      <c r="U601" s="74"/>
      <c r="V601" s="74"/>
      <c r="W601" s="74"/>
      <c r="X601" s="74"/>
    </row>
    <row r="602" spans="4:24" x14ac:dyDescent="0.2">
      <c r="D602" s="8"/>
      <c r="E602" s="8"/>
      <c r="F602" s="8"/>
      <c r="G602" s="8"/>
      <c r="H602" s="8"/>
      <c r="I602" s="8"/>
      <c r="J602" s="8"/>
      <c r="K602" s="8"/>
      <c r="L602" s="8"/>
      <c r="P602" s="74"/>
      <c r="Q602" s="74"/>
      <c r="R602" s="74"/>
      <c r="S602" s="74"/>
      <c r="T602" s="74"/>
      <c r="U602" s="74"/>
      <c r="V602" s="74"/>
      <c r="W602" s="74"/>
      <c r="X602" s="74"/>
    </row>
    <row r="603" spans="4:24" x14ac:dyDescent="0.2">
      <c r="D603" s="8"/>
      <c r="E603" s="8"/>
      <c r="F603" s="8"/>
      <c r="G603" s="8"/>
      <c r="H603" s="8"/>
      <c r="I603" s="8"/>
      <c r="J603" s="8"/>
      <c r="K603" s="8"/>
      <c r="L603" s="8"/>
      <c r="P603" s="74"/>
      <c r="Q603" s="74"/>
      <c r="R603" s="74"/>
      <c r="S603" s="74"/>
      <c r="T603" s="74"/>
      <c r="U603" s="74"/>
      <c r="V603" s="74"/>
      <c r="W603" s="74"/>
      <c r="X603" s="74"/>
    </row>
    <row r="604" spans="4:24" x14ac:dyDescent="0.2">
      <c r="D604" s="8"/>
      <c r="E604" s="8"/>
      <c r="F604" s="8"/>
      <c r="G604" s="8"/>
      <c r="H604" s="8"/>
      <c r="I604" s="8"/>
      <c r="J604" s="8"/>
      <c r="K604" s="8"/>
      <c r="L604" s="8"/>
      <c r="P604" s="74"/>
      <c r="Q604" s="74"/>
      <c r="R604" s="74"/>
      <c r="S604" s="74"/>
      <c r="T604" s="74"/>
      <c r="U604" s="74"/>
      <c r="V604" s="74"/>
      <c r="W604" s="74"/>
      <c r="X604" s="74"/>
    </row>
    <row r="605" spans="4:24" x14ac:dyDescent="0.2">
      <c r="D605" s="8"/>
      <c r="E605" s="8"/>
      <c r="F605" s="8"/>
      <c r="G605" s="8"/>
      <c r="H605" s="8"/>
      <c r="I605" s="8"/>
      <c r="J605" s="8"/>
      <c r="K605" s="8"/>
      <c r="L605" s="8"/>
      <c r="P605" s="74"/>
      <c r="Q605" s="74"/>
      <c r="R605" s="74"/>
      <c r="S605" s="74"/>
      <c r="T605" s="74"/>
      <c r="U605" s="74"/>
      <c r="V605" s="74"/>
      <c r="W605" s="74"/>
      <c r="X605" s="74"/>
    </row>
    <row r="606" spans="4:24" x14ac:dyDescent="0.2">
      <c r="D606" s="8"/>
      <c r="E606" s="8"/>
      <c r="F606" s="8"/>
      <c r="G606" s="8"/>
      <c r="H606" s="8"/>
      <c r="I606" s="8"/>
      <c r="J606" s="8"/>
      <c r="K606" s="8"/>
      <c r="L606" s="8"/>
      <c r="P606" s="74"/>
      <c r="Q606" s="74"/>
      <c r="R606" s="74"/>
      <c r="S606" s="74"/>
      <c r="T606" s="74"/>
      <c r="U606" s="74"/>
      <c r="V606" s="74"/>
      <c r="W606" s="74"/>
      <c r="X606" s="74"/>
    </row>
    <row r="607" spans="4:24" x14ac:dyDescent="0.2">
      <c r="D607" s="8"/>
      <c r="E607" s="8"/>
      <c r="F607" s="8"/>
      <c r="G607" s="8"/>
      <c r="H607" s="8"/>
      <c r="I607" s="8"/>
      <c r="J607" s="8"/>
      <c r="K607" s="8"/>
      <c r="L607" s="8"/>
      <c r="P607" s="74"/>
      <c r="Q607" s="74"/>
      <c r="R607" s="74"/>
      <c r="S607" s="74"/>
      <c r="T607" s="74"/>
      <c r="U607" s="74"/>
      <c r="V607" s="74"/>
      <c r="W607" s="74"/>
      <c r="X607" s="74"/>
    </row>
    <row r="608" spans="4:24" x14ac:dyDescent="0.2">
      <c r="D608" s="8"/>
      <c r="E608" s="8"/>
      <c r="F608" s="8"/>
      <c r="G608" s="8"/>
      <c r="H608" s="8"/>
      <c r="I608" s="8"/>
      <c r="J608" s="8"/>
      <c r="K608" s="8"/>
      <c r="L608" s="8"/>
      <c r="P608" s="74"/>
      <c r="Q608" s="74"/>
      <c r="R608" s="74"/>
      <c r="S608" s="74"/>
      <c r="T608" s="74"/>
      <c r="U608" s="74"/>
      <c r="V608" s="74"/>
      <c r="W608" s="74"/>
      <c r="X608" s="74"/>
    </row>
    <row r="609" spans="4:24" x14ac:dyDescent="0.2">
      <c r="D609" s="8"/>
      <c r="E609" s="8"/>
      <c r="F609" s="8"/>
      <c r="G609" s="8"/>
      <c r="H609" s="8"/>
      <c r="I609" s="8"/>
      <c r="J609" s="8"/>
      <c r="K609" s="8"/>
      <c r="L609" s="8"/>
      <c r="P609" s="74"/>
      <c r="Q609" s="74"/>
      <c r="R609" s="74"/>
      <c r="S609" s="74"/>
      <c r="T609" s="74"/>
      <c r="U609" s="74"/>
      <c r="V609" s="74"/>
      <c r="W609" s="74"/>
      <c r="X609" s="74"/>
    </row>
    <row r="610" spans="4:24" x14ac:dyDescent="0.2">
      <c r="D610" s="8"/>
      <c r="E610" s="8"/>
      <c r="F610" s="8"/>
      <c r="G610" s="8"/>
      <c r="H610" s="8"/>
      <c r="I610" s="8"/>
      <c r="J610" s="8"/>
      <c r="K610" s="8"/>
      <c r="L610" s="8"/>
      <c r="P610" s="74"/>
      <c r="Q610" s="74"/>
      <c r="R610" s="74"/>
      <c r="S610" s="74"/>
      <c r="T610" s="74"/>
      <c r="U610" s="74"/>
      <c r="V610" s="74"/>
      <c r="W610" s="74"/>
      <c r="X610" s="74"/>
    </row>
    <row r="611" spans="4:24" x14ac:dyDescent="0.2">
      <c r="D611" s="8"/>
      <c r="E611" s="8"/>
      <c r="F611" s="8"/>
      <c r="G611" s="8"/>
      <c r="H611" s="8"/>
      <c r="I611" s="8"/>
      <c r="J611" s="8"/>
      <c r="K611" s="8"/>
      <c r="L611" s="8"/>
      <c r="P611" s="74"/>
      <c r="Q611" s="74"/>
      <c r="R611" s="74"/>
      <c r="S611" s="74"/>
      <c r="T611" s="74"/>
      <c r="U611" s="74"/>
      <c r="V611" s="74"/>
      <c r="W611" s="74"/>
      <c r="X611" s="74"/>
    </row>
    <row r="612" spans="4:24" x14ac:dyDescent="0.2">
      <c r="D612" s="8"/>
      <c r="E612" s="8"/>
      <c r="F612" s="8"/>
      <c r="G612" s="8"/>
      <c r="H612" s="8"/>
      <c r="I612" s="8"/>
      <c r="J612" s="8"/>
      <c r="K612" s="8"/>
      <c r="L612" s="8"/>
      <c r="P612" s="74"/>
      <c r="Q612" s="74"/>
      <c r="R612" s="74"/>
      <c r="S612" s="74"/>
      <c r="T612" s="74"/>
      <c r="U612" s="74"/>
      <c r="V612" s="74"/>
      <c r="W612" s="74"/>
      <c r="X612" s="74"/>
    </row>
    <row r="613" spans="4:24" x14ac:dyDescent="0.2">
      <c r="D613" s="8"/>
      <c r="E613" s="8"/>
      <c r="F613" s="8"/>
      <c r="G613" s="8"/>
      <c r="H613" s="8"/>
      <c r="I613" s="8"/>
      <c r="J613" s="8"/>
      <c r="K613" s="8"/>
      <c r="L613" s="8"/>
      <c r="P613" s="74"/>
      <c r="Q613" s="74"/>
      <c r="R613" s="74"/>
      <c r="S613" s="74"/>
      <c r="T613" s="74"/>
      <c r="U613" s="74"/>
      <c r="V613" s="74"/>
      <c r="W613" s="74"/>
      <c r="X613" s="74"/>
    </row>
    <row r="614" spans="4:24" x14ac:dyDescent="0.2">
      <c r="D614" s="8"/>
      <c r="E614" s="8"/>
      <c r="F614" s="8"/>
      <c r="G614" s="8"/>
      <c r="H614" s="8"/>
      <c r="I614" s="8"/>
      <c r="J614" s="8"/>
      <c r="K614" s="8"/>
      <c r="L614" s="8"/>
      <c r="P614" s="74"/>
      <c r="Q614" s="74"/>
      <c r="R614" s="74"/>
      <c r="S614" s="74"/>
      <c r="T614" s="74"/>
      <c r="U614" s="74"/>
      <c r="V614" s="74"/>
      <c r="W614" s="74"/>
      <c r="X614" s="74"/>
    </row>
    <row r="615" spans="4:24" x14ac:dyDescent="0.2">
      <c r="D615" s="8"/>
      <c r="E615" s="8"/>
      <c r="F615" s="8"/>
      <c r="G615" s="8"/>
      <c r="H615" s="8"/>
      <c r="I615" s="8"/>
      <c r="J615" s="8"/>
      <c r="K615" s="8"/>
      <c r="L615" s="8"/>
      <c r="P615" s="74"/>
      <c r="Q615" s="74"/>
      <c r="R615" s="74"/>
      <c r="S615" s="74"/>
      <c r="T615" s="74"/>
      <c r="U615" s="74"/>
      <c r="V615" s="74"/>
      <c r="W615" s="74"/>
      <c r="X615" s="74"/>
    </row>
    <row r="616" spans="4:24" x14ac:dyDescent="0.2">
      <c r="D616" s="8"/>
      <c r="E616" s="8"/>
      <c r="F616" s="8"/>
      <c r="G616" s="8"/>
      <c r="H616" s="8"/>
      <c r="I616" s="8"/>
      <c r="J616" s="8"/>
      <c r="K616" s="8"/>
      <c r="L616" s="8"/>
      <c r="P616" s="74"/>
      <c r="Q616" s="74"/>
      <c r="R616" s="74"/>
      <c r="S616" s="74"/>
      <c r="T616" s="74"/>
      <c r="U616" s="74"/>
      <c r="V616" s="74"/>
      <c r="W616" s="74"/>
      <c r="X616" s="74"/>
    </row>
    <row r="617" spans="4:24" x14ac:dyDescent="0.2">
      <c r="D617" s="8"/>
      <c r="E617" s="8"/>
      <c r="F617" s="8"/>
      <c r="G617" s="8"/>
      <c r="H617" s="8"/>
      <c r="I617" s="8"/>
      <c r="J617" s="8"/>
      <c r="K617" s="8"/>
      <c r="L617" s="8"/>
      <c r="P617" s="74"/>
      <c r="Q617" s="74"/>
      <c r="R617" s="74"/>
      <c r="S617" s="74"/>
      <c r="T617" s="74"/>
      <c r="U617" s="74"/>
      <c r="V617" s="74"/>
      <c r="W617" s="74"/>
      <c r="X617" s="74"/>
    </row>
    <row r="618" spans="4:24" x14ac:dyDescent="0.2">
      <c r="D618" s="8"/>
      <c r="E618" s="8"/>
      <c r="F618" s="8"/>
      <c r="G618" s="8"/>
      <c r="H618" s="8"/>
      <c r="I618" s="8"/>
      <c r="J618" s="8"/>
      <c r="K618" s="8"/>
      <c r="L618" s="8"/>
      <c r="P618" s="74"/>
      <c r="Q618" s="74"/>
      <c r="R618" s="74"/>
      <c r="S618" s="74"/>
      <c r="T618" s="74"/>
      <c r="U618" s="74"/>
      <c r="V618" s="74"/>
      <c r="W618" s="74"/>
      <c r="X618" s="74"/>
    </row>
    <row r="619" spans="4:24" x14ac:dyDescent="0.2">
      <c r="D619" s="8"/>
      <c r="E619" s="8"/>
      <c r="F619" s="8"/>
      <c r="G619" s="8"/>
      <c r="H619" s="8"/>
      <c r="I619" s="8"/>
      <c r="J619" s="8"/>
      <c r="K619" s="8"/>
      <c r="L619" s="8"/>
      <c r="P619" s="74"/>
      <c r="Q619" s="74"/>
      <c r="R619" s="74"/>
      <c r="S619" s="74"/>
      <c r="T619" s="74"/>
      <c r="U619" s="74"/>
      <c r="V619" s="74"/>
      <c r="W619" s="74"/>
      <c r="X619" s="74"/>
    </row>
    <row r="620" spans="4:24" x14ac:dyDescent="0.2">
      <c r="D620" s="8"/>
      <c r="E620" s="8"/>
      <c r="F620" s="8"/>
      <c r="G620" s="8"/>
      <c r="H620" s="8"/>
      <c r="I620" s="8"/>
      <c r="J620" s="8"/>
      <c r="K620" s="8"/>
      <c r="L620" s="8"/>
      <c r="P620" s="74"/>
      <c r="Q620" s="74"/>
      <c r="R620" s="74"/>
      <c r="S620" s="74"/>
      <c r="T620" s="74"/>
      <c r="U620" s="74"/>
      <c r="V620" s="74"/>
      <c r="W620" s="74"/>
      <c r="X620" s="74"/>
    </row>
    <row r="621" spans="4:24" x14ac:dyDescent="0.2">
      <c r="D621" s="8"/>
      <c r="E621" s="8"/>
      <c r="F621" s="8"/>
      <c r="G621" s="8"/>
      <c r="H621" s="8"/>
      <c r="I621" s="8"/>
      <c r="J621" s="8"/>
      <c r="K621" s="8"/>
      <c r="L621" s="8"/>
      <c r="P621" s="74"/>
      <c r="Q621" s="74"/>
      <c r="R621" s="74"/>
      <c r="S621" s="74"/>
      <c r="T621" s="74"/>
      <c r="U621" s="74"/>
      <c r="V621" s="74"/>
      <c r="W621" s="74"/>
      <c r="X621" s="74"/>
    </row>
    <row r="622" spans="4:24" x14ac:dyDescent="0.2">
      <c r="D622" s="8"/>
      <c r="E622" s="8"/>
      <c r="F622" s="8"/>
      <c r="G622" s="8"/>
      <c r="H622" s="8"/>
      <c r="I622" s="8"/>
      <c r="J622" s="8"/>
      <c r="K622" s="8"/>
      <c r="L622" s="8"/>
      <c r="P622" s="74"/>
      <c r="Q622" s="74"/>
      <c r="R622" s="74"/>
      <c r="S622" s="74"/>
      <c r="T622" s="74"/>
      <c r="U622" s="74"/>
      <c r="V622" s="74"/>
      <c r="W622" s="74"/>
      <c r="X622" s="74"/>
    </row>
    <row r="623" spans="4:24" x14ac:dyDescent="0.2">
      <c r="D623" s="8"/>
      <c r="E623" s="8"/>
      <c r="F623" s="8"/>
      <c r="G623" s="8"/>
      <c r="H623" s="8"/>
      <c r="I623" s="8"/>
      <c r="J623" s="8"/>
      <c r="K623" s="8"/>
      <c r="L623" s="8"/>
      <c r="P623" s="74"/>
      <c r="Q623" s="74"/>
      <c r="R623" s="74"/>
      <c r="S623" s="74"/>
      <c r="T623" s="74"/>
      <c r="U623" s="74"/>
      <c r="V623" s="74"/>
      <c r="W623" s="74"/>
      <c r="X623" s="74"/>
    </row>
    <row r="624" spans="4:24" x14ac:dyDescent="0.2">
      <c r="D624" s="8"/>
      <c r="E624" s="8"/>
      <c r="F624" s="8"/>
      <c r="G624" s="8"/>
      <c r="H624" s="8"/>
      <c r="I624" s="8"/>
      <c r="J624" s="8"/>
      <c r="K624" s="8"/>
      <c r="L624" s="8"/>
      <c r="P624" s="74"/>
      <c r="Q624" s="74"/>
      <c r="R624" s="74"/>
      <c r="S624" s="74"/>
      <c r="T624" s="74"/>
      <c r="U624" s="74"/>
      <c r="V624" s="74"/>
      <c r="W624" s="74"/>
      <c r="X624" s="74"/>
    </row>
    <row r="625" spans="4:24" x14ac:dyDescent="0.2">
      <c r="D625" s="8"/>
      <c r="E625" s="8"/>
      <c r="F625" s="8"/>
      <c r="G625" s="8"/>
      <c r="H625" s="8"/>
      <c r="I625" s="8"/>
      <c r="J625" s="8"/>
      <c r="K625" s="8"/>
      <c r="L625" s="8"/>
      <c r="P625" s="74"/>
      <c r="Q625" s="74"/>
      <c r="R625" s="74"/>
      <c r="S625" s="74"/>
      <c r="T625" s="74"/>
      <c r="U625" s="74"/>
      <c r="V625" s="74"/>
      <c r="W625" s="74"/>
      <c r="X625" s="74"/>
    </row>
    <row r="626" spans="4:24" x14ac:dyDescent="0.2">
      <c r="D626" s="8"/>
      <c r="E626" s="8"/>
      <c r="F626" s="8"/>
      <c r="G626" s="8"/>
      <c r="H626" s="8"/>
      <c r="I626" s="8"/>
      <c r="J626" s="8"/>
      <c r="K626" s="8"/>
      <c r="L626" s="8"/>
      <c r="P626" s="74"/>
      <c r="Q626" s="74"/>
      <c r="R626" s="74"/>
      <c r="S626" s="74"/>
      <c r="T626" s="74"/>
      <c r="U626" s="74"/>
      <c r="V626" s="74"/>
      <c r="W626" s="74"/>
      <c r="X626" s="74"/>
    </row>
    <row r="627" spans="4:24" x14ac:dyDescent="0.2">
      <c r="D627" s="8"/>
      <c r="E627" s="8"/>
      <c r="F627" s="8"/>
      <c r="G627" s="8"/>
      <c r="H627" s="8"/>
      <c r="I627" s="8"/>
      <c r="J627" s="8"/>
      <c r="K627" s="8"/>
      <c r="L627" s="8"/>
      <c r="P627" s="74"/>
      <c r="Q627" s="74"/>
      <c r="R627" s="74"/>
      <c r="S627" s="74"/>
      <c r="T627" s="74"/>
      <c r="U627" s="74"/>
      <c r="V627" s="74"/>
      <c r="W627" s="74"/>
      <c r="X627" s="74"/>
    </row>
    <row r="628" spans="4:24" x14ac:dyDescent="0.2">
      <c r="D628" s="8"/>
      <c r="E628" s="8"/>
      <c r="F628" s="8"/>
      <c r="G628" s="8"/>
      <c r="H628" s="8"/>
      <c r="I628" s="8"/>
      <c r="J628" s="8"/>
      <c r="K628" s="8"/>
      <c r="L628" s="8"/>
      <c r="P628" s="74"/>
      <c r="Q628" s="74"/>
      <c r="R628" s="74"/>
      <c r="S628" s="74"/>
      <c r="T628" s="74"/>
      <c r="U628" s="74"/>
      <c r="V628" s="74"/>
      <c r="W628" s="74"/>
      <c r="X628" s="74"/>
    </row>
    <row r="629" spans="4:24" x14ac:dyDescent="0.2">
      <c r="D629" s="8"/>
      <c r="E629" s="8"/>
      <c r="F629" s="8"/>
      <c r="G629" s="8"/>
      <c r="H629" s="8"/>
      <c r="I629" s="8"/>
      <c r="J629" s="8"/>
      <c r="K629" s="8"/>
      <c r="L629" s="8"/>
      <c r="P629" s="74"/>
      <c r="Q629" s="74"/>
      <c r="R629" s="74"/>
      <c r="S629" s="74"/>
      <c r="T629" s="74"/>
      <c r="U629" s="74"/>
      <c r="V629" s="74"/>
      <c r="W629" s="74"/>
      <c r="X629" s="74"/>
    </row>
    <row r="630" spans="4:24" x14ac:dyDescent="0.2">
      <c r="D630" s="8"/>
      <c r="E630" s="8"/>
      <c r="F630" s="8"/>
      <c r="G630" s="8"/>
      <c r="H630" s="8"/>
      <c r="I630" s="8"/>
      <c r="J630" s="8"/>
      <c r="K630" s="8"/>
      <c r="L630" s="8"/>
      <c r="P630" s="74"/>
      <c r="Q630" s="74"/>
      <c r="R630" s="74"/>
      <c r="S630" s="74"/>
      <c r="T630" s="74"/>
      <c r="U630" s="74"/>
      <c r="V630" s="74"/>
      <c r="W630" s="74"/>
      <c r="X630" s="74"/>
    </row>
    <row r="631" spans="4:24" x14ac:dyDescent="0.2">
      <c r="D631" s="8"/>
      <c r="E631" s="8"/>
      <c r="F631" s="8"/>
      <c r="G631" s="8"/>
      <c r="H631" s="8"/>
      <c r="I631" s="8"/>
      <c r="J631" s="8"/>
      <c r="K631" s="8"/>
      <c r="L631" s="8"/>
      <c r="P631" s="74"/>
      <c r="Q631" s="74"/>
      <c r="R631" s="74"/>
      <c r="S631" s="74"/>
      <c r="T631" s="74"/>
      <c r="U631" s="74"/>
      <c r="V631" s="74"/>
      <c r="W631" s="74"/>
      <c r="X631" s="74"/>
    </row>
    <row r="632" spans="4:24" x14ac:dyDescent="0.2">
      <c r="D632" s="8"/>
      <c r="E632" s="8"/>
      <c r="F632" s="8"/>
      <c r="G632" s="8"/>
      <c r="H632" s="8"/>
      <c r="I632" s="8"/>
      <c r="J632" s="8"/>
      <c r="K632" s="8"/>
      <c r="L632" s="8"/>
      <c r="P632" s="74"/>
      <c r="Q632" s="74"/>
      <c r="R632" s="74"/>
      <c r="S632" s="74"/>
      <c r="T632" s="74"/>
      <c r="U632" s="74"/>
      <c r="V632" s="74"/>
      <c r="W632" s="74"/>
      <c r="X632" s="74"/>
    </row>
    <row r="633" spans="4:24" x14ac:dyDescent="0.2">
      <c r="D633" s="8"/>
      <c r="E633" s="8"/>
      <c r="F633" s="8"/>
      <c r="G633" s="8"/>
      <c r="H633" s="8"/>
      <c r="I633" s="8"/>
      <c r="J633" s="8"/>
      <c r="K633" s="8"/>
      <c r="L633" s="8"/>
      <c r="P633" s="74"/>
      <c r="Q633" s="74"/>
      <c r="R633" s="74"/>
      <c r="S633" s="74"/>
      <c r="T633" s="74"/>
      <c r="U633" s="74"/>
      <c r="V633" s="74"/>
      <c r="W633" s="74"/>
      <c r="X633" s="74"/>
    </row>
    <row r="634" spans="4:24" x14ac:dyDescent="0.2">
      <c r="D634" s="8"/>
      <c r="E634" s="8"/>
      <c r="F634" s="8"/>
      <c r="G634" s="8"/>
      <c r="H634" s="8"/>
      <c r="I634" s="8"/>
      <c r="J634" s="8"/>
      <c r="K634" s="8"/>
      <c r="L634" s="8"/>
      <c r="P634" s="74"/>
      <c r="Q634" s="74"/>
      <c r="R634" s="74"/>
      <c r="S634" s="74"/>
      <c r="T634" s="74"/>
      <c r="U634" s="74"/>
      <c r="V634" s="74"/>
      <c r="W634" s="74"/>
      <c r="X634" s="74"/>
    </row>
    <row r="635" spans="4:24" x14ac:dyDescent="0.2">
      <c r="D635" s="8"/>
      <c r="E635" s="8"/>
      <c r="F635" s="8"/>
      <c r="G635" s="8"/>
      <c r="H635" s="8"/>
      <c r="I635" s="8"/>
      <c r="J635" s="8"/>
      <c r="K635" s="8"/>
      <c r="L635" s="8"/>
      <c r="P635" s="74"/>
      <c r="Q635" s="74"/>
      <c r="R635" s="74"/>
      <c r="S635" s="74"/>
      <c r="T635" s="74"/>
      <c r="U635" s="74"/>
      <c r="V635" s="74"/>
      <c r="W635" s="74"/>
      <c r="X635" s="74"/>
    </row>
    <row r="636" spans="4:24" x14ac:dyDescent="0.2">
      <c r="D636" s="8"/>
      <c r="E636" s="8"/>
      <c r="F636" s="8"/>
      <c r="G636" s="8"/>
      <c r="H636" s="8"/>
      <c r="I636" s="8"/>
      <c r="J636" s="8"/>
      <c r="K636" s="8"/>
      <c r="L636" s="8"/>
      <c r="P636" s="74"/>
      <c r="Q636" s="74"/>
      <c r="R636" s="74"/>
      <c r="S636" s="74"/>
      <c r="T636" s="74"/>
      <c r="U636" s="74"/>
      <c r="V636" s="74"/>
      <c r="W636" s="74"/>
      <c r="X636" s="74"/>
    </row>
    <row r="637" spans="4:24" x14ac:dyDescent="0.2">
      <c r="D637" s="8"/>
      <c r="E637" s="8"/>
      <c r="F637" s="8"/>
      <c r="G637" s="8"/>
      <c r="H637" s="8"/>
      <c r="I637" s="8"/>
      <c r="J637" s="8"/>
      <c r="K637" s="8"/>
      <c r="L637" s="8"/>
      <c r="P637" s="74"/>
      <c r="Q637" s="74"/>
      <c r="R637" s="74"/>
      <c r="S637" s="74"/>
      <c r="T637" s="74"/>
      <c r="U637" s="74"/>
      <c r="V637" s="74"/>
      <c r="W637" s="74"/>
      <c r="X637" s="74"/>
    </row>
    <row r="638" spans="4:24" x14ac:dyDescent="0.2">
      <c r="D638" s="8"/>
      <c r="E638" s="8"/>
      <c r="F638" s="8"/>
      <c r="G638" s="8"/>
      <c r="H638" s="8"/>
      <c r="I638" s="8"/>
      <c r="J638" s="8"/>
      <c r="K638" s="8"/>
      <c r="L638" s="8"/>
      <c r="P638" s="74"/>
      <c r="Q638" s="74"/>
      <c r="R638" s="74"/>
      <c r="S638" s="74"/>
      <c r="T638" s="74"/>
      <c r="U638" s="74"/>
      <c r="V638" s="74"/>
      <c r="W638" s="74"/>
      <c r="X638" s="74"/>
    </row>
    <row r="639" spans="4:24" x14ac:dyDescent="0.2">
      <c r="D639" s="8"/>
      <c r="E639" s="8"/>
      <c r="F639" s="8"/>
      <c r="G639" s="8"/>
      <c r="H639" s="8"/>
      <c r="I639" s="8"/>
      <c r="J639" s="8"/>
      <c r="K639" s="8"/>
      <c r="L639" s="8"/>
      <c r="P639" s="74"/>
      <c r="Q639" s="74"/>
      <c r="R639" s="74"/>
      <c r="S639" s="74"/>
      <c r="T639" s="74"/>
      <c r="U639" s="74"/>
      <c r="V639" s="74"/>
      <c r="W639" s="74"/>
      <c r="X639" s="74"/>
    </row>
    <row r="640" spans="4:24" x14ac:dyDescent="0.2">
      <c r="D640" s="8"/>
      <c r="E640" s="8"/>
      <c r="F640" s="8"/>
      <c r="G640" s="8"/>
      <c r="H640" s="8"/>
      <c r="I640" s="8"/>
      <c r="J640" s="8"/>
      <c r="K640" s="8"/>
      <c r="L640" s="8"/>
      <c r="P640" s="74"/>
      <c r="Q640" s="74"/>
      <c r="R640" s="74"/>
      <c r="S640" s="74"/>
      <c r="T640" s="74"/>
      <c r="U640" s="74"/>
      <c r="V640" s="74"/>
      <c r="W640" s="74"/>
      <c r="X640" s="74"/>
    </row>
    <row r="641" spans="4:24" x14ac:dyDescent="0.2">
      <c r="D641" s="8"/>
      <c r="E641" s="8"/>
      <c r="F641" s="8"/>
      <c r="G641" s="8"/>
      <c r="H641" s="8"/>
      <c r="I641" s="8"/>
      <c r="J641" s="8"/>
      <c r="K641" s="8"/>
      <c r="L641" s="8"/>
      <c r="P641" s="74"/>
      <c r="Q641" s="74"/>
      <c r="R641" s="74"/>
      <c r="S641" s="74"/>
      <c r="T641" s="74"/>
      <c r="U641" s="74"/>
      <c r="V641" s="74"/>
      <c r="W641" s="74"/>
      <c r="X641" s="74"/>
    </row>
    <row r="642" spans="4:24" x14ac:dyDescent="0.2">
      <c r="D642" s="8"/>
      <c r="E642" s="8"/>
      <c r="F642" s="8"/>
      <c r="G642" s="8"/>
      <c r="H642" s="8"/>
      <c r="I642" s="8"/>
      <c r="J642" s="8"/>
      <c r="K642" s="8"/>
      <c r="L642" s="8"/>
      <c r="P642" s="74"/>
      <c r="Q642" s="74"/>
      <c r="R642" s="74"/>
      <c r="S642" s="74"/>
      <c r="T642" s="74"/>
      <c r="U642" s="74"/>
      <c r="V642" s="74"/>
      <c r="W642" s="74"/>
      <c r="X642" s="74"/>
    </row>
    <row r="643" spans="4:24" x14ac:dyDescent="0.2">
      <c r="D643" s="8"/>
      <c r="E643" s="8"/>
      <c r="F643" s="8"/>
      <c r="G643" s="8"/>
      <c r="H643" s="8"/>
      <c r="I643" s="8"/>
      <c r="J643" s="8"/>
      <c r="K643" s="8"/>
      <c r="L643" s="8"/>
      <c r="P643" s="74"/>
      <c r="Q643" s="74"/>
      <c r="R643" s="74"/>
      <c r="S643" s="74"/>
      <c r="T643" s="74"/>
      <c r="U643" s="74"/>
      <c r="V643" s="74"/>
      <c r="W643" s="74"/>
      <c r="X643" s="74"/>
    </row>
    <row r="644" spans="4:24" x14ac:dyDescent="0.2">
      <c r="D644" s="8"/>
      <c r="E644" s="8"/>
      <c r="F644" s="8"/>
      <c r="G644" s="8"/>
      <c r="H644" s="8"/>
      <c r="I644" s="8"/>
      <c r="J644" s="8"/>
      <c r="K644" s="8"/>
      <c r="L644" s="8"/>
      <c r="P644" s="74"/>
      <c r="Q644" s="74"/>
      <c r="R644" s="74"/>
      <c r="S644" s="74"/>
      <c r="T644" s="74"/>
      <c r="U644" s="74"/>
      <c r="V644" s="74"/>
      <c r="W644" s="74"/>
      <c r="X644" s="74"/>
    </row>
    <row r="645" spans="4:24" x14ac:dyDescent="0.2">
      <c r="D645" s="8"/>
      <c r="E645" s="8"/>
      <c r="F645" s="8"/>
      <c r="G645" s="8"/>
      <c r="H645" s="8"/>
      <c r="I645" s="8"/>
      <c r="J645" s="8"/>
      <c r="K645" s="8"/>
      <c r="L645" s="8"/>
      <c r="P645" s="74"/>
      <c r="Q645" s="74"/>
      <c r="R645" s="74"/>
      <c r="S645" s="74"/>
      <c r="T645" s="74"/>
      <c r="U645" s="74"/>
      <c r="V645" s="74"/>
      <c r="W645" s="74"/>
      <c r="X645" s="74"/>
    </row>
    <row r="646" spans="4:24" x14ac:dyDescent="0.2">
      <c r="D646" s="8"/>
      <c r="E646" s="8"/>
      <c r="F646" s="8"/>
      <c r="G646" s="8"/>
      <c r="H646" s="8"/>
      <c r="I646" s="8"/>
      <c r="J646" s="8"/>
      <c r="K646" s="8"/>
      <c r="L646" s="8"/>
      <c r="P646" s="74"/>
      <c r="Q646" s="74"/>
      <c r="R646" s="74"/>
      <c r="S646" s="74"/>
      <c r="T646" s="74"/>
      <c r="U646" s="74"/>
      <c r="V646" s="74"/>
      <c r="W646" s="74"/>
      <c r="X646" s="74"/>
    </row>
    <row r="647" spans="4:24" x14ac:dyDescent="0.2">
      <c r="D647" s="8"/>
      <c r="E647" s="8"/>
      <c r="F647" s="8"/>
      <c r="G647" s="8"/>
      <c r="H647" s="8"/>
      <c r="I647" s="8"/>
      <c r="J647" s="8"/>
      <c r="K647" s="8"/>
      <c r="L647" s="8"/>
      <c r="P647" s="74"/>
      <c r="Q647" s="74"/>
      <c r="R647" s="74"/>
      <c r="S647" s="74"/>
      <c r="T647" s="74"/>
      <c r="U647" s="74"/>
      <c r="V647" s="74"/>
      <c r="W647" s="74"/>
      <c r="X647" s="74"/>
    </row>
    <row r="648" spans="4:24" x14ac:dyDescent="0.2">
      <c r="D648" s="8"/>
      <c r="E648" s="8"/>
      <c r="F648" s="8"/>
      <c r="G648" s="8"/>
      <c r="H648" s="8"/>
      <c r="I648" s="8"/>
      <c r="J648" s="8"/>
      <c r="K648" s="8"/>
      <c r="L648" s="8"/>
      <c r="P648" s="74"/>
      <c r="Q648" s="74"/>
      <c r="R648" s="74"/>
      <c r="S648" s="74"/>
      <c r="T648" s="74"/>
      <c r="U648" s="74"/>
      <c r="V648" s="74"/>
      <c r="W648" s="74"/>
      <c r="X648" s="74"/>
    </row>
    <row r="649" spans="4:24" x14ac:dyDescent="0.2">
      <c r="D649" s="8"/>
      <c r="E649" s="8"/>
      <c r="F649" s="8"/>
      <c r="G649" s="8"/>
      <c r="H649" s="8"/>
      <c r="I649" s="8"/>
      <c r="J649" s="8"/>
      <c r="K649" s="8"/>
      <c r="L649" s="8"/>
      <c r="P649" s="74"/>
      <c r="Q649" s="74"/>
      <c r="R649" s="74"/>
      <c r="S649" s="74"/>
      <c r="T649" s="74"/>
      <c r="U649" s="74"/>
      <c r="V649" s="74"/>
      <c r="W649" s="74"/>
      <c r="X649" s="74"/>
    </row>
    <row r="650" spans="4:24" x14ac:dyDescent="0.2">
      <c r="D650" s="8"/>
      <c r="E650" s="8"/>
      <c r="F650" s="8"/>
      <c r="G650" s="8"/>
      <c r="H650" s="8"/>
      <c r="I650" s="8"/>
      <c r="J650" s="8"/>
      <c r="K650" s="8"/>
      <c r="L650" s="8"/>
      <c r="P650" s="74"/>
      <c r="Q650" s="74"/>
      <c r="R650" s="74"/>
      <c r="S650" s="74"/>
      <c r="T650" s="74"/>
      <c r="U650" s="74"/>
      <c r="V650" s="74"/>
      <c r="W650" s="74"/>
      <c r="X650" s="74"/>
    </row>
    <row r="651" spans="4:24" x14ac:dyDescent="0.2">
      <c r="D651" s="8"/>
      <c r="E651" s="8"/>
      <c r="F651" s="8"/>
      <c r="G651" s="8"/>
      <c r="H651" s="8"/>
      <c r="I651" s="8"/>
      <c r="J651" s="8"/>
      <c r="K651" s="8"/>
      <c r="L651" s="8"/>
      <c r="P651" s="74"/>
      <c r="Q651" s="74"/>
      <c r="R651" s="74"/>
      <c r="S651" s="74"/>
      <c r="T651" s="74"/>
      <c r="U651" s="74"/>
      <c r="V651" s="74"/>
      <c r="W651" s="74"/>
      <c r="X651" s="74"/>
    </row>
    <row r="652" spans="4:24" x14ac:dyDescent="0.2">
      <c r="D652" s="8"/>
      <c r="E652" s="8"/>
      <c r="F652" s="8"/>
      <c r="G652" s="8"/>
      <c r="H652" s="8"/>
      <c r="I652" s="8"/>
      <c r="J652" s="8"/>
      <c r="K652" s="8"/>
      <c r="L652" s="8"/>
      <c r="P652" s="74"/>
      <c r="Q652" s="74"/>
      <c r="R652" s="74"/>
      <c r="S652" s="74"/>
      <c r="T652" s="74"/>
      <c r="U652" s="74"/>
      <c r="V652" s="74"/>
      <c r="W652" s="74"/>
      <c r="X652" s="74"/>
    </row>
    <row r="653" spans="4:24" x14ac:dyDescent="0.2">
      <c r="D653" s="8"/>
      <c r="E653" s="8"/>
      <c r="F653" s="8"/>
      <c r="G653" s="8"/>
      <c r="H653" s="8"/>
      <c r="I653" s="8"/>
      <c r="J653" s="8"/>
      <c r="K653" s="8"/>
      <c r="L653" s="8"/>
      <c r="P653" s="74"/>
      <c r="Q653" s="74"/>
      <c r="R653" s="74"/>
      <c r="S653" s="74"/>
      <c r="T653" s="74"/>
      <c r="U653" s="74"/>
      <c r="V653" s="74"/>
      <c r="W653" s="74"/>
      <c r="X653" s="74"/>
    </row>
    <row r="654" spans="4:24" x14ac:dyDescent="0.2">
      <c r="D654" s="8"/>
      <c r="E654" s="8"/>
      <c r="F654" s="8"/>
      <c r="G654" s="8"/>
      <c r="H654" s="8"/>
      <c r="I654" s="8"/>
      <c r="J654" s="8"/>
      <c r="K654" s="8"/>
      <c r="L654" s="8"/>
      <c r="P654" s="74"/>
      <c r="Q654" s="74"/>
      <c r="R654" s="74"/>
      <c r="S654" s="74"/>
      <c r="T654" s="74"/>
      <c r="U654" s="74"/>
      <c r="V654" s="74"/>
      <c r="W654" s="74"/>
      <c r="X654" s="74"/>
    </row>
    <row r="655" spans="4:24" x14ac:dyDescent="0.2">
      <c r="D655" s="8"/>
      <c r="E655" s="8"/>
      <c r="F655" s="8"/>
      <c r="G655" s="8"/>
      <c r="H655" s="8"/>
      <c r="I655" s="8"/>
      <c r="J655" s="8"/>
      <c r="K655" s="8"/>
      <c r="L655" s="8"/>
      <c r="P655" s="74"/>
      <c r="Q655" s="74"/>
      <c r="R655" s="74"/>
      <c r="S655" s="74"/>
      <c r="T655" s="74"/>
      <c r="U655" s="74"/>
      <c r="V655" s="74"/>
      <c r="W655" s="74"/>
      <c r="X655" s="74"/>
    </row>
    <row r="656" spans="4:24" x14ac:dyDescent="0.2">
      <c r="D656" s="8"/>
      <c r="E656" s="8"/>
      <c r="F656" s="8"/>
      <c r="G656" s="8"/>
      <c r="H656" s="8"/>
      <c r="I656" s="8"/>
      <c r="J656" s="8"/>
      <c r="K656" s="8"/>
      <c r="L656" s="8"/>
      <c r="P656" s="74"/>
      <c r="Q656" s="74"/>
      <c r="R656" s="74"/>
      <c r="S656" s="74"/>
      <c r="T656" s="74"/>
      <c r="U656" s="74"/>
      <c r="V656" s="74"/>
      <c r="W656" s="74"/>
      <c r="X656" s="74"/>
    </row>
    <row r="657" spans="4:24" x14ac:dyDescent="0.2">
      <c r="D657" s="8"/>
      <c r="E657" s="8"/>
      <c r="F657" s="8"/>
      <c r="G657" s="8"/>
      <c r="H657" s="8"/>
      <c r="I657" s="8"/>
      <c r="J657" s="8"/>
      <c r="K657" s="8"/>
      <c r="L657" s="8"/>
      <c r="P657" s="74"/>
      <c r="Q657" s="74"/>
      <c r="R657" s="74"/>
      <c r="S657" s="74"/>
      <c r="T657" s="74"/>
      <c r="U657" s="74"/>
      <c r="V657" s="74"/>
      <c r="W657" s="74"/>
      <c r="X657" s="74"/>
    </row>
    <row r="658" spans="4:24" x14ac:dyDescent="0.2">
      <c r="D658" s="8"/>
      <c r="E658" s="8"/>
      <c r="F658" s="8"/>
      <c r="G658" s="8"/>
      <c r="H658" s="8"/>
      <c r="I658" s="8"/>
      <c r="J658" s="8"/>
      <c r="K658" s="8"/>
      <c r="L658" s="8"/>
      <c r="P658" s="74"/>
      <c r="Q658" s="74"/>
      <c r="R658" s="74"/>
      <c r="S658" s="74"/>
      <c r="T658" s="74"/>
      <c r="U658" s="74"/>
      <c r="V658" s="74"/>
      <c r="W658" s="74"/>
      <c r="X658" s="74"/>
    </row>
    <row r="659" spans="4:24" x14ac:dyDescent="0.2">
      <c r="D659" s="8"/>
      <c r="E659" s="8"/>
      <c r="F659" s="8"/>
      <c r="G659" s="8"/>
      <c r="H659" s="8"/>
      <c r="I659" s="8"/>
      <c r="J659" s="8"/>
      <c r="K659" s="8"/>
      <c r="L659" s="8"/>
      <c r="P659" s="74"/>
      <c r="Q659" s="74"/>
      <c r="R659" s="74"/>
      <c r="S659" s="74"/>
      <c r="T659" s="74"/>
      <c r="U659" s="74"/>
      <c r="V659" s="74"/>
      <c r="W659" s="74"/>
      <c r="X659" s="74"/>
    </row>
    <row r="660" spans="4:24" x14ac:dyDescent="0.2">
      <c r="D660" s="8"/>
      <c r="E660" s="8"/>
      <c r="F660" s="8"/>
      <c r="G660" s="8"/>
      <c r="H660" s="8"/>
      <c r="I660" s="8"/>
      <c r="J660" s="8"/>
      <c r="K660" s="8"/>
      <c r="L660" s="8"/>
      <c r="P660" s="74"/>
      <c r="Q660" s="74"/>
      <c r="R660" s="74"/>
      <c r="S660" s="74"/>
      <c r="T660" s="74"/>
      <c r="U660" s="74"/>
      <c r="V660" s="74"/>
      <c r="W660" s="74"/>
      <c r="X660" s="74"/>
    </row>
    <row r="661" spans="4:24" x14ac:dyDescent="0.2">
      <c r="D661" s="8"/>
      <c r="E661" s="8"/>
      <c r="F661" s="8"/>
      <c r="G661" s="8"/>
      <c r="H661" s="8"/>
      <c r="I661" s="8"/>
      <c r="J661" s="8"/>
      <c r="K661" s="8"/>
      <c r="L661" s="8"/>
      <c r="P661" s="74"/>
      <c r="Q661" s="74"/>
      <c r="R661" s="74"/>
      <c r="S661" s="74"/>
      <c r="T661" s="74"/>
      <c r="U661" s="74"/>
      <c r="V661" s="74"/>
      <c r="W661" s="74"/>
      <c r="X661" s="74"/>
    </row>
    <row r="662" spans="4:24" x14ac:dyDescent="0.2">
      <c r="D662" s="8"/>
      <c r="E662" s="8"/>
      <c r="F662" s="8"/>
      <c r="G662" s="8"/>
      <c r="H662" s="8"/>
      <c r="I662" s="8"/>
      <c r="J662" s="8"/>
      <c r="K662" s="8"/>
      <c r="L662" s="8"/>
      <c r="P662" s="74"/>
      <c r="Q662" s="74"/>
      <c r="R662" s="74"/>
      <c r="S662" s="74"/>
      <c r="T662" s="74"/>
      <c r="U662" s="74"/>
      <c r="V662" s="74"/>
      <c r="W662" s="74"/>
      <c r="X662" s="74"/>
    </row>
    <row r="663" spans="4:24" x14ac:dyDescent="0.2">
      <c r="D663" s="8"/>
      <c r="E663" s="8"/>
      <c r="F663" s="8"/>
      <c r="G663" s="8"/>
      <c r="H663" s="8"/>
      <c r="I663" s="8"/>
      <c r="J663" s="8"/>
      <c r="K663" s="8"/>
      <c r="L663" s="8"/>
      <c r="P663" s="74"/>
      <c r="Q663" s="74"/>
      <c r="R663" s="74"/>
      <c r="S663" s="74"/>
      <c r="T663" s="74"/>
      <c r="U663" s="74"/>
      <c r="V663" s="74"/>
      <c r="W663" s="74"/>
      <c r="X663" s="74"/>
    </row>
    <row r="664" spans="4:24" x14ac:dyDescent="0.2">
      <c r="D664" s="8"/>
      <c r="E664" s="8"/>
      <c r="F664" s="8"/>
      <c r="G664" s="8"/>
      <c r="H664" s="8"/>
      <c r="I664" s="8"/>
      <c r="J664" s="8"/>
      <c r="K664" s="8"/>
      <c r="L664" s="8"/>
      <c r="P664" s="74"/>
      <c r="Q664" s="74"/>
      <c r="R664" s="74"/>
      <c r="S664" s="74"/>
      <c r="T664" s="74"/>
      <c r="U664" s="74"/>
      <c r="V664" s="74"/>
      <c r="W664" s="74"/>
      <c r="X664" s="74"/>
    </row>
    <row r="665" spans="4:24" x14ac:dyDescent="0.2">
      <c r="D665" s="8"/>
      <c r="E665" s="8"/>
      <c r="F665" s="8"/>
      <c r="G665" s="8"/>
      <c r="H665" s="8"/>
      <c r="I665" s="8"/>
      <c r="J665" s="8"/>
      <c r="K665" s="8"/>
      <c r="L665" s="8"/>
      <c r="P665" s="74"/>
      <c r="Q665" s="74"/>
      <c r="R665" s="74"/>
      <c r="S665" s="74"/>
      <c r="T665" s="74"/>
      <c r="U665" s="74"/>
      <c r="V665" s="74"/>
      <c r="W665" s="74"/>
      <c r="X665" s="74"/>
    </row>
    <row r="666" spans="4:24" x14ac:dyDescent="0.2">
      <c r="D666" s="8"/>
      <c r="E666" s="8"/>
      <c r="F666" s="8"/>
      <c r="G666" s="8"/>
      <c r="H666" s="8"/>
      <c r="I666" s="8"/>
      <c r="J666" s="8"/>
      <c r="K666" s="8"/>
      <c r="L666" s="8"/>
      <c r="P666" s="74"/>
      <c r="Q666" s="74"/>
      <c r="R666" s="74"/>
      <c r="S666" s="74"/>
      <c r="T666" s="74"/>
      <c r="U666" s="74"/>
      <c r="V666" s="74"/>
      <c r="W666" s="74"/>
      <c r="X666" s="74"/>
    </row>
    <row r="667" spans="4:24" x14ac:dyDescent="0.2">
      <c r="D667" s="8"/>
      <c r="E667" s="8"/>
      <c r="F667" s="8"/>
      <c r="G667" s="8"/>
      <c r="H667" s="8"/>
      <c r="I667" s="8"/>
      <c r="J667" s="8"/>
      <c r="K667" s="8"/>
      <c r="L667" s="8"/>
      <c r="P667" s="74"/>
      <c r="Q667" s="74"/>
      <c r="R667" s="74"/>
      <c r="S667" s="74"/>
      <c r="T667" s="74"/>
      <c r="U667" s="74"/>
      <c r="V667" s="74"/>
      <c r="W667" s="74"/>
      <c r="X667" s="74"/>
    </row>
    <row r="668" spans="4:24" x14ac:dyDescent="0.2">
      <c r="D668" s="8"/>
      <c r="E668" s="8"/>
      <c r="F668" s="8"/>
      <c r="G668" s="8"/>
      <c r="H668" s="8"/>
      <c r="I668" s="8"/>
      <c r="J668" s="8"/>
      <c r="K668" s="8"/>
      <c r="L668" s="8"/>
      <c r="P668" s="74"/>
      <c r="Q668" s="74"/>
      <c r="R668" s="74"/>
      <c r="S668" s="74"/>
      <c r="T668" s="74"/>
      <c r="U668" s="74"/>
      <c r="V668" s="74"/>
      <c r="W668" s="74"/>
      <c r="X668" s="74"/>
    </row>
    <row r="669" spans="4:24" x14ac:dyDescent="0.2">
      <c r="D669" s="8"/>
      <c r="E669" s="8"/>
      <c r="F669" s="8"/>
      <c r="G669" s="8"/>
      <c r="H669" s="8"/>
      <c r="I669" s="8"/>
      <c r="J669" s="8"/>
      <c r="K669" s="8"/>
      <c r="L669" s="8"/>
      <c r="P669" s="74"/>
      <c r="Q669" s="74"/>
      <c r="R669" s="74"/>
      <c r="S669" s="74"/>
      <c r="T669" s="74"/>
      <c r="U669" s="74"/>
      <c r="V669" s="74"/>
      <c r="W669" s="74"/>
      <c r="X669" s="74"/>
    </row>
    <row r="670" spans="4:24" x14ac:dyDescent="0.2">
      <c r="D670" s="8"/>
      <c r="E670" s="8"/>
      <c r="F670" s="8"/>
      <c r="G670" s="8"/>
      <c r="H670" s="8"/>
      <c r="I670" s="8"/>
      <c r="J670" s="8"/>
      <c r="K670" s="8"/>
      <c r="L670" s="8"/>
      <c r="P670" s="74"/>
      <c r="Q670" s="74"/>
      <c r="R670" s="74"/>
      <c r="S670" s="74"/>
      <c r="T670" s="74"/>
      <c r="U670" s="74"/>
      <c r="V670" s="74"/>
      <c r="W670" s="74"/>
      <c r="X670" s="74"/>
    </row>
    <row r="671" spans="4:24" x14ac:dyDescent="0.2">
      <c r="D671" s="8"/>
      <c r="E671" s="8"/>
      <c r="F671" s="8"/>
      <c r="G671" s="8"/>
      <c r="H671" s="8"/>
      <c r="I671" s="8"/>
      <c r="J671" s="8"/>
      <c r="K671" s="8"/>
      <c r="L671" s="8"/>
      <c r="P671" s="74"/>
      <c r="Q671" s="74"/>
      <c r="R671" s="74"/>
      <c r="S671" s="74"/>
      <c r="T671" s="74"/>
      <c r="U671" s="74"/>
      <c r="V671" s="74"/>
      <c r="W671" s="74"/>
      <c r="X671" s="74"/>
    </row>
    <row r="672" spans="4:24" x14ac:dyDescent="0.2">
      <c r="D672" s="8"/>
      <c r="E672" s="8"/>
      <c r="F672" s="8"/>
      <c r="G672" s="8"/>
      <c r="H672" s="8"/>
      <c r="I672" s="8"/>
      <c r="J672" s="8"/>
      <c r="K672" s="8"/>
      <c r="L672" s="8"/>
      <c r="P672" s="74"/>
      <c r="Q672" s="74"/>
      <c r="R672" s="74"/>
      <c r="S672" s="74"/>
      <c r="T672" s="74"/>
      <c r="U672" s="74"/>
      <c r="V672" s="74"/>
      <c r="W672" s="74"/>
      <c r="X672" s="74"/>
    </row>
    <row r="673" spans="4:24" x14ac:dyDescent="0.2">
      <c r="D673" s="8"/>
      <c r="E673" s="8"/>
      <c r="F673" s="8"/>
      <c r="G673" s="8"/>
      <c r="H673" s="8"/>
      <c r="I673" s="8"/>
      <c r="J673" s="8"/>
      <c r="K673" s="8"/>
      <c r="L673" s="8"/>
      <c r="P673" s="74"/>
      <c r="Q673" s="74"/>
      <c r="R673" s="74"/>
      <c r="S673" s="74"/>
      <c r="T673" s="74"/>
      <c r="U673" s="74"/>
      <c r="V673" s="74"/>
      <c r="W673" s="74"/>
      <c r="X673" s="74"/>
    </row>
    <row r="674" spans="4:24" x14ac:dyDescent="0.2">
      <c r="D674" s="8"/>
      <c r="E674" s="8"/>
      <c r="F674" s="8"/>
      <c r="G674" s="8"/>
      <c r="H674" s="8"/>
      <c r="I674" s="8"/>
      <c r="J674" s="8"/>
      <c r="K674" s="8"/>
      <c r="L674" s="8"/>
      <c r="P674" s="74"/>
      <c r="Q674" s="74"/>
      <c r="R674" s="74"/>
      <c r="S674" s="74"/>
      <c r="T674" s="74"/>
      <c r="U674" s="74"/>
      <c r="V674" s="74"/>
      <c r="W674" s="74"/>
      <c r="X674" s="74"/>
    </row>
    <row r="675" spans="4:24" x14ac:dyDescent="0.2">
      <c r="D675" s="8"/>
      <c r="E675" s="8"/>
      <c r="F675" s="8"/>
      <c r="G675" s="8"/>
      <c r="H675" s="8"/>
      <c r="I675" s="8"/>
      <c r="J675" s="8"/>
      <c r="K675" s="8"/>
      <c r="L675" s="8"/>
      <c r="P675" s="74"/>
      <c r="Q675" s="74"/>
      <c r="R675" s="74"/>
      <c r="S675" s="74"/>
      <c r="T675" s="74"/>
      <c r="U675" s="74"/>
      <c r="V675" s="74"/>
      <c r="W675" s="74"/>
      <c r="X675" s="74"/>
    </row>
    <row r="676" spans="4:24" x14ac:dyDescent="0.2">
      <c r="D676" s="8"/>
      <c r="E676" s="8"/>
      <c r="F676" s="8"/>
      <c r="G676" s="8"/>
      <c r="H676" s="8"/>
      <c r="I676" s="8"/>
      <c r="J676" s="8"/>
      <c r="K676" s="8"/>
      <c r="L676" s="8"/>
      <c r="P676" s="74"/>
      <c r="Q676" s="74"/>
      <c r="R676" s="74"/>
      <c r="S676" s="74"/>
      <c r="T676" s="74"/>
      <c r="U676" s="74"/>
      <c r="V676" s="74"/>
      <c r="W676" s="74"/>
      <c r="X676" s="74"/>
    </row>
    <row r="677" spans="4:24" x14ac:dyDescent="0.2">
      <c r="D677" s="8"/>
      <c r="E677" s="8"/>
      <c r="F677" s="8"/>
      <c r="G677" s="8"/>
      <c r="H677" s="8"/>
      <c r="I677" s="8"/>
      <c r="J677" s="8"/>
      <c r="K677" s="8"/>
      <c r="L677" s="8"/>
      <c r="P677" s="74"/>
      <c r="Q677" s="74"/>
      <c r="R677" s="74"/>
      <c r="S677" s="74"/>
      <c r="T677" s="74"/>
      <c r="U677" s="74"/>
      <c r="V677" s="74"/>
      <c r="W677" s="74"/>
      <c r="X677" s="74"/>
    </row>
    <row r="678" spans="4:24" x14ac:dyDescent="0.2">
      <c r="D678" s="8"/>
      <c r="E678" s="8"/>
      <c r="F678" s="8"/>
      <c r="G678" s="8"/>
      <c r="H678" s="8"/>
      <c r="I678" s="8"/>
      <c r="J678" s="8"/>
      <c r="K678" s="8"/>
      <c r="L678" s="8"/>
      <c r="P678" s="74"/>
      <c r="Q678" s="74"/>
      <c r="R678" s="74"/>
      <c r="S678" s="74"/>
      <c r="T678" s="74"/>
      <c r="U678" s="74"/>
      <c r="V678" s="74"/>
      <c r="W678" s="74"/>
      <c r="X678" s="74"/>
    </row>
    <row r="679" spans="4:24" x14ac:dyDescent="0.2">
      <c r="D679" s="8"/>
      <c r="E679" s="8"/>
      <c r="F679" s="8"/>
      <c r="G679" s="8"/>
      <c r="H679" s="8"/>
      <c r="I679" s="8"/>
      <c r="J679" s="8"/>
      <c r="K679" s="8"/>
      <c r="L679" s="8"/>
      <c r="P679" s="74"/>
      <c r="Q679" s="74"/>
      <c r="R679" s="74"/>
      <c r="S679" s="74"/>
      <c r="T679" s="74"/>
      <c r="U679" s="74"/>
      <c r="V679" s="74"/>
      <c r="W679" s="74"/>
      <c r="X679" s="74"/>
    </row>
    <row r="680" spans="4:24" x14ac:dyDescent="0.2">
      <c r="D680" s="8"/>
      <c r="E680" s="8"/>
      <c r="F680" s="8"/>
      <c r="G680" s="8"/>
      <c r="H680" s="8"/>
      <c r="I680" s="8"/>
      <c r="J680" s="8"/>
      <c r="K680" s="8"/>
      <c r="L680" s="8"/>
      <c r="P680" s="74"/>
      <c r="Q680" s="74"/>
      <c r="R680" s="74"/>
      <c r="S680" s="74"/>
      <c r="T680" s="74"/>
      <c r="U680" s="74"/>
      <c r="V680" s="74"/>
      <c r="W680" s="74"/>
      <c r="X680" s="74"/>
    </row>
    <row r="681" spans="4:24" x14ac:dyDescent="0.2">
      <c r="D681" s="8"/>
      <c r="E681" s="8"/>
      <c r="F681" s="8"/>
      <c r="G681" s="8"/>
      <c r="H681" s="8"/>
      <c r="I681" s="8"/>
      <c r="J681" s="8"/>
      <c r="K681" s="8"/>
      <c r="L681" s="8"/>
      <c r="P681" s="74"/>
      <c r="Q681" s="74"/>
      <c r="R681" s="74"/>
      <c r="S681" s="74"/>
      <c r="T681" s="74"/>
      <c r="U681" s="74"/>
      <c r="V681" s="74"/>
      <c r="W681" s="74"/>
      <c r="X681" s="74"/>
    </row>
    <row r="682" spans="4:24" x14ac:dyDescent="0.2">
      <c r="D682" s="8"/>
      <c r="E682" s="8"/>
      <c r="F682" s="8"/>
      <c r="G682" s="8"/>
      <c r="H682" s="8"/>
      <c r="I682" s="8"/>
      <c r="J682" s="8"/>
      <c r="K682" s="8"/>
      <c r="L682" s="8"/>
      <c r="P682" s="74"/>
      <c r="Q682" s="74"/>
      <c r="R682" s="74"/>
      <c r="S682" s="74"/>
      <c r="T682" s="74"/>
      <c r="U682" s="74"/>
      <c r="V682" s="74"/>
      <c r="W682" s="74"/>
      <c r="X682" s="74"/>
    </row>
    <row r="683" spans="4:24" x14ac:dyDescent="0.2">
      <c r="D683" s="8"/>
      <c r="E683" s="8"/>
      <c r="F683" s="8"/>
      <c r="G683" s="8"/>
      <c r="H683" s="8"/>
      <c r="I683" s="8"/>
      <c r="J683" s="8"/>
      <c r="K683" s="8"/>
      <c r="L683" s="8"/>
      <c r="P683" s="74"/>
      <c r="Q683" s="74"/>
      <c r="R683" s="74"/>
      <c r="S683" s="74"/>
      <c r="T683" s="74"/>
      <c r="U683" s="74"/>
      <c r="V683" s="74"/>
      <c r="W683" s="74"/>
      <c r="X683" s="74"/>
    </row>
    <row r="684" spans="4:24" x14ac:dyDescent="0.2">
      <c r="D684" s="8"/>
      <c r="E684" s="8"/>
      <c r="F684" s="8"/>
      <c r="G684" s="8"/>
      <c r="H684" s="8"/>
      <c r="I684" s="8"/>
      <c r="J684" s="8"/>
      <c r="K684" s="8"/>
      <c r="L684" s="8"/>
      <c r="P684" s="74"/>
      <c r="Q684" s="74"/>
      <c r="R684" s="74"/>
      <c r="S684" s="74"/>
      <c r="T684" s="74"/>
      <c r="U684" s="74"/>
      <c r="V684" s="74"/>
      <c r="W684" s="74"/>
      <c r="X684" s="74"/>
    </row>
    <row r="685" spans="4:24" x14ac:dyDescent="0.2">
      <c r="D685" s="8"/>
      <c r="E685" s="8"/>
      <c r="F685" s="8"/>
      <c r="G685" s="8"/>
      <c r="H685" s="8"/>
      <c r="I685" s="8"/>
      <c r="J685" s="8"/>
      <c r="K685" s="8"/>
      <c r="L685" s="8"/>
      <c r="P685" s="74"/>
      <c r="Q685" s="74"/>
      <c r="R685" s="74"/>
      <c r="S685" s="74"/>
      <c r="T685" s="74"/>
      <c r="U685" s="74"/>
      <c r="V685" s="74"/>
      <c r="W685" s="74"/>
      <c r="X685" s="74"/>
    </row>
    <row r="686" spans="4:24" x14ac:dyDescent="0.2">
      <c r="D686" s="8"/>
      <c r="E686" s="8"/>
      <c r="F686" s="8"/>
      <c r="G686" s="8"/>
      <c r="H686" s="8"/>
      <c r="I686" s="8"/>
      <c r="J686" s="8"/>
      <c r="K686" s="8"/>
      <c r="L686" s="8"/>
      <c r="P686" s="74"/>
      <c r="Q686" s="74"/>
      <c r="R686" s="74"/>
      <c r="S686" s="74"/>
      <c r="T686" s="74"/>
      <c r="U686" s="74"/>
      <c r="V686" s="74"/>
      <c r="W686" s="74"/>
      <c r="X686" s="74"/>
    </row>
    <row r="687" spans="4:24" x14ac:dyDescent="0.2">
      <c r="D687" s="8"/>
      <c r="E687" s="8"/>
      <c r="F687" s="8"/>
      <c r="G687" s="8"/>
      <c r="H687" s="8"/>
      <c r="I687" s="8"/>
      <c r="J687" s="8"/>
      <c r="K687" s="8"/>
      <c r="L687" s="8"/>
      <c r="P687" s="74"/>
      <c r="Q687" s="74"/>
      <c r="R687" s="74"/>
      <c r="S687" s="74"/>
      <c r="T687" s="74"/>
      <c r="U687" s="74"/>
      <c r="V687" s="74"/>
      <c r="W687" s="74"/>
      <c r="X687" s="74"/>
    </row>
    <row r="688" spans="4:24" x14ac:dyDescent="0.2">
      <c r="D688" s="8"/>
      <c r="E688" s="8"/>
      <c r="F688" s="8"/>
      <c r="G688" s="8"/>
      <c r="H688" s="8"/>
      <c r="I688" s="8"/>
      <c r="J688" s="8"/>
      <c r="K688" s="8"/>
      <c r="L688" s="8"/>
      <c r="P688" s="74"/>
      <c r="Q688" s="74"/>
      <c r="R688" s="74"/>
      <c r="S688" s="74"/>
      <c r="T688" s="74"/>
      <c r="U688" s="74"/>
      <c r="V688" s="74"/>
      <c r="W688" s="74"/>
      <c r="X688" s="74"/>
    </row>
    <row r="689" spans="4:24" x14ac:dyDescent="0.2">
      <c r="D689" s="8"/>
      <c r="E689" s="8"/>
      <c r="F689" s="8"/>
      <c r="G689" s="8"/>
      <c r="H689" s="8"/>
      <c r="I689" s="8"/>
      <c r="J689" s="8"/>
      <c r="K689" s="8"/>
      <c r="L689" s="8"/>
      <c r="P689" s="74"/>
      <c r="Q689" s="74"/>
      <c r="R689" s="74"/>
      <c r="S689" s="74"/>
      <c r="T689" s="74"/>
      <c r="U689" s="74"/>
      <c r="V689" s="74"/>
      <c r="W689" s="74"/>
      <c r="X689" s="74"/>
    </row>
    <row r="690" spans="4:24" x14ac:dyDescent="0.2">
      <c r="D690" s="8"/>
      <c r="E690" s="8"/>
      <c r="F690" s="8"/>
      <c r="G690" s="8"/>
      <c r="H690" s="8"/>
      <c r="I690" s="8"/>
      <c r="J690" s="8"/>
      <c r="K690" s="8"/>
      <c r="L690" s="8"/>
      <c r="P690" s="74"/>
      <c r="Q690" s="74"/>
      <c r="R690" s="74"/>
      <c r="S690" s="74"/>
      <c r="T690" s="74"/>
      <c r="U690" s="74"/>
      <c r="V690" s="74"/>
      <c r="W690" s="74"/>
      <c r="X690" s="74"/>
    </row>
    <row r="691" spans="4:24" x14ac:dyDescent="0.2">
      <c r="D691" s="8"/>
      <c r="E691" s="8"/>
      <c r="F691" s="8"/>
      <c r="G691" s="8"/>
      <c r="H691" s="8"/>
      <c r="I691" s="8"/>
      <c r="J691" s="8"/>
      <c r="K691" s="8"/>
      <c r="L691" s="8"/>
      <c r="P691" s="74"/>
      <c r="Q691" s="74"/>
      <c r="R691" s="74"/>
      <c r="S691" s="74"/>
      <c r="T691" s="74"/>
      <c r="U691" s="74"/>
      <c r="V691" s="74"/>
      <c r="W691" s="74"/>
      <c r="X691" s="74"/>
    </row>
    <row r="692" spans="4:24" x14ac:dyDescent="0.2">
      <c r="D692" s="8"/>
      <c r="E692" s="8"/>
      <c r="F692" s="8"/>
      <c r="G692" s="8"/>
      <c r="H692" s="8"/>
      <c r="I692" s="8"/>
      <c r="J692" s="8"/>
      <c r="K692" s="8"/>
      <c r="L692" s="8"/>
      <c r="P692" s="74"/>
      <c r="Q692" s="74"/>
      <c r="R692" s="74"/>
      <c r="S692" s="74"/>
      <c r="T692" s="74"/>
      <c r="U692" s="74"/>
      <c r="V692" s="74"/>
      <c r="W692" s="74"/>
      <c r="X692" s="74"/>
    </row>
    <row r="693" spans="4:24" x14ac:dyDescent="0.2">
      <c r="D693" s="8"/>
      <c r="E693" s="8"/>
      <c r="F693" s="8"/>
      <c r="G693" s="8"/>
      <c r="H693" s="8"/>
      <c r="I693" s="8"/>
      <c r="J693" s="8"/>
      <c r="K693" s="8"/>
      <c r="L693" s="8"/>
      <c r="P693" s="74"/>
      <c r="Q693" s="74"/>
      <c r="R693" s="74"/>
      <c r="S693" s="74"/>
      <c r="T693" s="74"/>
      <c r="U693" s="74"/>
      <c r="V693" s="74"/>
      <c r="W693" s="74"/>
      <c r="X693" s="74"/>
    </row>
    <row r="694" spans="4:24" x14ac:dyDescent="0.2">
      <c r="D694" s="8"/>
      <c r="E694" s="8"/>
      <c r="F694" s="8"/>
      <c r="G694" s="8"/>
      <c r="H694" s="8"/>
      <c r="I694" s="8"/>
      <c r="J694" s="8"/>
      <c r="K694" s="8"/>
      <c r="L694" s="8"/>
      <c r="P694" s="74"/>
      <c r="Q694" s="74"/>
      <c r="R694" s="74"/>
      <c r="S694" s="74"/>
      <c r="T694" s="74"/>
      <c r="U694" s="74"/>
      <c r="V694" s="74"/>
      <c r="W694" s="74"/>
      <c r="X694" s="74"/>
    </row>
    <row r="695" spans="4:24" x14ac:dyDescent="0.2">
      <c r="D695" s="8"/>
      <c r="E695" s="8"/>
      <c r="F695" s="8"/>
      <c r="G695" s="8"/>
      <c r="H695" s="8"/>
      <c r="I695" s="8"/>
      <c r="J695" s="8"/>
      <c r="K695" s="8"/>
      <c r="L695" s="8"/>
      <c r="P695" s="74"/>
      <c r="Q695" s="74"/>
      <c r="R695" s="74"/>
      <c r="S695" s="74"/>
      <c r="T695" s="74"/>
      <c r="U695" s="74"/>
      <c r="V695" s="74"/>
      <c r="W695" s="74"/>
      <c r="X695" s="74"/>
    </row>
    <row r="696" spans="4:24" x14ac:dyDescent="0.2">
      <c r="D696" s="8"/>
      <c r="E696" s="8"/>
      <c r="F696" s="8"/>
      <c r="G696" s="8"/>
      <c r="H696" s="8"/>
      <c r="I696" s="8"/>
      <c r="J696" s="8"/>
      <c r="K696" s="8"/>
      <c r="L696" s="8"/>
      <c r="P696" s="74"/>
      <c r="Q696" s="74"/>
      <c r="R696" s="74"/>
      <c r="S696" s="74"/>
      <c r="T696" s="74"/>
      <c r="U696" s="74"/>
      <c r="V696" s="74"/>
      <c r="W696" s="74"/>
      <c r="X696" s="74"/>
    </row>
    <row r="697" spans="4:24" x14ac:dyDescent="0.2">
      <c r="D697" s="8"/>
      <c r="E697" s="8"/>
      <c r="F697" s="8"/>
      <c r="G697" s="8"/>
      <c r="H697" s="8"/>
      <c r="I697" s="8"/>
      <c r="J697" s="8"/>
      <c r="K697" s="8"/>
      <c r="L697" s="8"/>
      <c r="P697" s="74"/>
      <c r="Q697" s="74"/>
      <c r="R697" s="74"/>
      <c r="S697" s="74"/>
      <c r="T697" s="74"/>
      <c r="U697" s="74"/>
      <c r="V697" s="74"/>
      <c r="W697" s="74"/>
      <c r="X697" s="74"/>
    </row>
    <row r="698" spans="4:24" x14ac:dyDescent="0.2">
      <c r="D698" s="8"/>
      <c r="E698" s="8"/>
      <c r="F698" s="8"/>
      <c r="G698" s="8"/>
      <c r="H698" s="8"/>
      <c r="I698" s="8"/>
      <c r="J698" s="8"/>
      <c r="K698" s="8"/>
      <c r="L698" s="8"/>
      <c r="P698" s="74"/>
      <c r="Q698" s="74"/>
      <c r="R698" s="74"/>
      <c r="S698" s="74"/>
      <c r="T698" s="74"/>
      <c r="U698" s="74"/>
      <c r="V698" s="74"/>
      <c r="W698" s="74"/>
      <c r="X698" s="74"/>
    </row>
    <row r="699" spans="4:24" x14ac:dyDescent="0.2">
      <c r="D699" s="8"/>
      <c r="E699" s="8"/>
      <c r="F699" s="8"/>
      <c r="G699" s="8"/>
      <c r="H699" s="8"/>
      <c r="I699" s="8"/>
      <c r="J699" s="8"/>
      <c r="K699" s="8"/>
      <c r="L699" s="8"/>
      <c r="P699" s="74"/>
      <c r="Q699" s="74"/>
      <c r="R699" s="74"/>
      <c r="S699" s="74"/>
      <c r="T699" s="74"/>
      <c r="U699" s="74"/>
      <c r="V699" s="74"/>
      <c r="W699" s="74"/>
      <c r="X699" s="74"/>
    </row>
    <row r="700" spans="4:24" x14ac:dyDescent="0.2">
      <c r="D700" s="8"/>
      <c r="E700" s="8"/>
      <c r="F700" s="8"/>
      <c r="G700" s="8"/>
      <c r="H700" s="8"/>
      <c r="I700" s="8"/>
      <c r="J700" s="8"/>
      <c r="K700" s="8"/>
      <c r="L700" s="8"/>
      <c r="P700" s="74"/>
      <c r="Q700" s="74"/>
      <c r="R700" s="74"/>
      <c r="S700" s="74"/>
      <c r="T700" s="74"/>
      <c r="U700" s="74"/>
      <c r="V700" s="74"/>
      <c r="W700" s="74"/>
      <c r="X700" s="74"/>
    </row>
    <row r="701" spans="4:24" x14ac:dyDescent="0.2">
      <c r="D701" s="8"/>
      <c r="E701" s="8"/>
      <c r="F701" s="8"/>
      <c r="G701" s="8"/>
      <c r="H701" s="8"/>
      <c r="I701" s="8"/>
      <c r="J701" s="8"/>
      <c r="K701" s="8"/>
      <c r="L701" s="8"/>
      <c r="P701" s="74"/>
      <c r="Q701" s="74"/>
      <c r="R701" s="74"/>
      <c r="S701" s="74"/>
      <c r="T701" s="74"/>
      <c r="U701" s="74"/>
      <c r="V701" s="74"/>
      <c r="W701" s="74"/>
      <c r="X701" s="74"/>
    </row>
    <row r="702" spans="4:24" x14ac:dyDescent="0.2">
      <c r="D702" s="8"/>
      <c r="E702" s="8"/>
      <c r="F702" s="8"/>
      <c r="G702" s="8"/>
      <c r="H702" s="8"/>
      <c r="I702" s="8"/>
      <c r="J702" s="8"/>
      <c r="K702" s="8"/>
      <c r="L702" s="8"/>
      <c r="P702" s="74"/>
      <c r="Q702" s="74"/>
      <c r="R702" s="74"/>
      <c r="S702" s="74"/>
      <c r="T702" s="74"/>
      <c r="U702" s="74"/>
      <c r="V702" s="74"/>
      <c r="W702" s="74"/>
      <c r="X702" s="74"/>
    </row>
    <row r="703" spans="4:24" x14ac:dyDescent="0.2">
      <c r="D703" s="8"/>
      <c r="E703" s="8"/>
      <c r="F703" s="8"/>
      <c r="G703" s="8"/>
      <c r="H703" s="8"/>
      <c r="I703" s="8"/>
      <c r="J703" s="8"/>
      <c r="K703" s="8"/>
      <c r="L703" s="8"/>
      <c r="P703" s="74"/>
      <c r="Q703" s="74"/>
      <c r="R703" s="74"/>
      <c r="S703" s="74"/>
      <c r="T703" s="74"/>
      <c r="U703" s="74"/>
      <c r="V703" s="74"/>
      <c r="W703" s="74"/>
      <c r="X703" s="74"/>
    </row>
    <row r="704" spans="4:24" x14ac:dyDescent="0.2">
      <c r="D704" s="8"/>
      <c r="E704" s="8"/>
      <c r="F704" s="8"/>
      <c r="G704" s="8"/>
      <c r="H704" s="8"/>
      <c r="I704" s="8"/>
      <c r="J704" s="8"/>
      <c r="K704" s="8"/>
      <c r="L704" s="8"/>
      <c r="P704" s="74"/>
      <c r="Q704" s="74"/>
      <c r="R704" s="74"/>
      <c r="S704" s="74"/>
      <c r="T704" s="74"/>
      <c r="U704" s="74"/>
      <c r="V704" s="74"/>
      <c r="W704" s="74"/>
      <c r="X704" s="74"/>
    </row>
    <row r="705" spans="4:24" x14ac:dyDescent="0.2">
      <c r="D705" s="8"/>
      <c r="E705" s="8"/>
      <c r="F705" s="8"/>
      <c r="G705" s="8"/>
      <c r="H705" s="8"/>
      <c r="I705" s="8"/>
      <c r="J705" s="8"/>
      <c r="K705" s="8"/>
      <c r="L705" s="8"/>
      <c r="P705" s="74"/>
      <c r="Q705" s="74"/>
      <c r="R705" s="74"/>
      <c r="S705" s="74"/>
      <c r="T705" s="74"/>
      <c r="U705" s="74"/>
      <c r="V705" s="74"/>
      <c r="W705" s="74"/>
      <c r="X705" s="74"/>
    </row>
    <row r="706" spans="4:24" x14ac:dyDescent="0.2">
      <c r="D706" s="8"/>
      <c r="E706" s="8"/>
      <c r="F706" s="8"/>
      <c r="G706" s="8"/>
      <c r="H706" s="8"/>
      <c r="I706" s="8"/>
      <c r="J706" s="8"/>
      <c r="K706" s="8"/>
      <c r="L706" s="8"/>
      <c r="P706" s="74"/>
      <c r="Q706" s="74"/>
      <c r="R706" s="74"/>
      <c r="S706" s="74"/>
      <c r="T706" s="74"/>
      <c r="U706" s="74"/>
      <c r="V706" s="74"/>
      <c r="W706" s="74"/>
      <c r="X706" s="74"/>
    </row>
    <row r="707" spans="4:24" x14ac:dyDescent="0.2">
      <c r="D707" s="8"/>
      <c r="E707" s="8"/>
      <c r="F707" s="8"/>
      <c r="G707" s="8"/>
      <c r="H707" s="8"/>
      <c r="I707" s="8"/>
      <c r="J707" s="8"/>
      <c r="K707" s="8"/>
      <c r="L707" s="8"/>
      <c r="P707" s="74"/>
      <c r="Q707" s="74"/>
      <c r="R707" s="74"/>
      <c r="S707" s="74"/>
      <c r="T707" s="74"/>
      <c r="U707" s="74"/>
      <c r="V707" s="74"/>
      <c r="W707" s="74"/>
      <c r="X707" s="74"/>
    </row>
    <row r="708" spans="4:24" x14ac:dyDescent="0.2">
      <c r="D708" s="8"/>
      <c r="E708" s="8"/>
      <c r="F708" s="8"/>
      <c r="G708" s="8"/>
      <c r="H708" s="8"/>
      <c r="I708" s="8"/>
      <c r="J708" s="8"/>
      <c r="K708" s="8"/>
      <c r="L708" s="8"/>
      <c r="P708" s="74"/>
      <c r="Q708" s="74"/>
      <c r="R708" s="74"/>
      <c r="S708" s="74"/>
      <c r="T708" s="74"/>
      <c r="U708" s="74"/>
      <c r="V708" s="74"/>
      <c r="W708" s="74"/>
      <c r="X708" s="74"/>
    </row>
    <row r="709" spans="4:24" x14ac:dyDescent="0.2">
      <c r="D709" s="8"/>
      <c r="E709" s="8"/>
      <c r="F709" s="8"/>
      <c r="G709" s="8"/>
      <c r="H709" s="8"/>
      <c r="I709" s="8"/>
      <c r="J709" s="8"/>
      <c r="K709" s="8"/>
      <c r="L709" s="8"/>
      <c r="P709" s="74"/>
      <c r="Q709" s="74"/>
      <c r="R709" s="74"/>
      <c r="S709" s="74"/>
      <c r="T709" s="74"/>
      <c r="U709" s="74"/>
      <c r="V709" s="74"/>
      <c r="W709" s="74"/>
      <c r="X709" s="74"/>
    </row>
    <row r="710" spans="4:24" x14ac:dyDescent="0.2">
      <c r="D710" s="8"/>
      <c r="E710" s="8"/>
      <c r="F710" s="8"/>
      <c r="G710" s="8"/>
      <c r="H710" s="8"/>
      <c r="I710" s="8"/>
      <c r="J710" s="8"/>
      <c r="K710" s="8"/>
      <c r="L710" s="8"/>
      <c r="P710" s="74"/>
      <c r="Q710" s="74"/>
      <c r="R710" s="74"/>
      <c r="S710" s="74"/>
      <c r="T710" s="74"/>
      <c r="U710" s="74"/>
      <c r="V710" s="74"/>
      <c r="W710" s="74"/>
      <c r="X710" s="74"/>
    </row>
    <row r="711" spans="4:24" x14ac:dyDescent="0.2">
      <c r="D711" s="8"/>
      <c r="E711" s="8"/>
      <c r="F711" s="8"/>
      <c r="G711" s="8"/>
      <c r="H711" s="8"/>
      <c r="I711" s="8"/>
      <c r="J711" s="8"/>
      <c r="K711" s="8"/>
      <c r="L711" s="8"/>
      <c r="P711" s="74"/>
      <c r="Q711" s="74"/>
      <c r="R711" s="74"/>
      <c r="S711" s="74"/>
      <c r="T711" s="74"/>
      <c r="U711" s="74"/>
      <c r="V711" s="74"/>
      <c r="W711" s="74"/>
      <c r="X711" s="74"/>
    </row>
    <row r="712" spans="4:24" x14ac:dyDescent="0.2">
      <c r="D712" s="8"/>
      <c r="E712" s="8"/>
      <c r="F712" s="8"/>
      <c r="G712" s="8"/>
      <c r="H712" s="8"/>
      <c r="I712" s="8"/>
      <c r="J712" s="8"/>
      <c r="K712" s="8"/>
      <c r="L712" s="8"/>
      <c r="P712" s="74"/>
      <c r="Q712" s="74"/>
      <c r="R712" s="74"/>
      <c r="S712" s="74"/>
      <c r="T712" s="74"/>
      <c r="U712" s="74"/>
      <c r="V712" s="74"/>
      <c r="W712" s="74"/>
      <c r="X712" s="74"/>
    </row>
    <row r="713" spans="4:24" x14ac:dyDescent="0.2">
      <c r="D713" s="8"/>
      <c r="E713" s="8"/>
      <c r="F713" s="8"/>
      <c r="G713" s="8"/>
      <c r="H713" s="8"/>
      <c r="I713" s="8"/>
      <c r="J713" s="8"/>
      <c r="K713" s="8"/>
      <c r="L713" s="8"/>
      <c r="P713" s="74"/>
      <c r="Q713" s="74"/>
      <c r="R713" s="74"/>
      <c r="S713" s="74"/>
      <c r="T713" s="74"/>
      <c r="U713" s="74"/>
      <c r="V713" s="74"/>
      <c r="W713" s="74"/>
      <c r="X713" s="74"/>
    </row>
    <row r="714" spans="4:24" x14ac:dyDescent="0.2">
      <c r="D714" s="8"/>
      <c r="E714" s="8"/>
      <c r="F714" s="8"/>
      <c r="G714" s="8"/>
      <c r="H714" s="8"/>
      <c r="I714" s="8"/>
      <c r="J714" s="8"/>
      <c r="K714" s="8"/>
      <c r="L714" s="8"/>
      <c r="P714" s="74"/>
      <c r="Q714" s="74"/>
      <c r="R714" s="74"/>
      <c r="S714" s="74"/>
      <c r="T714" s="74"/>
      <c r="U714" s="74"/>
      <c r="V714" s="74"/>
      <c r="W714" s="74"/>
      <c r="X714" s="74"/>
    </row>
    <row r="715" spans="4:24" x14ac:dyDescent="0.2">
      <c r="D715" s="8"/>
      <c r="E715" s="8"/>
      <c r="F715" s="8"/>
      <c r="G715" s="8"/>
      <c r="H715" s="8"/>
      <c r="I715" s="8"/>
      <c r="J715" s="8"/>
      <c r="K715" s="8"/>
      <c r="L715" s="8"/>
      <c r="P715" s="74"/>
      <c r="Q715" s="74"/>
      <c r="R715" s="74"/>
      <c r="S715" s="74"/>
      <c r="T715" s="74"/>
      <c r="U715" s="74"/>
      <c r="V715" s="74"/>
      <c r="W715" s="74"/>
      <c r="X715" s="74"/>
    </row>
    <row r="716" spans="4:24" x14ac:dyDescent="0.2">
      <c r="D716" s="8"/>
      <c r="E716" s="8"/>
      <c r="F716" s="8"/>
      <c r="G716" s="8"/>
      <c r="H716" s="8"/>
      <c r="I716" s="8"/>
      <c r="J716" s="8"/>
      <c r="K716" s="8"/>
      <c r="L716" s="8"/>
      <c r="P716" s="74"/>
      <c r="Q716" s="74"/>
      <c r="R716" s="74"/>
      <c r="S716" s="74"/>
      <c r="T716" s="74"/>
      <c r="U716" s="74"/>
      <c r="V716" s="74"/>
      <c r="W716" s="74"/>
      <c r="X716" s="74"/>
    </row>
    <row r="717" spans="4:24" x14ac:dyDescent="0.2">
      <c r="D717" s="8"/>
      <c r="E717" s="8"/>
      <c r="F717" s="8"/>
      <c r="G717" s="8"/>
      <c r="H717" s="8"/>
      <c r="I717" s="8"/>
      <c r="J717" s="8"/>
      <c r="K717" s="8"/>
      <c r="L717" s="8"/>
      <c r="P717" s="74"/>
      <c r="Q717" s="74"/>
      <c r="R717" s="74"/>
      <c r="S717" s="74"/>
      <c r="T717" s="74"/>
      <c r="U717" s="74"/>
      <c r="V717" s="74"/>
      <c r="W717" s="74"/>
      <c r="X717" s="74"/>
    </row>
    <row r="718" spans="4:24" x14ac:dyDescent="0.2">
      <c r="D718" s="8"/>
      <c r="E718" s="8"/>
      <c r="F718" s="8"/>
      <c r="G718" s="8"/>
      <c r="H718" s="8"/>
      <c r="I718" s="8"/>
      <c r="J718" s="8"/>
      <c r="K718" s="8"/>
      <c r="L718" s="8"/>
      <c r="P718" s="74"/>
      <c r="Q718" s="74"/>
      <c r="R718" s="74"/>
      <c r="S718" s="74"/>
      <c r="T718" s="74"/>
      <c r="U718" s="74"/>
      <c r="V718" s="74"/>
      <c r="W718" s="74"/>
      <c r="X718" s="74"/>
    </row>
    <row r="719" spans="4:24" x14ac:dyDescent="0.2">
      <c r="D719" s="8"/>
      <c r="E719" s="8"/>
      <c r="F719" s="8"/>
      <c r="G719" s="8"/>
      <c r="H719" s="8"/>
      <c r="I719" s="8"/>
      <c r="J719" s="8"/>
      <c r="K719" s="8"/>
      <c r="L719" s="8"/>
      <c r="P719" s="74"/>
      <c r="Q719" s="74"/>
      <c r="R719" s="74"/>
      <c r="S719" s="74"/>
      <c r="T719" s="74"/>
      <c r="U719" s="74"/>
      <c r="V719" s="74"/>
      <c r="W719" s="74"/>
      <c r="X719" s="74"/>
    </row>
    <row r="720" spans="4:24" x14ac:dyDescent="0.2">
      <c r="D720" s="8"/>
      <c r="E720" s="8"/>
      <c r="F720" s="8"/>
      <c r="G720" s="8"/>
      <c r="H720" s="8"/>
      <c r="I720" s="8"/>
      <c r="J720" s="8"/>
      <c r="K720" s="8"/>
      <c r="L720" s="8"/>
      <c r="P720" s="74"/>
      <c r="Q720" s="74"/>
      <c r="R720" s="74"/>
      <c r="S720" s="74"/>
      <c r="T720" s="74"/>
      <c r="U720" s="74"/>
      <c r="V720" s="74"/>
      <c r="W720" s="74"/>
      <c r="X720" s="74"/>
    </row>
    <row r="721" spans="4:24" x14ac:dyDescent="0.2">
      <c r="D721" s="8"/>
      <c r="E721" s="8"/>
      <c r="F721" s="8"/>
      <c r="G721" s="8"/>
      <c r="H721" s="8"/>
      <c r="I721" s="8"/>
      <c r="J721" s="8"/>
      <c r="K721" s="8"/>
      <c r="L721" s="8"/>
      <c r="P721" s="74"/>
      <c r="Q721" s="74"/>
      <c r="R721" s="74"/>
      <c r="S721" s="74"/>
      <c r="T721" s="74"/>
      <c r="U721" s="74"/>
      <c r="V721" s="74"/>
      <c r="W721" s="74"/>
      <c r="X721" s="74"/>
    </row>
    <row r="722" spans="4:24" x14ac:dyDescent="0.2">
      <c r="D722" s="8"/>
      <c r="E722" s="8"/>
      <c r="F722" s="8"/>
      <c r="G722" s="8"/>
      <c r="H722" s="8"/>
      <c r="I722" s="8"/>
      <c r="J722" s="8"/>
      <c r="K722" s="8"/>
      <c r="L722" s="8"/>
      <c r="P722" s="74"/>
      <c r="Q722" s="74"/>
      <c r="R722" s="74"/>
      <c r="S722" s="74"/>
      <c r="T722" s="74"/>
      <c r="U722" s="74"/>
      <c r="V722" s="74"/>
      <c r="W722" s="74"/>
      <c r="X722" s="74"/>
    </row>
    <row r="723" spans="4:24" x14ac:dyDescent="0.2">
      <c r="D723" s="8"/>
      <c r="E723" s="8"/>
      <c r="F723" s="8"/>
      <c r="G723" s="8"/>
      <c r="H723" s="8"/>
      <c r="I723" s="8"/>
      <c r="J723" s="8"/>
      <c r="K723" s="8"/>
      <c r="L723" s="8"/>
      <c r="P723" s="74"/>
      <c r="Q723" s="74"/>
      <c r="R723" s="74"/>
      <c r="S723" s="74"/>
      <c r="T723" s="74"/>
      <c r="U723" s="74"/>
      <c r="V723" s="74"/>
      <c r="W723" s="74"/>
      <c r="X723" s="74"/>
    </row>
    <row r="724" spans="4:24" x14ac:dyDescent="0.2">
      <c r="D724" s="8"/>
      <c r="E724" s="8"/>
      <c r="F724" s="8"/>
      <c r="G724" s="8"/>
      <c r="H724" s="8"/>
      <c r="I724" s="8"/>
      <c r="J724" s="8"/>
      <c r="K724" s="8"/>
      <c r="L724" s="8"/>
      <c r="P724" s="74"/>
      <c r="Q724" s="74"/>
      <c r="R724" s="74"/>
      <c r="S724" s="74"/>
      <c r="T724" s="74"/>
      <c r="U724" s="74"/>
      <c r="V724" s="74"/>
      <c r="W724" s="74"/>
      <c r="X724" s="74"/>
    </row>
    <row r="725" spans="4:24" x14ac:dyDescent="0.2">
      <c r="D725" s="8"/>
      <c r="E725" s="8"/>
      <c r="F725" s="8"/>
      <c r="G725" s="8"/>
      <c r="H725" s="8"/>
      <c r="I725" s="8"/>
      <c r="J725" s="8"/>
      <c r="K725" s="8"/>
      <c r="L725" s="8"/>
      <c r="P725" s="74"/>
      <c r="Q725" s="74"/>
      <c r="R725" s="74"/>
      <c r="S725" s="74"/>
      <c r="T725" s="74"/>
      <c r="U725" s="74"/>
      <c r="V725" s="74"/>
      <c r="W725" s="74"/>
      <c r="X725" s="74"/>
    </row>
    <row r="726" spans="4:24" x14ac:dyDescent="0.2">
      <c r="D726" s="8"/>
      <c r="E726" s="8"/>
      <c r="F726" s="8"/>
      <c r="G726" s="8"/>
      <c r="H726" s="8"/>
      <c r="I726" s="8"/>
      <c r="J726" s="8"/>
      <c r="K726" s="8"/>
      <c r="L726" s="8"/>
      <c r="P726" s="74"/>
      <c r="Q726" s="74"/>
      <c r="R726" s="74"/>
      <c r="S726" s="74"/>
      <c r="T726" s="74"/>
      <c r="U726" s="74"/>
      <c r="V726" s="74"/>
      <c r="W726" s="74"/>
      <c r="X726" s="74"/>
    </row>
    <row r="727" spans="4:24" x14ac:dyDescent="0.2">
      <c r="D727" s="8"/>
      <c r="E727" s="8"/>
      <c r="F727" s="8"/>
      <c r="G727" s="8"/>
      <c r="H727" s="8"/>
      <c r="I727" s="8"/>
      <c r="J727" s="8"/>
      <c r="K727" s="8"/>
      <c r="L727" s="8"/>
      <c r="P727" s="74"/>
      <c r="Q727" s="74"/>
      <c r="R727" s="74"/>
      <c r="S727" s="74"/>
      <c r="T727" s="74"/>
      <c r="U727" s="74"/>
      <c r="V727" s="74"/>
      <c r="W727" s="74"/>
      <c r="X727" s="74"/>
    </row>
  </sheetData>
  <mergeCells count="3">
    <mergeCell ref="B1:L2"/>
    <mergeCell ref="N1:X2"/>
    <mergeCell ref="Z1:CX2"/>
  </mergeCells>
  <phoneticPr fontId="4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P32"/>
  <sheetViews>
    <sheetView zoomScale="80" zoomScaleNormal="80" workbookViewId="0">
      <selection activeCell="AC38" sqref="AC38"/>
    </sheetView>
  </sheetViews>
  <sheetFormatPr baseColWidth="10" defaultColWidth="9.1640625" defaultRowHeight="15" x14ac:dyDescent="0.2"/>
  <cols>
    <col min="1" max="1" width="38.83203125" style="108" customWidth="1"/>
    <col min="2" max="6" width="11.5" style="96" hidden="1" customWidth="1"/>
    <col min="7" max="8" width="0" style="110" hidden="1" customWidth="1"/>
    <col min="9" max="13" width="11.5" style="96" hidden="1" customWidth="1"/>
    <col min="14" max="15" width="0" style="113" hidden="1" customWidth="1"/>
    <col min="16" max="16" width="24.6640625" style="113" customWidth="1"/>
    <col min="17" max="17" width="19.83203125" style="113" customWidth="1"/>
    <col min="18" max="19" width="11.5" style="119" bestFit="1" customWidth="1"/>
    <col min="20" max="94" width="11.5" style="119" customWidth="1"/>
    <col min="95" max="16384" width="9.1640625" style="108"/>
  </cols>
  <sheetData>
    <row r="1" spans="1:94" s="2" customFormat="1" x14ac:dyDescent="0.2">
      <c r="A1" s="2" t="s">
        <v>2105</v>
      </c>
      <c r="B1" s="65" t="s">
        <v>3</v>
      </c>
      <c r="C1" s="65" t="s">
        <v>4</v>
      </c>
      <c r="D1" s="65" t="s">
        <v>5</v>
      </c>
      <c r="E1" s="65" t="s">
        <v>2026</v>
      </c>
      <c r="F1" s="65" t="s">
        <v>2027</v>
      </c>
      <c r="G1" s="110"/>
      <c r="H1" s="110"/>
      <c r="I1" s="65" t="s">
        <v>3</v>
      </c>
      <c r="J1" s="65" t="s">
        <v>4</v>
      </c>
      <c r="K1" s="65" t="s">
        <v>5</v>
      </c>
      <c r="L1" s="65" t="s">
        <v>2026</v>
      </c>
      <c r="M1" s="65" t="s">
        <v>2027</v>
      </c>
      <c r="N1" s="111"/>
      <c r="O1" s="111"/>
      <c r="P1" s="2" t="s">
        <v>12</v>
      </c>
      <c r="Q1" s="2" t="s">
        <v>13</v>
      </c>
      <c r="R1" s="36">
        <v>1</v>
      </c>
      <c r="S1" s="36">
        <v>2</v>
      </c>
      <c r="T1" s="36">
        <v>3</v>
      </c>
      <c r="U1" s="36">
        <v>4</v>
      </c>
      <c r="V1" s="36">
        <v>5</v>
      </c>
      <c r="W1" s="36">
        <v>6</v>
      </c>
      <c r="X1" s="36">
        <v>7</v>
      </c>
      <c r="Y1" s="36">
        <v>8</v>
      </c>
      <c r="Z1" s="36">
        <v>9</v>
      </c>
      <c r="AA1" s="36">
        <v>10</v>
      </c>
      <c r="AB1" s="36">
        <v>12</v>
      </c>
      <c r="AC1" s="36">
        <v>13</v>
      </c>
      <c r="AD1" s="36">
        <v>14</v>
      </c>
      <c r="AE1" s="36">
        <v>15</v>
      </c>
      <c r="AF1" s="36">
        <v>16</v>
      </c>
      <c r="AG1" s="36">
        <v>17</v>
      </c>
      <c r="AH1" s="36">
        <v>18</v>
      </c>
      <c r="AI1" s="36">
        <v>19</v>
      </c>
      <c r="AJ1" s="36">
        <v>20</v>
      </c>
      <c r="AK1" s="36">
        <v>21</v>
      </c>
      <c r="AL1" s="36">
        <v>22</v>
      </c>
      <c r="AM1" s="36">
        <v>23</v>
      </c>
      <c r="AN1" s="36">
        <v>24</v>
      </c>
      <c r="AO1" s="36">
        <v>25</v>
      </c>
      <c r="AP1" s="36">
        <v>26</v>
      </c>
      <c r="AQ1" s="36">
        <v>27</v>
      </c>
      <c r="AR1" s="36">
        <v>28</v>
      </c>
      <c r="AS1" s="36">
        <v>29</v>
      </c>
      <c r="AT1" s="36">
        <v>30</v>
      </c>
      <c r="AU1" s="36">
        <v>31</v>
      </c>
      <c r="AV1" s="36">
        <v>32</v>
      </c>
      <c r="AW1" s="36">
        <v>33</v>
      </c>
      <c r="AX1" s="36">
        <v>34</v>
      </c>
      <c r="AY1" s="36">
        <v>35</v>
      </c>
      <c r="AZ1" s="36">
        <v>36</v>
      </c>
      <c r="BA1" s="36">
        <v>37</v>
      </c>
      <c r="BB1" s="36">
        <v>38</v>
      </c>
      <c r="BC1" s="36">
        <v>39</v>
      </c>
      <c r="BD1" s="36">
        <v>40</v>
      </c>
      <c r="BE1" s="36">
        <v>42</v>
      </c>
      <c r="BF1" s="36">
        <v>43</v>
      </c>
      <c r="BG1" s="36">
        <v>44</v>
      </c>
      <c r="BH1" s="36">
        <v>45</v>
      </c>
      <c r="BI1" s="36">
        <v>46</v>
      </c>
      <c r="BJ1" s="36">
        <v>47</v>
      </c>
      <c r="BK1" s="36">
        <v>48</v>
      </c>
      <c r="BL1" s="36">
        <v>49</v>
      </c>
      <c r="BM1" s="36">
        <v>50</v>
      </c>
      <c r="BN1" s="36">
        <v>51</v>
      </c>
      <c r="BO1" s="36">
        <v>52</v>
      </c>
      <c r="BP1" s="36">
        <v>53</v>
      </c>
      <c r="BQ1" s="36">
        <v>54</v>
      </c>
      <c r="BR1" s="36">
        <v>55</v>
      </c>
      <c r="BS1" s="36">
        <v>56</v>
      </c>
      <c r="BT1" s="36">
        <v>57</v>
      </c>
      <c r="BU1" s="36">
        <v>58</v>
      </c>
      <c r="BV1" s="36">
        <v>59</v>
      </c>
      <c r="BW1" s="36">
        <v>60</v>
      </c>
      <c r="BX1" s="36">
        <v>61</v>
      </c>
      <c r="BY1" s="36">
        <v>62</v>
      </c>
      <c r="BZ1" s="36">
        <v>63</v>
      </c>
      <c r="CA1" s="36">
        <v>64</v>
      </c>
      <c r="CB1" s="36">
        <v>65</v>
      </c>
      <c r="CC1" s="36">
        <v>66</v>
      </c>
      <c r="CD1" s="36">
        <v>67</v>
      </c>
      <c r="CE1" s="36">
        <v>69</v>
      </c>
      <c r="CF1" s="36">
        <v>70</v>
      </c>
      <c r="CG1" s="36">
        <v>71</v>
      </c>
      <c r="CH1" s="36">
        <v>72</v>
      </c>
      <c r="CI1" s="36">
        <v>73</v>
      </c>
      <c r="CJ1" s="36">
        <v>74</v>
      </c>
      <c r="CK1" s="36">
        <v>75</v>
      </c>
      <c r="CL1" s="36">
        <v>76</v>
      </c>
      <c r="CM1" s="36">
        <v>77</v>
      </c>
      <c r="CN1" s="36">
        <v>78</v>
      </c>
      <c r="CO1" s="36">
        <v>79</v>
      </c>
      <c r="CP1" s="36">
        <v>80</v>
      </c>
    </row>
    <row r="2" spans="1:94" s="109" customFormat="1" x14ac:dyDescent="0.2">
      <c r="B2" s="141" t="s">
        <v>2106</v>
      </c>
      <c r="C2" s="142"/>
      <c r="D2" s="142"/>
      <c r="E2" s="142"/>
      <c r="F2" s="142"/>
      <c r="G2" s="110" t="s">
        <v>6</v>
      </c>
      <c r="H2" s="110"/>
      <c r="I2" s="141" t="s">
        <v>2106</v>
      </c>
      <c r="J2" s="142"/>
      <c r="K2" s="142"/>
      <c r="L2" s="142"/>
      <c r="M2" s="142"/>
      <c r="N2" s="112" t="s">
        <v>6</v>
      </c>
      <c r="O2" s="112"/>
      <c r="R2" s="143" t="s">
        <v>2107</v>
      </c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</row>
    <row r="3" spans="1:94" x14ac:dyDescent="0.2">
      <c r="A3" s="108" t="s">
        <v>2094</v>
      </c>
      <c r="B3" s="96">
        <v>437.38700465587925</v>
      </c>
      <c r="C3" s="96">
        <v>435.76601467679666</v>
      </c>
      <c r="D3" s="96">
        <v>479.55918402232788</v>
      </c>
      <c r="E3" s="96">
        <v>506.57903968610083</v>
      </c>
      <c r="F3" s="96">
        <v>538.65294372732728</v>
      </c>
      <c r="G3" s="110">
        <f>STDEV(B3:F3)/AVERAGE(B3:F3)</f>
        <v>9.2773024237589638E-2</v>
      </c>
      <c r="I3" s="96">
        <v>642.223830680182</v>
      </c>
      <c r="J3" s="96">
        <v>747.16056185008551</v>
      </c>
      <c r="K3" s="96">
        <v>721.74584968556485</v>
      </c>
      <c r="L3" s="96">
        <v>726.57069937686276</v>
      </c>
      <c r="M3" s="96">
        <v>550.42075818351566</v>
      </c>
      <c r="N3" s="110">
        <f>STDEV(I3:M3)/AVERAGE(I3:M3)</f>
        <v>0.12036970929530889</v>
      </c>
      <c r="O3" s="110"/>
      <c r="P3" s="4" t="s">
        <v>36</v>
      </c>
      <c r="Q3" s="4" t="s">
        <v>37</v>
      </c>
      <c r="R3" s="106">
        <v>219.83997433910207</v>
      </c>
      <c r="S3" s="106">
        <v>201.92851162715948</v>
      </c>
      <c r="T3" s="106">
        <v>360.34422656764241</v>
      </c>
      <c r="U3" s="106">
        <v>149.1752203581072</v>
      </c>
      <c r="V3" s="106">
        <v>177.96479932589753</v>
      </c>
      <c r="W3" s="106">
        <v>232.5022176610008</v>
      </c>
      <c r="X3" s="106">
        <v>261.33432208130057</v>
      </c>
      <c r="Y3" s="106">
        <v>199.60086353718674</v>
      </c>
      <c r="Z3" s="106">
        <v>383.85801272072217</v>
      </c>
      <c r="AA3" s="106">
        <v>246.90130065665568</v>
      </c>
      <c r="AB3" s="106">
        <v>263.29908263719511</v>
      </c>
      <c r="AC3" s="106">
        <v>324.14010020678762</v>
      </c>
      <c r="AD3" s="106">
        <v>325.63125696313909</v>
      </c>
      <c r="AE3" s="106">
        <v>222.22262826330231</v>
      </c>
      <c r="AF3" s="106">
        <v>379.59560745015767</v>
      </c>
      <c r="AG3" s="106">
        <v>210.63308307894422</v>
      </c>
      <c r="AH3" s="106">
        <v>236.28329417999467</v>
      </c>
      <c r="AI3" s="106">
        <v>262.04679744113253</v>
      </c>
      <c r="AJ3" s="106">
        <v>215.99282546300708</v>
      </c>
      <c r="AK3" s="106">
        <v>324.9185399947425</v>
      </c>
      <c r="AL3" s="106">
        <v>270.51197707744859</v>
      </c>
      <c r="AM3" s="106">
        <v>230.85531189133948</v>
      </c>
      <c r="AN3" s="106">
        <v>183.83527350139093</v>
      </c>
      <c r="AO3" s="106">
        <v>180.59863527322514</v>
      </c>
      <c r="AP3" s="106">
        <v>143.65599615539298</v>
      </c>
      <c r="AQ3" s="106">
        <v>238.8876962923336</v>
      </c>
      <c r="AR3" s="106">
        <v>198.15136976148517</v>
      </c>
      <c r="AS3" s="106">
        <v>263.08234502500295</v>
      </c>
      <c r="AT3" s="106">
        <v>263.20073342202687</v>
      </c>
      <c r="AU3" s="106">
        <v>219.17398776136037</v>
      </c>
      <c r="AV3" s="106">
        <v>229.20859739156927</v>
      </c>
      <c r="AW3" s="106">
        <v>151.00995045952277</v>
      </c>
      <c r="AX3" s="106">
        <v>163.095049646045</v>
      </c>
      <c r="AY3" s="106">
        <v>246.19990744138821</v>
      </c>
      <c r="AZ3" s="106">
        <v>275.53409670215956</v>
      </c>
      <c r="BA3" s="106">
        <v>299.04108187747966</v>
      </c>
      <c r="BB3" s="106">
        <v>302.64018775036823</v>
      </c>
      <c r="BC3" s="106">
        <v>304.65773318783977</v>
      </c>
      <c r="BD3" s="106">
        <v>149.46269018384851</v>
      </c>
      <c r="BE3" s="106">
        <v>271.03709336371679</v>
      </c>
      <c r="BF3" s="106">
        <v>249.47584590449682</v>
      </c>
      <c r="BG3" s="106">
        <v>222.00171703554426</v>
      </c>
      <c r="BH3" s="106">
        <v>388.00891832972866</v>
      </c>
      <c r="BI3" s="106">
        <v>233.54318427071814</v>
      </c>
      <c r="BJ3" s="106">
        <v>311.85386114195018</v>
      </c>
      <c r="BK3" s="106">
        <v>164.27668078619485</v>
      </c>
      <c r="BL3" s="106">
        <v>126.06557800465653</v>
      </c>
      <c r="BM3" s="106">
        <v>166.88795415206229</v>
      </c>
      <c r="BN3" s="106">
        <v>261.15679510569089</v>
      </c>
      <c r="BO3" s="106">
        <v>212.29994793183755</v>
      </c>
      <c r="BP3" s="106">
        <v>204.03862258153674</v>
      </c>
      <c r="BQ3" s="106">
        <v>197.02253449872998</v>
      </c>
      <c r="BR3" s="106">
        <v>242.89593827999889</v>
      </c>
      <c r="BS3" s="106">
        <v>238.60978938888923</v>
      </c>
      <c r="BT3" s="106">
        <v>217.90375957178958</v>
      </c>
      <c r="BU3" s="106">
        <v>204.54018575198555</v>
      </c>
      <c r="BV3" s="106">
        <v>148.33918454220841</v>
      </c>
      <c r="BW3" s="106">
        <v>138.05977495456744</v>
      </c>
      <c r="BX3" s="106">
        <v>258.36820973047548</v>
      </c>
      <c r="BY3" s="106">
        <v>214.87170761201156</v>
      </c>
      <c r="BZ3" s="106">
        <v>241.23417592491558</v>
      </c>
      <c r="CA3" s="106">
        <v>275.1292719479045</v>
      </c>
      <c r="CB3" s="106">
        <v>180.8241119854294</v>
      </c>
      <c r="CC3" s="106">
        <v>177.86780000693236</v>
      </c>
      <c r="CD3" s="106">
        <v>265.07274018908674</v>
      </c>
      <c r="CE3" s="106">
        <v>160.6733415986113</v>
      </c>
      <c r="CF3" s="106">
        <v>215.95339675794654</v>
      </c>
      <c r="CG3" s="106">
        <v>213.64602666519087</v>
      </c>
      <c r="CH3" s="106">
        <v>187.10486832045456</v>
      </c>
      <c r="CI3" s="106">
        <v>250.06824232944084</v>
      </c>
      <c r="CJ3" s="106">
        <v>181.09606329175509</v>
      </c>
      <c r="CK3" s="106">
        <v>230.38023132509051</v>
      </c>
      <c r="CL3" s="106">
        <v>305.41488068040547</v>
      </c>
      <c r="CM3" s="106">
        <v>265.11143471839529</v>
      </c>
      <c r="CN3" s="106">
        <v>321.38710564896655</v>
      </c>
      <c r="CO3" s="106">
        <v>243.63558814587026</v>
      </c>
      <c r="CP3" s="106">
        <v>225.41542562760685</v>
      </c>
    </row>
    <row r="4" spans="1:94" x14ac:dyDescent="0.2">
      <c r="A4" s="108" t="s">
        <v>1618</v>
      </c>
      <c r="B4" s="96">
        <v>536.41628860815194</v>
      </c>
      <c r="C4" s="96">
        <v>462.48489322669747</v>
      </c>
      <c r="D4" s="96">
        <v>458.35056030586514</v>
      </c>
      <c r="E4" s="96">
        <v>424.83561105937923</v>
      </c>
      <c r="F4" s="96">
        <v>477.70899610313359</v>
      </c>
      <c r="G4" s="110">
        <f t="shared" ref="G4:G32" si="0">STDEV(B4:F4)/AVERAGE(B4:F4)</f>
        <v>8.6609020407397722E-2</v>
      </c>
      <c r="I4" s="96">
        <v>535.16264999826706</v>
      </c>
      <c r="J4" s="96">
        <v>476.80096788246072</v>
      </c>
      <c r="K4" s="96">
        <v>533.81032265376064</v>
      </c>
      <c r="L4" s="96">
        <v>568.42427926799871</v>
      </c>
      <c r="M4" s="96">
        <v>536.16712494126193</v>
      </c>
      <c r="N4" s="110">
        <f t="shared" ref="N4:N32" si="1">STDEV(I4:M4)/AVERAGE(I4:M4)</f>
        <v>6.2467730832820895E-2</v>
      </c>
      <c r="O4" s="110"/>
      <c r="P4" s="4" t="s">
        <v>56</v>
      </c>
      <c r="Q4" s="4" t="s">
        <v>57</v>
      </c>
      <c r="R4" s="103">
        <v>446.855385827455</v>
      </c>
      <c r="S4" s="103">
        <v>371.83797444145677</v>
      </c>
      <c r="T4" s="103">
        <v>654.89037500243978</v>
      </c>
      <c r="U4" s="103">
        <v>251.60950270396532</v>
      </c>
      <c r="V4" s="103">
        <v>398.62726687403529</v>
      </c>
      <c r="W4" s="103">
        <v>520.90427340302574</v>
      </c>
      <c r="X4" s="103">
        <v>473.88292481955233</v>
      </c>
      <c r="Y4" s="103">
        <v>471.34344885619493</v>
      </c>
      <c r="Z4" s="103">
        <v>432.45198199022047</v>
      </c>
      <c r="AA4" s="103">
        <v>305.44507800305132</v>
      </c>
      <c r="AB4" s="103">
        <v>449.25710337369497</v>
      </c>
      <c r="AC4" s="103">
        <v>582.12612134410654</v>
      </c>
      <c r="AD4" s="103">
        <v>493.35790471089462</v>
      </c>
      <c r="AE4" s="103">
        <v>399.91284087528322</v>
      </c>
      <c r="AF4" s="103">
        <v>371.73924231069719</v>
      </c>
      <c r="AG4" s="103">
        <v>369.09226612949828</v>
      </c>
      <c r="AH4" s="103">
        <v>408.13811758512452</v>
      </c>
      <c r="AI4" s="103">
        <v>487.77926381456371</v>
      </c>
      <c r="AJ4" s="103">
        <v>397.70957713037637</v>
      </c>
      <c r="AK4" s="103">
        <v>412.35806102818623</v>
      </c>
      <c r="AL4" s="103">
        <v>330.04257479336474</v>
      </c>
      <c r="AM4" s="103">
        <v>535.43965193763472</v>
      </c>
      <c r="AN4" s="103">
        <v>369.06122009859445</v>
      </c>
      <c r="AO4" s="103">
        <v>228.87552101086936</v>
      </c>
      <c r="AP4" s="103">
        <v>340.05897194431139</v>
      </c>
      <c r="AQ4" s="103">
        <v>695.24836531265908</v>
      </c>
      <c r="AR4" s="103">
        <v>563.07674665134107</v>
      </c>
      <c r="AS4" s="103">
        <v>493.51797840957806</v>
      </c>
      <c r="AT4" s="103">
        <v>572.86703246245838</v>
      </c>
      <c r="AU4" s="103">
        <v>413.80442053082481</v>
      </c>
      <c r="AV4" s="103">
        <v>442.92425514531931</v>
      </c>
      <c r="AW4" s="103">
        <v>212.91899475629634</v>
      </c>
      <c r="AX4" s="103">
        <v>399.57363284309599</v>
      </c>
      <c r="AY4" s="103">
        <v>502.80683228337136</v>
      </c>
      <c r="AZ4" s="103">
        <v>572.54183192887081</v>
      </c>
      <c r="BA4" s="103">
        <v>464.92931543011269</v>
      </c>
      <c r="BB4" s="103">
        <v>318.94747322700556</v>
      </c>
      <c r="BC4" s="103">
        <v>456.75461747139076</v>
      </c>
      <c r="BD4" s="103">
        <v>403.16447944184489</v>
      </c>
      <c r="BE4" s="103">
        <v>441.15254980161325</v>
      </c>
      <c r="BF4" s="103">
        <v>436.44149242385424</v>
      </c>
      <c r="BG4" s="103">
        <v>442.06990108657646</v>
      </c>
      <c r="BH4" s="103">
        <v>365.37627035449913</v>
      </c>
      <c r="BI4" s="103">
        <v>414.38815665322733</v>
      </c>
      <c r="BJ4" s="103">
        <v>373.08690632180219</v>
      </c>
      <c r="BK4" s="103">
        <v>454.02952189633652</v>
      </c>
      <c r="BL4" s="103">
        <v>292.31749064398923</v>
      </c>
      <c r="BM4" s="103">
        <v>261.98893032967987</v>
      </c>
      <c r="BN4" s="103">
        <v>260.43405153242793</v>
      </c>
      <c r="BO4" s="103">
        <v>600.83573834757578</v>
      </c>
      <c r="BP4" s="103">
        <v>496.23102033826609</v>
      </c>
      <c r="BQ4" s="103">
        <v>397.0735914138869</v>
      </c>
      <c r="BR4" s="103">
        <v>311.25448803399274</v>
      </c>
      <c r="BS4" s="103">
        <v>371.83801466447767</v>
      </c>
      <c r="BT4" s="103">
        <v>399.11843451098667</v>
      </c>
      <c r="BU4" s="103">
        <v>439.97660663757313</v>
      </c>
      <c r="BV4" s="103">
        <v>337.013808917159</v>
      </c>
      <c r="BW4" s="103">
        <v>242.6718567216422</v>
      </c>
      <c r="BX4" s="103">
        <v>453.13434883831849</v>
      </c>
      <c r="BY4" s="103">
        <v>274.62485870204767</v>
      </c>
      <c r="BZ4" s="103">
        <v>448.52231499477551</v>
      </c>
      <c r="CA4" s="103">
        <v>630.0033643007738</v>
      </c>
      <c r="CB4" s="103">
        <v>445.73673585201135</v>
      </c>
      <c r="CC4" s="103">
        <v>335.33870247478421</v>
      </c>
      <c r="CD4" s="103">
        <v>522.89671163204946</v>
      </c>
      <c r="CE4" s="103">
        <v>441.62853131082358</v>
      </c>
      <c r="CF4" s="103">
        <v>397.93612177915207</v>
      </c>
      <c r="CG4" s="103">
        <v>343.92246139767047</v>
      </c>
      <c r="CH4" s="103">
        <v>383.3919867129444</v>
      </c>
      <c r="CI4" s="103">
        <v>358.54010087501587</v>
      </c>
      <c r="CJ4" s="103">
        <v>405.39889918293812</v>
      </c>
      <c r="CK4" s="103">
        <v>370.02641877560262</v>
      </c>
      <c r="CL4" s="103">
        <v>457.5891724697226</v>
      </c>
      <c r="CM4" s="103">
        <v>415.97533340702682</v>
      </c>
      <c r="CN4" s="103">
        <v>528.87160835698182</v>
      </c>
      <c r="CO4" s="103">
        <v>416.62299265347917</v>
      </c>
      <c r="CP4" s="103">
        <v>271.59008471380832</v>
      </c>
    </row>
    <row r="5" spans="1:94" x14ac:dyDescent="0.2">
      <c r="A5" s="108" t="s">
        <v>1624</v>
      </c>
      <c r="B5" s="96">
        <v>16.157368863173435</v>
      </c>
      <c r="C5" s="96">
        <v>16.253787877436359</v>
      </c>
      <c r="D5" s="96">
        <v>16.329972205099132</v>
      </c>
      <c r="E5" s="96">
        <v>16.055451427892393</v>
      </c>
      <c r="F5" s="96">
        <v>16.18127848205101</v>
      </c>
      <c r="G5" s="110">
        <f t="shared" si="0"/>
        <v>6.3832535675641755E-3</v>
      </c>
      <c r="I5" s="96">
        <v>21.078865417705945</v>
      </c>
      <c r="J5" s="96">
        <v>20.807443770734135</v>
      </c>
      <c r="K5" s="96">
        <v>21.176606919366872</v>
      </c>
      <c r="L5" s="96">
        <v>20.594679771859383</v>
      </c>
      <c r="M5" s="96">
        <v>20.661730534608534</v>
      </c>
      <c r="N5" s="110">
        <f t="shared" si="1"/>
        <v>1.2232305856039013E-2</v>
      </c>
      <c r="O5" s="110"/>
      <c r="P5" s="4" t="s">
        <v>78</v>
      </c>
      <c r="Q5" s="4" t="s">
        <v>79</v>
      </c>
      <c r="R5" s="103">
        <v>12.586248710091137</v>
      </c>
      <c r="S5" s="103">
        <v>12.580831288988215</v>
      </c>
      <c r="T5" s="103">
        <v>96.20751059881411</v>
      </c>
      <c r="U5" s="103">
        <v>10.908099151948397</v>
      </c>
      <c r="V5" s="103">
        <v>21.449011419032242</v>
      </c>
      <c r="W5" s="103">
        <v>21.276583901634329</v>
      </c>
      <c r="X5" s="103">
        <v>16.892842327738418</v>
      </c>
      <c r="Y5" s="103">
        <v>11.18952904696339</v>
      </c>
      <c r="Z5" s="103">
        <v>136.69024608515633</v>
      </c>
      <c r="AA5" s="103">
        <v>10.966906040143392</v>
      </c>
      <c r="AB5" s="103">
        <v>32.761688841716712</v>
      </c>
      <c r="AC5" s="103">
        <v>14.204834479468902</v>
      </c>
      <c r="AD5" s="103">
        <v>110.70940671113226</v>
      </c>
      <c r="AE5" s="103">
        <v>75.097513115643224</v>
      </c>
      <c r="AF5" s="103">
        <v>15.598044691954525</v>
      </c>
      <c r="AG5" s="103">
        <v>20.630371514044416</v>
      </c>
      <c r="AH5" s="103">
        <v>16.644925328207869</v>
      </c>
      <c r="AI5" s="103">
        <v>42.688206787909884</v>
      </c>
      <c r="AJ5" s="103">
        <v>11.600587567255401</v>
      </c>
      <c r="AK5" s="103">
        <v>35.479761765998596</v>
      </c>
      <c r="AL5" s="103">
        <v>21.265132000716907</v>
      </c>
      <c r="AM5" s="103">
        <v>11.426000690277439</v>
      </c>
      <c r="AN5" s="103">
        <v>32.024081492494332</v>
      </c>
      <c r="AO5" s="103">
        <v>8.0550245850256896</v>
      </c>
      <c r="AP5" s="103">
        <v>9.7114625087131632</v>
      </c>
      <c r="AQ5" s="103">
        <v>11.950371871932994</v>
      </c>
      <c r="AR5" s="103">
        <v>19.076844880557875</v>
      </c>
      <c r="AS5" s="103">
        <v>14.922693147920835</v>
      </c>
      <c r="AT5" s="103">
        <v>18.418851785966893</v>
      </c>
      <c r="AU5" s="103">
        <v>11.030666547144561</v>
      </c>
      <c r="AV5" s="103">
        <v>18.650762727890086</v>
      </c>
      <c r="AW5" s="103">
        <v>15.808322490328344</v>
      </c>
      <c r="AX5" s="103">
        <v>7.3671329214673431</v>
      </c>
      <c r="AY5" s="103">
        <v>15.672367468526389</v>
      </c>
      <c r="AZ5" s="103">
        <v>60.555924686450581</v>
      </c>
      <c r="BA5" s="103">
        <v>14.891883259031765</v>
      </c>
      <c r="BB5" s="103">
        <v>11.538464088403101</v>
      </c>
      <c r="BC5" s="103">
        <v>24.633174872968731</v>
      </c>
      <c r="BD5" s="103">
        <v>13.362166253451468</v>
      </c>
      <c r="BE5" s="103">
        <v>14.630772245489124</v>
      </c>
      <c r="BF5" s="103">
        <v>20.764587180608657</v>
      </c>
      <c r="BG5" s="103">
        <v>16.992423636880666</v>
      </c>
      <c r="BH5" s="103">
        <v>9.4403890306283422</v>
      </c>
      <c r="BI5" s="103">
        <v>18.542720965927248</v>
      </c>
      <c r="BJ5" s="103">
        <v>22.01863027286208</v>
      </c>
      <c r="BK5" s="103">
        <v>12.363966572441434</v>
      </c>
      <c r="BL5" s="103">
        <v>11.457752932269351</v>
      </c>
      <c r="BM5" s="103">
        <v>9.3526863431297986</v>
      </c>
      <c r="BN5" s="103">
        <v>11.923532066684434</v>
      </c>
      <c r="BO5" s="103">
        <v>6.1590633461880806</v>
      </c>
      <c r="BP5" s="103">
        <v>53.313285005715315</v>
      </c>
      <c r="BQ5" s="103">
        <v>12.500165622141795</v>
      </c>
      <c r="BR5" s="103">
        <v>13.463972447789432</v>
      </c>
      <c r="BS5" s="103">
        <v>13.827769303172877</v>
      </c>
      <c r="BT5" s="103">
        <v>13.7517061487326</v>
      </c>
      <c r="BU5" s="103">
        <v>25.319292553630032</v>
      </c>
      <c r="BV5" s="103">
        <v>12.948118141455351</v>
      </c>
      <c r="BW5" s="103">
        <v>13.686402092438538</v>
      </c>
      <c r="BX5" s="103">
        <v>6.5766777462688104</v>
      </c>
      <c r="BY5" s="103">
        <v>10.311744753342259</v>
      </c>
      <c r="BZ5" s="103">
        <v>11.681077106666892</v>
      </c>
      <c r="CA5" s="103">
        <v>20.547869713172677</v>
      </c>
      <c r="CB5" s="103">
        <v>23.395641160009603</v>
      </c>
      <c r="CC5" s="103">
        <v>11.060105177028792</v>
      </c>
      <c r="CD5" s="103">
        <v>8.1485913904975504</v>
      </c>
      <c r="CE5" s="103">
        <v>8.1216361493235887</v>
      </c>
      <c r="CF5" s="103">
        <v>24.619454839264609</v>
      </c>
      <c r="CG5" s="103">
        <v>8.1302048351652658</v>
      </c>
      <c r="CH5" s="103">
        <v>8.8492626031503736</v>
      </c>
      <c r="CI5" s="103">
        <v>12.930504848105812</v>
      </c>
      <c r="CJ5" s="103">
        <v>35.658959359167866</v>
      </c>
      <c r="CK5" s="103">
        <v>11.70800439347444</v>
      </c>
      <c r="CL5" s="103">
        <v>18.326042575541454</v>
      </c>
      <c r="CM5" s="103">
        <v>13.033680142554333</v>
      </c>
      <c r="CN5" s="103">
        <v>12.890273302222848</v>
      </c>
      <c r="CO5" s="103">
        <v>13.113119251071238</v>
      </c>
      <c r="CP5" s="103">
        <v>9.3667362768673144</v>
      </c>
    </row>
    <row r="6" spans="1:94" x14ac:dyDescent="0.2">
      <c r="A6" s="108" t="s">
        <v>1629</v>
      </c>
      <c r="B6" s="96">
        <v>226.98899108174825</v>
      </c>
      <c r="C6" s="96">
        <v>218.60516822197232</v>
      </c>
      <c r="D6" s="96">
        <v>233.56828180572106</v>
      </c>
      <c r="E6" s="96">
        <v>200.66478451980376</v>
      </c>
      <c r="F6" s="96">
        <v>212.455864597198</v>
      </c>
      <c r="G6" s="110">
        <f t="shared" si="0"/>
        <v>5.8520594524978882E-2</v>
      </c>
      <c r="I6" s="96">
        <v>223.11726370041336</v>
      </c>
      <c r="J6" s="96">
        <v>207.17674533460959</v>
      </c>
      <c r="K6" s="96">
        <v>219.95509136963915</v>
      </c>
      <c r="L6" s="96">
        <v>203.59467753673044</v>
      </c>
      <c r="M6" s="96">
        <v>203.5231813461462</v>
      </c>
      <c r="N6" s="110">
        <f t="shared" si="1"/>
        <v>4.4312750318784774E-2</v>
      </c>
      <c r="O6" s="110"/>
      <c r="P6" s="4" t="s">
        <v>93</v>
      </c>
      <c r="Q6" s="4" t="s">
        <v>94</v>
      </c>
      <c r="R6" s="103">
        <v>123.22755997808632</v>
      </c>
      <c r="S6" s="103">
        <v>132.1799741482468</v>
      </c>
      <c r="T6" s="103">
        <v>195.06464418017782</v>
      </c>
      <c r="U6" s="103">
        <v>71.330609534757414</v>
      </c>
      <c r="V6" s="103">
        <v>136.96851742991524</v>
      </c>
      <c r="W6" s="103">
        <v>132.54355745706087</v>
      </c>
      <c r="X6" s="103">
        <v>152.63232553008399</v>
      </c>
      <c r="Y6" s="103">
        <v>94.329964331710059</v>
      </c>
      <c r="Z6" s="103">
        <v>176.91445200144159</v>
      </c>
      <c r="AA6" s="103">
        <v>106.83399506972269</v>
      </c>
      <c r="AB6" s="103">
        <v>167.65033791286643</v>
      </c>
      <c r="AC6" s="103">
        <v>132.43158858876541</v>
      </c>
      <c r="AD6" s="103">
        <v>185.16667487447037</v>
      </c>
      <c r="AE6" s="103">
        <v>178.00195775067354</v>
      </c>
      <c r="AF6" s="103">
        <v>126.52062623980348</v>
      </c>
      <c r="AG6" s="103">
        <v>131.60891537767856</v>
      </c>
      <c r="AH6" s="103">
        <v>119.46304894796178</v>
      </c>
      <c r="AI6" s="103">
        <v>186.51661806161863</v>
      </c>
      <c r="AJ6" s="103">
        <v>129.51283291608232</v>
      </c>
      <c r="AK6" s="103">
        <v>194.5847535131725</v>
      </c>
      <c r="AL6" s="103">
        <v>138.63992083114965</v>
      </c>
      <c r="AM6" s="103">
        <v>109.24643630801248</v>
      </c>
      <c r="AN6" s="103">
        <v>123.73201032067415</v>
      </c>
      <c r="AO6" s="103">
        <v>92.112649306955149</v>
      </c>
      <c r="AP6" s="103">
        <v>144.57145743999851</v>
      </c>
      <c r="AQ6" s="103">
        <v>156.29016941537773</v>
      </c>
      <c r="AR6" s="103">
        <v>153.89281024985902</v>
      </c>
      <c r="AS6" s="103">
        <v>158.29987055386914</v>
      </c>
      <c r="AT6" s="103">
        <v>202.7590091027088</v>
      </c>
      <c r="AU6" s="103">
        <v>108.29643067642976</v>
      </c>
      <c r="AV6" s="103">
        <v>144.76800565471626</v>
      </c>
      <c r="AW6" s="103">
        <v>90.795342760853799</v>
      </c>
      <c r="AX6" s="103">
        <v>85.172832330811374</v>
      </c>
      <c r="AY6" s="103">
        <v>146.81231299794285</v>
      </c>
      <c r="AZ6" s="103">
        <v>166.73111176401699</v>
      </c>
      <c r="BA6" s="103">
        <v>148.18307676165915</v>
      </c>
      <c r="BB6" s="103">
        <v>125.83154839708128</v>
      </c>
      <c r="BC6" s="103">
        <v>209.33058947413909</v>
      </c>
      <c r="BD6" s="103">
        <v>117.64190267886613</v>
      </c>
      <c r="BE6" s="103">
        <v>114.99187001571416</v>
      </c>
      <c r="BF6" s="103">
        <v>169.91246085573491</v>
      </c>
      <c r="BG6" s="103">
        <v>123.93479680546324</v>
      </c>
      <c r="BH6" s="103">
        <v>140.69317111209784</v>
      </c>
      <c r="BI6" s="103">
        <v>108.20626356854073</v>
      </c>
      <c r="BJ6" s="103">
        <v>172.81033341893888</v>
      </c>
      <c r="BK6" s="103">
        <v>108.59304131500768</v>
      </c>
      <c r="BL6" s="103">
        <v>92.354607775933445</v>
      </c>
      <c r="BM6" s="103">
        <v>69.710056328255135</v>
      </c>
      <c r="BN6" s="103">
        <v>100.30470231749838</v>
      </c>
      <c r="BO6" s="103">
        <v>105.71585721869508</v>
      </c>
      <c r="BP6" s="103">
        <v>122.9754030224008</v>
      </c>
      <c r="BQ6" s="103">
        <v>78.165979784319973</v>
      </c>
      <c r="BR6" s="103">
        <v>121.65892297435362</v>
      </c>
      <c r="BS6" s="103">
        <v>118.55264264730467</v>
      </c>
      <c r="BT6" s="103">
        <v>135.21414849463616</v>
      </c>
      <c r="BU6" s="103">
        <v>89.025410775918473</v>
      </c>
      <c r="BV6" s="103">
        <v>137.44462387492143</v>
      </c>
      <c r="BW6" s="103">
        <v>78.880844901257618</v>
      </c>
      <c r="BX6" s="103">
        <v>142.28698595032336</v>
      </c>
      <c r="BY6" s="103">
        <v>90.287863299491377</v>
      </c>
      <c r="BZ6" s="103">
        <v>144.34055847367824</v>
      </c>
      <c r="CA6" s="103">
        <v>138.99952228771269</v>
      </c>
      <c r="CB6" s="103">
        <v>116.74318516899959</v>
      </c>
      <c r="CC6" s="103">
        <v>109.97168072498683</v>
      </c>
      <c r="CD6" s="103">
        <v>123.24087504890042</v>
      </c>
      <c r="CE6" s="103">
        <v>82.020680265709629</v>
      </c>
      <c r="CF6" s="103">
        <v>167.48992152872151</v>
      </c>
      <c r="CG6" s="103">
        <v>99.004457061732907</v>
      </c>
      <c r="CH6" s="103">
        <v>130.12568041594039</v>
      </c>
      <c r="CI6" s="103">
        <v>166.60942131412997</v>
      </c>
      <c r="CJ6" s="103">
        <v>127.14917174021035</v>
      </c>
      <c r="CK6" s="103">
        <v>155.87388906121717</v>
      </c>
      <c r="CL6" s="103">
        <v>146.30967631500931</v>
      </c>
      <c r="CM6" s="103">
        <v>128.37907061334835</v>
      </c>
      <c r="CN6" s="103">
        <v>140.04265003117931</v>
      </c>
      <c r="CO6" s="103">
        <v>146.61711964125303</v>
      </c>
      <c r="CP6" s="103">
        <v>131.63163108938033</v>
      </c>
    </row>
    <row r="7" spans="1:94" x14ac:dyDescent="0.2">
      <c r="A7" s="108" t="s">
        <v>1634</v>
      </c>
      <c r="B7" s="96">
        <v>56.835294473890514</v>
      </c>
      <c r="C7" s="96">
        <v>56.229992505336604</v>
      </c>
      <c r="D7" s="96">
        <v>57.051484976405717</v>
      </c>
      <c r="E7" s="96">
        <v>56.07545986260692</v>
      </c>
      <c r="F7" s="96">
        <v>55.777041154140377</v>
      </c>
      <c r="G7" s="110">
        <f t="shared" si="0"/>
        <v>9.4500356845883034E-3</v>
      </c>
      <c r="I7" s="96">
        <v>8.0296128087344059</v>
      </c>
      <c r="J7" s="96">
        <v>8.0251797629832069</v>
      </c>
      <c r="K7" s="96">
        <v>8.3281644417445317</v>
      </c>
      <c r="L7" s="96">
        <v>8.2800726419444217</v>
      </c>
      <c r="M7" s="96">
        <v>8.2654185296107077</v>
      </c>
      <c r="N7" s="110">
        <f t="shared" si="1"/>
        <v>1.7880225619764378E-2</v>
      </c>
      <c r="O7" s="110"/>
      <c r="P7" s="4" t="s">
        <v>113</v>
      </c>
      <c r="Q7" s="4" t="s">
        <v>114</v>
      </c>
      <c r="R7" s="103">
        <v>70.803880088183703</v>
      </c>
      <c r="S7" s="103">
        <v>89.221713065927702</v>
      </c>
      <c r="T7" s="103">
        <v>80.23160117071069</v>
      </c>
      <c r="U7" s="103">
        <v>45.570920787133161</v>
      </c>
      <c r="V7" s="103">
        <v>85.382546735282091</v>
      </c>
      <c r="W7" s="103">
        <v>58.279871454560954</v>
      </c>
      <c r="X7" s="103">
        <v>47.228546261199106</v>
      </c>
      <c r="Y7" s="103">
        <v>72.139477054651451</v>
      </c>
      <c r="Z7" s="103">
        <v>90.960596692769087</v>
      </c>
      <c r="AA7" s="103">
        <v>78.867406167958578</v>
      </c>
      <c r="AB7" s="103">
        <v>64.867829483468697</v>
      </c>
      <c r="AC7" s="103">
        <v>100.77574575913755</v>
      </c>
      <c r="AD7" s="103">
        <v>75.738846118256035</v>
      </c>
      <c r="AE7" s="103">
        <v>70.414777617801491</v>
      </c>
      <c r="AF7" s="103">
        <v>101.44941246262702</v>
      </c>
      <c r="AG7" s="103">
        <v>66.048091077987394</v>
      </c>
      <c r="AH7" s="103">
        <v>67.794889933039698</v>
      </c>
      <c r="AI7" s="103">
        <v>63.777286551107636</v>
      </c>
      <c r="AJ7" s="103">
        <v>49.08642797889776</v>
      </c>
      <c r="AK7" s="103">
        <v>78.91609645659814</v>
      </c>
      <c r="AL7" s="103">
        <v>108.78369616388578</v>
      </c>
      <c r="AM7" s="103">
        <v>68.642324429956986</v>
      </c>
      <c r="AN7" s="103">
        <v>51.844290103356855</v>
      </c>
      <c r="AO7" s="103">
        <v>53.329097213101058</v>
      </c>
      <c r="AP7" s="103">
        <v>52.10828346560627</v>
      </c>
      <c r="AQ7" s="103">
        <v>65.881600134649688</v>
      </c>
      <c r="AR7" s="103">
        <v>52.018304758749395</v>
      </c>
      <c r="AS7" s="103">
        <v>76.979792400872512</v>
      </c>
      <c r="AT7" s="103">
        <v>92.426594278486718</v>
      </c>
      <c r="AU7" s="103">
        <v>86.874071025563183</v>
      </c>
      <c r="AV7" s="103">
        <v>85.990641332186854</v>
      </c>
      <c r="AW7" s="103">
        <v>60.272993825929063</v>
      </c>
      <c r="AX7" s="103">
        <v>49.308345834938159</v>
      </c>
      <c r="AY7" s="103">
        <v>64.005349193518015</v>
      </c>
      <c r="AZ7" s="103">
        <v>89.960974155202834</v>
      </c>
      <c r="BA7" s="103">
        <v>93.637541982246617</v>
      </c>
      <c r="BB7" s="103">
        <v>83.787007728635203</v>
      </c>
      <c r="BC7" s="103">
        <v>60.90355476912233</v>
      </c>
      <c r="BD7" s="103">
        <v>57.034988665809323</v>
      </c>
      <c r="BE7" s="103">
        <v>61.092781559957622</v>
      </c>
      <c r="BF7" s="103">
        <v>71.642561011474939</v>
      </c>
      <c r="BG7" s="103">
        <v>60.337233557126844</v>
      </c>
      <c r="BH7" s="103">
        <v>75.094867619947408</v>
      </c>
      <c r="BI7" s="103">
        <v>53.673329755737207</v>
      </c>
      <c r="BJ7" s="103">
        <v>67.428082509620481</v>
      </c>
      <c r="BK7" s="103">
        <v>57.187274023957997</v>
      </c>
      <c r="BL7" s="103">
        <v>76.635046351051997</v>
      </c>
      <c r="BM7" s="103">
        <v>57.198758849042058</v>
      </c>
      <c r="BN7" s="103">
        <v>110.52651950438879</v>
      </c>
      <c r="BO7" s="103">
        <v>68.925115634593482</v>
      </c>
      <c r="BP7" s="103">
        <v>90.430407572199044</v>
      </c>
      <c r="BQ7" s="103">
        <v>71.486174722480087</v>
      </c>
      <c r="BR7" s="103">
        <v>76.129593147867141</v>
      </c>
      <c r="BS7" s="103">
        <v>92.717560352012143</v>
      </c>
      <c r="BT7" s="103">
        <v>70.498554720922812</v>
      </c>
      <c r="BU7" s="103">
        <v>84.694741086497245</v>
      </c>
      <c r="BV7" s="103">
        <v>49.369185035100763</v>
      </c>
      <c r="BW7" s="103">
        <v>56.09123409392101</v>
      </c>
      <c r="BX7" s="103">
        <v>77.151062783856744</v>
      </c>
      <c r="BY7" s="103">
        <v>64.523943587845451</v>
      </c>
      <c r="BZ7" s="103">
        <v>59.499836804860614</v>
      </c>
      <c r="CA7" s="103">
        <v>64.162958086580801</v>
      </c>
      <c r="CB7" s="103">
        <v>53.17891909276684</v>
      </c>
      <c r="CC7" s="103">
        <v>69.023457737271784</v>
      </c>
      <c r="CD7" s="103">
        <v>57.99101677393503</v>
      </c>
      <c r="CE7" s="103">
        <v>59.491729645941099</v>
      </c>
      <c r="CF7" s="103">
        <v>78.376029520262364</v>
      </c>
      <c r="CG7" s="103">
        <v>63.321481580593037</v>
      </c>
      <c r="CH7" s="103">
        <v>61.403821023469291</v>
      </c>
      <c r="CI7" s="103">
        <v>55.19229960994145</v>
      </c>
      <c r="CJ7" s="103">
        <v>60.464476952063485</v>
      </c>
      <c r="CK7" s="103">
        <v>72.657899671300726</v>
      </c>
      <c r="CL7" s="103">
        <v>73.022955091769134</v>
      </c>
      <c r="CM7" s="103">
        <v>91.591370147337145</v>
      </c>
      <c r="CN7" s="103">
        <v>79.996851091095706</v>
      </c>
      <c r="CO7" s="103">
        <v>68.317399170741069</v>
      </c>
      <c r="CP7" s="103">
        <v>43.885128080745744</v>
      </c>
    </row>
    <row r="8" spans="1:94" x14ac:dyDescent="0.2">
      <c r="A8" s="108" t="s">
        <v>1636</v>
      </c>
      <c r="B8" s="96">
        <v>184.22042073675061</v>
      </c>
      <c r="C8" s="96">
        <v>178.36806533248043</v>
      </c>
      <c r="D8" s="96">
        <v>195.45354412108827</v>
      </c>
      <c r="E8" s="96">
        <v>192.81928785019809</v>
      </c>
      <c r="F8" s="96">
        <v>187.34265388259399</v>
      </c>
      <c r="G8" s="110">
        <f t="shared" si="0"/>
        <v>3.6304758254884273E-2</v>
      </c>
      <c r="I8" s="96">
        <v>85.447829843430412</v>
      </c>
      <c r="J8" s="96">
        <v>78.776282439835356</v>
      </c>
      <c r="K8" s="96">
        <v>87.37922121845854</v>
      </c>
      <c r="L8" s="96">
        <v>82.532988957916643</v>
      </c>
      <c r="M8" s="96">
        <v>83.046157569560862</v>
      </c>
      <c r="N8" s="110">
        <f t="shared" si="1"/>
        <v>3.8964143279571262E-2</v>
      </c>
      <c r="O8" s="110"/>
      <c r="P8" s="4" t="s">
        <v>123</v>
      </c>
      <c r="Q8" s="4" t="s">
        <v>124</v>
      </c>
      <c r="R8" s="103">
        <v>95.403099300647753</v>
      </c>
      <c r="S8" s="103">
        <v>72.652942043458225</v>
      </c>
      <c r="T8" s="103">
        <v>228.29244412849468</v>
      </c>
      <c r="U8" s="103">
        <v>81.043103684843501</v>
      </c>
      <c r="V8" s="103">
        <v>82.977834944167356</v>
      </c>
      <c r="W8" s="103">
        <v>126.37038348372772</v>
      </c>
      <c r="X8" s="103">
        <v>85.52756614350767</v>
      </c>
      <c r="Y8" s="103">
        <v>82.742452690158473</v>
      </c>
      <c r="Z8" s="103">
        <v>138.7880227241389</v>
      </c>
      <c r="AA8" s="103">
        <v>128.35925773659363</v>
      </c>
      <c r="AB8" s="103">
        <v>113.17550450339913</v>
      </c>
      <c r="AC8" s="103">
        <v>120.65947796046034</v>
      </c>
      <c r="AD8" s="103">
        <v>171.14252830758164</v>
      </c>
      <c r="AE8" s="103">
        <v>121.96195345783185</v>
      </c>
      <c r="AF8" s="103">
        <v>113.87792179412773</v>
      </c>
      <c r="AG8" s="103">
        <v>148.12884560046504</v>
      </c>
      <c r="AH8" s="103">
        <v>108.86759457193254</v>
      </c>
      <c r="AI8" s="103">
        <v>110.3607427262892</v>
      </c>
      <c r="AJ8" s="103">
        <v>92.709307022217629</v>
      </c>
      <c r="AK8" s="103">
        <v>163.28252151678592</v>
      </c>
      <c r="AL8" s="103">
        <v>147.29452349173559</v>
      </c>
      <c r="AM8" s="103">
        <v>99.205891346734148</v>
      </c>
      <c r="AN8" s="103">
        <v>91.195066206802778</v>
      </c>
      <c r="AO8" s="103">
        <v>86.775867642753752</v>
      </c>
      <c r="AP8" s="103">
        <v>88.371632279314909</v>
      </c>
      <c r="AQ8" s="103">
        <v>104.42730642034232</v>
      </c>
      <c r="AR8" s="103">
        <v>122.74999747753951</v>
      </c>
      <c r="AS8" s="103">
        <v>132.79934776594564</v>
      </c>
      <c r="AT8" s="103">
        <v>177.9591888072672</v>
      </c>
      <c r="AU8" s="103">
        <v>123.66397892192761</v>
      </c>
      <c r="AV8" s="103">
        <v>133.80453503913</v>
      </c>
      <c r="AW8" s="103">
        <v>61.306230007214047</v>
      </c>
      <c r="AX8" s="103">
        <v>71.365711148603651</v>
      </c>
      <c r="AY8" s="103">
        <v>150.76974323915783</v>
      </c>
      <c r="AZ8" s="103">
        <v>118.32711812388492</v>
      </c>
      <c r="BA8" s="103">
        <v>127.28682183742825</v>
      </c>
      <c r="BB8" s="103">
        <v>118.82855473150821</v>
      </c>
      <c r="BC8" s="103">
        <v>105.06278759252149</v>
      </c>
      <c r="BD8" s="103">
        <v>69.378779199310628</v>
      </c>
      <c r="BE8" s="103">
        <v>132.54895944062818</v>
      </c>
      <c r="BF8" s="103">
        <v>156.25383209592866</v>
      </c>
      <c r="BG8" s="103">
        <v>101.81144097144806</v>
      </c>
      <c r="BH8" s="103">
        <v>187.20500455091175</v>
      </c>
      <c r="BI8" s="103">
        <v>155.1502744658319</v>
      </c>
      <c r="BJ8" s="103">
        <v>134.5047365891767</v>
      </c>
      <c r="BK8" s="103">
        <v>80.103828362667528</v>
      </c>
      <c r="BL8" s="103">
        <v>67.221319737350655</v>
      </c>
      <c r="BM8" s="103">
        <v>68.580467055625263</v>
      </c>
      <c r="BN8" s="103">
        <v>85.068550247789005</v>
      </c>
      <c r="BO8" s="103">
        <v>105.74272399295333</v>
      </c>
      <c r="BP8" s="103">
        <v>82.620494035765546</v>
      </c>
      <c r="BQ8" s="103">
        <v>110.57084499397331</v>
      </c>
      <c r="BR8" s="103">
        <v>93.41533346723449</v>
      </c>
      <c r="BS8" s="103">
        <v>109.7965655826152</v>
      </c>
      <c r="BT8" s="103">
        <v>100.55960564663719</v>
      </c>
      <c r="BU8" s="103">
        <v>95.126376488453715</v>
      </c>
      <c r="BV8" s="103">
        <v>117.38580983155617</v>
      </c>
      <c r="BW8" s="103">
        <v>61.865399679617738</v>
      </c>
      <c r="BX8" s="103">
        <v>104.67220248980874</v>
      </c>
      <c r="BY8" s="103">
        <v>96.933589788616615</v>
      </c>
      <c r="BZ8" s="103">
        <v>131.70528746967724</v>
      </c>
      <c r="CA8" s="103">
        <v>129.94484156546909</v>
      </c>
      <c r="CB8" s="103">
        <v>126.90168970189151</v>
      </c>
      <c r="CC8" s="103">
        <v>84.477706696706079</v>
      </c>
      <c r="CD8" s="103">
        <v>124.56247853010001</v>
      </c>
      <c r="CE8" s="103">
        <v>73.626135904529022</v>
      </c>
      <c r="CF8" s="103">
        <v>90.589895129415055</v>
      </c>
      <c r="CG8" s="103">
        <v>118.67459593140427</v>
      </c>
      <c r="CH8" s="103">
        <v>84.866252611007937</v>
      </c>
      <c r="CI8" s="103">
        <v>82.015112719447174</v>
      </c>
      <c r="CJ8" s="103">
        <v>76.346468184835913</v>
      </c>
      <c r="CK8" s="103">
        <v>89.6621762479122</v>
      </c>
      <c r="CL8" s="103">
        <v>109.68554657212759</v>
      </c>
      <c r="CM8" s="103">
        <v>104.78733850190405</v>
      </c>
      <c r="CN8" s="103">
        <v>120.24868582042069</v>
      </c>
      <c r="CO8" s="103">
        <v>88.826891441090353</v>
      </c>
      <c r="CP8" s="103">
        <v>85.676882712484385</v>
      </c>
    </row>
    <row r="9" spans="1:94" x14ac:dyDescent="0.2">
      <c r="A9" s="108" t="s">
        <v>1640</v>
      </c>
      <c r="B9" s="96">
        <v>139.25024147943196</v>
      </c>
      <c r="C9" s="96">
        <v>164.31319420721985</v>
      </c>
      <c r="D9" s="96">
        <v>149.04930568890836</v>
      </c>
      <c r="E9" s="96">
        <v>147.87074106877893</v>
      </c>
      <c r="F9" s="96">
        <v>141.05177374394114</v>
      </c>
      <c r="G9" s="110">
        <f t="shared" si="0"/>
        <v>6.6716166669455193E-2</v>
      </c>
      <c r="I9" s="96">
        <v>118.51756674519817</v>
      </c>
      <c r="J9" s="96">
        <v>128.38547844579381</v>
      </c>
      <c r="K9" s="96">
        <v>135.40588200395345</v>
      </c>
      <c r="L9" s="96">
        <v>109.36705028517969</v>
      </c>
      <c r="M9" s="96">
        <v>117.8008349514929</v>
      </c>
      <c r="N9" s="110">
        <f t="shared" si="1"/>
        <v>8.3035341139654745E-2</v>
      </c>
      <c r="O9" s="110"/>
      <c r="P9" s="4" t="s">
        <v>137</v>
      </c>
      <c r="Q9" s="4" t="s">
        <v>138</v>
      </c>
      <c r="R9" s="103">
        <v>132.70596693868913</v>
      </c>
      <c r="S9" s="103">
        <v>163.91915785004085</v>
      </c>
      <c r="T9" s="103">
        <v>184.99760117358051</v>
      </c>
      <c r="U9" s="103">
        <v>51.372889176766101</v>
      </c>
      <c r="V9" s="103">
        <v>222.75392233984957</v>
      </c>
      <c r="W9" s="103">
        <v>156.21248544903389</v>
      </c>
      <c r="X9" s="103">
        <v>107.99754038198046</v>
      </c>
      <c r="Y9" s="103">
        <v>147.78022645955963</v>
      </c>
      <c r="Z9" s="103">
        <v>168.92247093360771</v>
      </c>
      <c r="AA9" s="103">
        <v>126.7041286085842</v>
      </c>
      <c r="AB9" s="103">
        <v>175.56146493158857</v>
      </c>
      <c r="AC9" s="103">
        <v>158.41823954146309</v>
      </c>
      <c r="AD9" s="103">
        <v>184.32711367121394</v>
      </c>
      <c r="AE9" s="103">
        <v>163.46682275341476</v>
      </c>
      <c r="AF9" s="103">
        <v>133.81084372766435</v>
      </c>
      <c r="AG9" s="103">
        <v>243.62747716739287</v>
      </c>
      <c r="AH9" s="103">
        <v>110.04929739460574</v>
      </c>
      <c r="AI9" s="103">
        <v>128.95103826526872</v>
      </c>
      <c r="AJ9" s="103">
        <v>122.96264039530972</v>
      </c>
      <c r="AK9" s="103">
        <v>174.26506177575905</v>
      </c>
      <c r="AL9" s="103">
        <v>134.46519006815373</v>
      </c>
      <c r="AM9" s="103">
        <v>197.53172582063408</v>
      </c>
      <c r="AN9" s="103">
        <v>164.7322511493964</v>
      </c>
      <c r="AO9" s="103">
        <v>89.070255082492579</v>
      </c>
      <c r="AP9" s="103">
        <v>220.74367705057878</v>
      </c>
      <c r="AQ9" s="103">
        <v>168.06206044226252</v>
      </c>
      <c r="AR9" s="103">
        <v>172.18549341318609</v>
      </c>
      <c r="AS9" s="103">
        <v>147.49329144883015</v>
      </c>
      <c r="AT9" s="103">
        <v>181.21760676631283</v>
      </c>
      <c r="AU9" s="103">
        <v>151.51375830682014</v>
      </c>
      <c r="AV9" s="103">
        <v>198.79343729172697</v>
      </c>
      <c r="AW9" s="103">
        <v>144.87690516822934</v>
      </c>
      <c r="AX9" s="103">
        <v>135.13974343532806</v>
      </c>
      <c r="AY9" s="103">
        <v>150.53395938976831</v>
      </c>
      <c r="AZ9" s="103">
        <v>162.55499702824773</v>
      </c>
      <c r="BA9" s="103">
        <v>138.43426817327313</v>
      </c>
      <c r="BB9" s="103">
        <v>117.86147116556175</v>
      </c>
      <c r="BC9" s="103">
        <v>201.61779176916306</v>
      </c>
      <c r="BD9" s="103">
        <v>135.68859529733612</v>
      </c>
      <c r="BE9" s="103">
        <v>109.14357054173686</v>
      </c>
      <c r="BF9" s="103">
        <v>154.52543648177561</v>
      </c>
      <c r="BG9" s="103">
        <v>153.48829800872397</v>
      </c>
      <c r="BH9" s="103">
        <v>180.39490181668856</v>
      </c>
      <c r="BI9" s="103">
        <v>106.57667327393312</v>
      </c>
      <c r="BJ9" s="103">
        <v>146.27178252864357</v>
      </c>
      <c r="BK9" s="103">
        <v>177.3932956038656</v>
      </c>
      <c r="BL9" s="103">
        <v>138.25421005210424</v>
      </c>
      <c r="BM9" s="103">
        <v>115.25870001225015</v>
      </c>
      <c r="BN9" s="103">
        <v>112.24526198916415</v>
      </c>
      <c r="BO9" s="103">
        <v>150.9433132241663</v>
      </c>
      <c r="BP9" s="103">
        <v>135.56865343781479</v>
      </c>
      <c r="BQ9" s="103">
        <v>140.67197242627151</v>
      </c>
      <c r="BR9" s="103">
        <v>96.365948635734981</v>
      </c>
      <c r="BS9" s="103">
        <v>138.59529703093827</v>
      </c>
      <c r="BT9" s="103">
        <v>202.68424733724277</v>
      </c>
      <c r="BU9" s="103">
        <v>166.9200010658011</v>
      </c>
      <c r="BV9" s="103">
        <v>196.55366258245425</v>
      </c>
      <c r="BW9" s="103">
        <v>58.57755897156693</v>
      </c>
      <c r="BX9" s="103">
        <v>173.6671968165754</v>
      </c>
      <c r="BY9" s="103">
        <v>160.00756068340903</v>
      </c>
      <c r="BZ9" s="103">
        <v>178.75780886145012</v>
      </c>
      <c r="CA9" s="103">
        <v>143.98834198371108</v>
      </c>
      <c r="CB9" s="103">
        <v>151.19805670057082</v>
      </c>
      <c r="CC9" s="103">
        <v>167.54766032759812</v>
      </c>
      <c r="CD9" s="103">
        <v>142.19760183132107</v>
      </c>
      <c r="CE9" s="103">
        <v>121.52433962251168</v>
      </c>
      <c r="CF9" s="103">
        <v>166.56098179919124</v>
      </c>
      <c r="CG9" s="103">
        <v>177.63098197604626</v>
      </c>
      <c r="CH9" s="103">
        <v>187.42049123303639</v>
      </c>
      <c r="CI9" s="103">
        <v>130.53353007736919</v>
      </c>
      <c r="CJ9" s="103">
        <v>126.67627066730391</v>
      </c>
      <c r="CK9" s="103">
        <v>156.77376719185833</v>
      </c>
      <c r="CL9" s="103">
        <v>172.87206417887305</v>
      </c>
      <c r="CM9" s="103">
        <v>124.10880387923906</v>
      </c>
      <c r="CN9" s="103">
        <v>121.77986611997513</v>
      </c>
      <c r="CO9" s="103">
        <v>112.34864784557799</v>
      </c>
      <c r="CP9" s="103">
        <v>269.40197128115869</v>
      </c>
    </row>
    <row r="10" spans="1:94" x14ac:dyDescent="0.2">
      <c r="A10" s="108" t="s">
        <v>1642</v>
      </c>
      <c r="B10" s="96">
        <v>152.18652271365826</v>
      </c>
      <c r="C10" s="96">
        <v>135.51889922070797</v>
      </c>
      <c r="D10" s="96">
        <v>158.59346143100461</v>
      </c>
      <c r="E10" s="96">
        <v>132.46600913906894</v>
      </c>
      <c r="F10" s="96">
        <v>146.99041494585308</v>
      </c>
      <c r="G10" s="110">
        <f t="shared" si="0"/>
        <v>7.6038545846564748E-2</v>
      </c>
      <c r="I10" s="96">
        <v>220.6195612080094</v>
      </c>
      <c r="J10" s="96">
        <v>242.41799411805903</v>
      </c>
      <c r="K10" s="96">
        <v>240.99891560525109</v>
      </c>
      <c r="L10" s="96">
        <v>272.71277451400101</v>
      </c>
      <c r="M10" s="96">
        <v>259.24041990533846</v>
      </c>
      <c r="N10" s="110">
        <f t="shared" si="1"/>
        <v>7.99841338947226E-2</v>
      </c>
      <c r="O10" s="110"/>
      <c r="P10" s="4" t="s">
        <v>146</v>
      </c>
      <c r="Q10" s="4" t="s">
        <v>147</v>
      </c>
      <c r="R10" s="103">
        <v>210.28103645530328</v>
      </c>
      <c r="S10" s="103">
        <v>131.4464541279518</v>
      </c>
      <c r="T10" s="103">
        <v>248.76867326246224</v>
      </c>
      <c r="U10" s="103">
        <v>102.8793636409448</v>
      </c>
      <c r="V10" s="103">
        <v>477.6535514136911</v>
      </c>
      <c r="W10" s="103">
        <v>285.5218423362798</v>
      </c>
      <c r="X10" s="103">
        <v>272.37765737910252</v>
      </c>
      <c r="Y10" s="103">
        <v>139.28247296798114</v>
      </c>
      <c r="Z10" s="103">
        <v>239.09340658244039</v>
      </c>
      <c r="AA10" s="103">
        <v>120.24333948607959</v>
      </c>
      <c r="AB10" s="103">
        <v>265.1979085476496</v>
      </c>
      <c r="AC10" s="103">
        <v>178.10011268973378</v>
      </c>
      <c r="AD10" s="103">
        <v>307.73129023487809</v>
      </c>
      <c r="AE10" s="103">
        <v>237.91131629893169</v>
      </c>
      <c r="AF10" s="103">
        <v>200.75209830590751</v>
      </c>
      <c r="AG10" s="103">
        <v>242.39439254545033</v>
      </c>
      <c r="AH10" s="103">
        <v>219.21536686129579</v>
      </c>
      <c r="AI10" s="103">
        <v>313.658697950391</v>
      </c>
      <c r="AJ10" s="103">
        <v>253.80052034195364</v>
      </c>
      <c r="AK10" s="103">
        <v>402.30839883035156</v>
      </c>
      <c r="AL10" s="103">
        <v>166.49101120264652</v>
      </c>
      <c r="AM10" s="103">
        <v>292.59936766786018</v>
      </c>
      <c r="AN10" s="103">
        <v>265.20056048554585</v>
      </c>
      <c r="AO10" s="103">
        <v>167.42798311265935</v>
      </c>
      <c r="AP10" s="103">
        <v>208.7214978454235</v>
      </c>
      <c r="AQ10" s="103">
        <v>186.27625622764992</v>
      </c>
      <c r="AR10" s="103">
        <v>266.88622538522583</v>
      </c>
      <c r="AS10" s="103">
        <v>253.56763902720189</v>
      </c>
      <c r="AT10" s="103">
        <v>281.69138715779292</v>
      </c>
      <c r="AU10" s="103">
        <v>182.24229407869271</v>
      </c>
      <c r="AV10" s="103">
        <v>158.40413032190293</v>
      </c>
      <c r="AW10" s="103">
        <v>259.19381235453591</v>
      </c>
      <c r="AX10" s="103">
        <v>213.84364054534885</v>
      </c>
      <c r="AY10" s="103">
        <v>358.92673645056976</v>
      </c>
      <c r="AZ10" s="103">
        <v>408.57318530307725</v>
      </c>
      <c r="BA10" s="103">
        <v>274.59718517059326</v>
      </c>
      <c r="BB10" s="103">
        <v>172.89284045458999</v>
      </c>
      <c r="BC10" s="103">
        <v>244.70202656498793</v>
      </c>
      <c r="BD10" s="103">
        <v>148.28179185212159</v>
      </c>
      <c r="BE10" s="103">
        <v>204.26595439461411</v>
      </c>
      <c r="BF10" s="103">
        <v>303.60685246957439</v>
      </c>
      <c r="BG10" s="103">
        <v>256.25663540075544</v>
      </c>
      <c r="BH10" s="103">
        <v>266.40213917586806</v>
      </c>
      <c r="BI10" s="103">
        <v>202.01219234540352</v>
      </c>
      <c r="BJ10" s="103">
        <v>198.4470459013877</v>
      </c>
      <c r="BK10" s="103">
        <v>233.4730418512294</v>
      </c>
      <c r="BL10" s="103">
        <v>131.6158481258783</v>
      </c>
      <c r="BM10" s="103">
        <v>138.22633997851551</v>
      </c>
      <c r="BN10" s="103">
        <v>195.29279068908102</v>
      </c>
      <c r="BO10" s="103">
        <v>258.33423097207356</v>
      </c>
      <c r="BP10" s="103">
        <v>252.2230731006706</v>
      </c>
      <c r="BQ10" s="103">
        <v>167.14503570532759</v>
      </c>
      <c r="BR10" s="103">
        <v>180.06456965555205</v>
      </c>
      <c r="BS10" s="103">
        <v>226.67371278034437</v>
      </c>
      <c r="BT10" s="103">
        <v>189.9398175466892</v>
      </c>
      <c r="BU10" s="103">
        <v>176.59087178345899</v>
      </c>
      <c r="BV10" s="103">
        <v>307.65629273752353</v>
      </c>
      <c r="BW10" s="103">
        <v>124.59749599776606</v>
      </c>
      <c r="BX10" s="103">
        <v>275.61968180853421</v>
      </c>
      <c r="BY10" s="103">
        <v>155.66809999076673</v>
      </c>
      <c r="BZ10" s="103">
        <v>198.06465883630915</v>
      </c>
      <c r="CA10" s="103">
        <v>233.16511380566649</v>
      </c>
      <c r="CB10" s="103">
        <v>365.89269431756412</v>
      </c>
      <c r="CC10" s="103">
        <v>181.31182045589563</v>
      </c>
      <c r="CD10" s="103">
        <v>243.7143848072275</v>
      </c>
      <c r="CE10" s="103">
        <v>180.89355270076985</v>
      </c>
      <c r="CF10" s="103">
        <v>248.30192411489796</v>
      </c>
      <c r="CG10" s="103">
        <v>277.3910415508492</v>
      </c>
      <c r="CH10" s="103">
        <v>210.65899496545643</v>
      </c>
      <c r="CI10" s="103">
        <v>240.4681837796563</v>
      </c>
      <c r="CJ10" s="103">
        <v>232.3112062356976</v>
      </c>
      <c r="CK10" s="103">
        <v>214.24304120006607</v>
      </c>
      <c r="CL10" s="103">
        <v>243.62994394563785</v>
      </c>
      <c r="CM10" s="103">
        <v>180.80201209901315</v>
      </c>
      <c r="CN10" s="103">
        <v>201.04819236062616</v>
      </c>
      <c r="CO10" s="103">
        <v>164.30593904771396</v>
      </c>
      <c r="CP10" s="103">
        <v>265.86067404637862</v>
      </c>
    </row>
    <row r="11" spans="1:94" x14ac:dyDescent="0.2">
      <c r="A11" s="108" t="s">
        <v>2095</v>
      </c>
      <c r="B11" s="96">
        <v>89.76576735222153</v>
      </c>
      <c r="C11" s="96">
        <v>106.41157385940424</v>
      </c>
      <c r="D11" s="96">
        <v>104.95067278973436</v>
      </c>
      <c r="E11" s="96">
        <v>102.62692807955997</v>
      </c>
      <c r="F11" s="96">
        <v>92.704397974228172</v>
      </c>
      <c r="G11" s="110">
        <f t="shared" si="0"/>
        <v>7.6032827100467465E-2</v>
      </c>
      <c r="I11" s="96">
        <v>74.570674046034583</v>
      </c>
      <c r="J11" s="96">
        <v>74.786873779601777</v>
      </c>
      <c r="K11" s="96">
        <v>82.154845988428974</v>
      </c>
      <c r="L11" s="96">
        <v>78.495165693223157</v>
      </c>
      <c r="M11" s="96">
        <v>81.092282410466694</v>
      </c>
      <c r="N11" s="110">
        <f t="shared" si="1"/>
        <v>4.4705716270401361E-2</v>
      </c>
      <c r="O11" s="110"/>
      <c r="P11" s="4" t="s">
        <v>230</v>
      </c>
      <c r="Q11" s="4" t="s">
        <v>231</v>
      </c>
      <c r="R11" s="103">
        <v>18.213384822991014</v>
      </c>
      <c r="S11" s="103">
        <v>17.079954975776364</v>
      </c>
      <c r="T11" s="103">
        <v>20.788253827018163</v>
      </c>
      <c r="U11" s="103">
        <v>15.433598120712185</v>
      </c>
      <c r="V11" s="103">
        <v>25.048736256651832</v>
      </c>
      <c r="W11" s="103">
        <v>27.416441362544152</v>
      </c>
      <c r="X11" s="103">
        <v>17.548034737333992</v>
      </c>
      <c r="Y11" s="103">
        <v>18.67972118120111</v>
      </c>
      <c r="Z11" s="103">
        <v>26.927705266176627</v>
      </c>
      <c r="AA11" s="103">
        <v>20.727983830967005</v>
      </c>
      <c r="AB11" s="103">
        <v>30.53729444960155</v>
      </c>
      <c r="AC11" s="103">
        <v>20.616924215793432</v>
      </c>
      <c r="AD11" s="103">
        <v>27.228020484205487</v>
      </c>
      <c r="AE11" s="103">
        <v>22.608933206200053</v>
      </c>
      <c r="AF11" s="103">
        <v>22.506870043865266</v>
      </c>
      <c r="AG11" s="103">
        <v>19.169860720255919</v>
      </c>
      <c r="AH11" s="103">
        <v>22.139005064212178</v>
      </c>
      <c r="AI11" s="103">
        <v>53.51438136974965</v>
      </c>
      <c r="AJ11" s="103">
        <v>21.238550182482125</v>
      </c>
      <c r="AK11" s="103">
        <v>28.013706776549597</v>
      </c>
      <c r="AL11" s="103">
        <v>21.082650141137261</v>
      </c>
      <c r="AM11" s="103">
        <v>16.671370321900177</v>
      </c>
      <c r="AN11" s="103">
        <v>23.86904845447561</v>
      </c>
      <c r="AO11" s="103">
        <v>14.408982636125206</v>
      </c>
      <c r="AP11" s="103">
        <v>18.688638044872885</v>
      </c>
      <c r="AQ11" s="103">
        <v>17.300429112016893</v>
      </c>
      <c r="AR11" s="103">
        <v>30.044703792691699</v>
      </c>
      <c r="AS11" s="103">
        <v>21.036909895383431</v>
      </c>
      <c r="AT11" s="103">
        <v>25.12289473929998</v>
      </c>
      <c r="AU11" s="103">
        <v>20.437757994804599</v>
      </c>
      <c r="AV11" s="103">
        <v>25.934665026674622</v>
      </c>
      <c r="AW11" s="103">
        <v>26.355733138578316</v>
      </c>
      <c r="AX11" s="103">
        <v>19.766733406218478</v>
      </c>
      <c r="AY11" s="103">
        <v>23.187569710140796</v>
      </c>
      <c r="AZ11" s="103">
        <v>30.624425852818426</v>
      </c>
      <c r="BA11" s="103">
        <v>21.510964319418104</v>
      </c>
      <c r="BB11" s="103">
        <v>23.449738751507763</v>
      </c>
      <c r="BC11" s="103">
        <v>67.597727473766639</v>
      </c>
      <c r="BD11" s="103">
        <v>20.568977346744543</v>
      </c>
      <c r="BE11" s="103">
        <v>30.938789218159847</v>
      </c>
      <c r="BF11" s="103">
        <v>24.215451720483635</v>
      </c>
      <c r="BG11" s="103">
        <v>25.9187691186515</v>
      </c>
      <c r="BH11" s="103">
        <v>23.013955792387247</v>
      </c>
      <c r="BI11" s="103">
        <v>32.755007159266697</v>
      </c>
      <c r="BJ11" s="103">
        <v>42.017515090613763</v>
      </c>
      <c r="BK11" s="103">
        <v>20.998830398767204</v>
      </c>
      <c r="BL11" s="103">
        <v>22.511482583860893</v>
      </c>
      <c r="BM11" s="103">
        <v>17.388290021894004</v>
      </c>
      <c r="BN11" s="103">
        <v>31.571196677253337</v>
      </c>
      <c r="BO11" s="103">
        <v>20.792203460290899</v>
      </c>
      <c r="BP11" s="103">
        <v>27.463819789047172</v>
      </c>
      <c r="BQ11" s="103">
        <v>25.041806794973525</v>
      </c>
      <c r="BR11" s="103">
        <v>21.653742499094395</v>
      </c>
      <c r="BS11" s="103">
        <v>25.969333391247844</v>
      </c>
      <c r="BT11" s="103">
        <v>20.768234316020592</v>
      </c>
      <c r="BU11" s="103">
        <v>24.317507839983858</v>
      </c>
      <c r="BV11" s="103">
        <v>17.89550709777577</v>
      </c>
      <c r="BW11" s="103">
        <v>19.510785183178658</v>
      </c>
      <c r="BX11" s="103">
        <v>23.759094326314688</v>
      </c>
      <c r="BY11" s="103">
        <v>22.768362787316882</v>
      </c>
      <c r="BZ11" s="103">
        <v>23.196439677839763</v>
      </c>
      <c r="CA11" s="103">
        <v>24.91327592293273</v>
      </c>
      <c r="CB11" s="103">
        <v>21.966626938812507</v>
      </c>
      <c r="CC11" s="103">
        <v>19.51106225355101</v>
      </c>
      <c r="CD11" s="103">
        <v>19.748664205725124</v>
      </c>
      <c r="CE11" s="103">
        <v>16.052269316167031</v>
      </c>
      <c r="CF11" s="103">
        <v>47.576859199966783</v>
      </c>
      <c r="CG11" s="103">
        <v>20.943374053270873</v>
      </c>
      <c r="CH11" s="103">
        <v>18.744812563557169</v>
      </c>
      <c r="CI11" s="103">
        <v>46.079819174255711</v>
      </c>
      <c r="CJ11" s="103">
        <v>20.421048249234826</v>
      </c>
      <c r="CK11" s="103">
        <v>30.800281857574355</v>
      </c>
      <c r="CL11" s="103">
        <v>61.568652672202994</v>
      </c>
      <c r="CM11" s="103">
        <v>27.173728751075068</v>
      </c>
      <c r="CN11" s="103">
        <v>28.919227542839991</v>
      </c>
      <c r="CO11" s="103">
        <v>25.444906750221261</v>
      </c>
      <c r="CP11" s="103">
        <v>23.648743417270751</v>
      </c>
    </row>
    <row r="12" spans="1:94" x14ac:dyDescent="0.2">
      <c r="A12" s="108" t="s">
        <v>2096</v>
      </c>
      <c r="B12" s="96">
        <v>53.76635292294069</v>
      </c>
      <c r="C12" s="96">
        <v>49.400830050347018</v>
      </c>
      <c r="D12" s="96">
        <v>50.698269224564207</v>
      </c>
      <c r="E12" s="96">
        <v>55.157531631235592</v>
      </c>
      <c r="F12" s="96">
        <v>48.129060287543652</v>
      </c>
      <c r="G12" s="110">
        <f t="shared" si="0"/>
        <v>5.7434973888880171E-2</v>
      </c>
      <c r="I12" s="96">
        <v>55.252519991065085</v>
      </c>
      <c r="J12" s="96">
        <v>49.008337890215941</v>
      </c>
      <c r="K12" s="96">
        <v>51.692982734912</v>
      </c>
      <c r="L12" s="96">
        <v>53.99613743982291</v>
      </c>
      <c r="M12" s="96">
        <v>50.593846006658737</v>
      </c>
      <c r="N12" s="110">
        <f t="shared" si="1"/>
        <v>4.8478539406130311E-2</v>
      </c>
      <c r="O12" s="110"/>
      <c r="P12" s="4" t="s">
        <v>225</v>
      </c>
      <c r="Q12" s="4" t="s">
        <v>226</v>
      </c>
      <c r="R12" s="103">
        <v>42.789290408133247</v>
      </c>
      <c r="S12" s="103">
        <v>40.555918743808391</v>
      </c>
      <c r="T12" s="103">
        <v>100.32291370765105</v>
      </c>
      <c r="U12" s="103">
        <v>28.852184317357764</v>
      </c>
      <c r="V12" s="103">
        <v>61.375028754552943</v>
      </c>
      <c r="W12" s="103">
        <v>44.389871332539066</v>
      </c>
      <c r="X12" s="103">
        <v>48.893284700120894</v>
      </c>
      <c r="Y12" s="103">
        <v>42.183519246506684</v>
      </c>
      <c r="Z12" s="103">
        <v>57.970677316556745</v>
      </c>
      <c r="AA12" s="103">
        <v>33.394056304478966</v>
      </c>
      <c r="AB12" s="103">
        <v>47.689511791202406</v>
      </c>
      <c r="AC12" s="103">
        <v>66.085527523697138</v>
      </c>
      <c r="AD12" s="103">
        <v>50.938906107062195</v>
      </c>
      <c r="AE12" s="103">
        <v>63.341555263273214</v>
      </c>
      <c r="AF12" s="103">
        <v>52.938270732773958</v>
      </c>
      <c r="AG12" s="103">
        <v>54.518142661562358</v>
      </c>
      <c r="AH12" s="103">
        <v>47.864280005899808</v>
      </c>
      <c r="AI12" s="103">
        <v>43.268896041380863</v>
      </c>
      <c r="AJ12" s="103">
        <v>47.352518379248679</v>
      </c>
      <c r="AK12" s="103">
        <v>51.088902245545825</v>
      </c>
      <c r="AL12" s="103">
        <v>48.733196696539132</v>
      </c>
      <c r="AM12" s="103">
        <v>53.310981253391553</v>
      </c>
      <c r="AN12" s="103">
        <v>52.117455340210121</v>
      </c>
      <c r="AO12" s="103">
        <v>36.317850284212774</v>
      </c>
      <c r="AP12" s="103">
        <v>48.692884476891429</v>
      </c>
      <c r="AQ12" s="103">
        <v>58.567149443580853</v>
      </c>
      <c r="AR12" s="103">
        <v>52.736060105705207</v>
      </c>
      <c r="AS12" s="103">
        <v>58.677414167116929</v>
      </c>
      <c r="AT12" s="103">
        <v>75.516176996895709</v>
      </c>
      <c r="AU12" s="103">
        <v>31.780380879510975</v>
      </c>
      <c r="AV12" s="103">
        <v>71.299781798348903</v>
      </c>
      <c r="AW12" s="103">
        <v>33.090073723244458</v>
      </c>
      <c r="AX12" s="103">
        <v>38.468360525690755</v>
      </c>
      <c r="AY12" s="103">
        <v>60.356204931988167</v>
      </c>
      <c r="AZ12" s="103">
        <v>50.717817453107443</v>
      </c>
      <c r="BA12" s="103">
        <v>45.564786184192627</v>
      </c>
      <c r="BB12" s="103">
        <v>42.963535075455859</v>
      </c>
      <c r="BC12" s="103">
        <v>41.470947811987287</v>
      </c>
      <c r="BD12" s="103">
        <v>31.922080059238219</v>
      </c>
      <c r="BE12" s="103">
        <v>58.946060399854566</v>
      </c>
      <c r="BF12" s="103">
        <v>59.994010976380608</v>
      </c>
      <c r="BG12" s="103">
        <v>49.65869382749505</v>
      </c>
      <c r="BH12" s="103">
        <v>56.549333775095569</v>
      </c>
      <c r="BI12" s="103">
        <v>39.248483541395501</v>
      </c>
      <c r="BJ12" s="103">
        <v>53.360034387954187</v>
      </c>
      <c r="BK12" s="103">
        <v>40.708530756308079</v>
      </c>
      <c r="BL12" s="103">
        <v>31.671122448047257</v>
      </c>
      <c r="BM12" s="103">
        <v>24.5407893405973</v>
      </c>
      <c r="BN12" s="103">
        <v>40.912992160972998</v>
      </c>
      <c r="BO12" s="103">
        <v>46.458419191237205</v>
      </c>
      <c r="BP12" s="103">
        <v>41.904606262815065</v>
      </c>
      <c r="BQ12" s="103">
        <v>44.353866521801791</v>
      </c>
      <c r="BR12" s="103">
        <v>35.834841765269118</v>
      </c>
      <c r="BS12" s="103">
        <v>45.670982292467841</v>
      </c>
      <c r="BT12" s="103">
        <v>48.923517748683487</v>
      </c>
      <c r="BU12" s="103">
        <v>45.473953158496762</v>
      </c>
      <c r="BV12" s="103">
        <v>42.155943144811033</v>
      </c>
      <c r="BW12" s="103">
        <v>27.673853674535252</v>
      </c>
      <c r="BX12" s="103">
        <v>65.052193999446203</v>
      </c>
      <c r="BY12" s="103">
        <v>29.271180365252313</v>
      </c>
      <c r="BZ12" s="103">
        <v>52.885220685719823</v>
      </c>
      <c r="CA12" s="103">
        <v>52.056739416771471</v>
      </c>
      <c r="CB12" s="103">
        <v>51.277877699454613</v>
      </c>
      <c r="CC12" s="103">
        <v>38.124310239376697</v>
      </c>
      <c r="CD12" s="103">
        <v>51.773263862379608</v>
      </c>
      <c r="CE12" s="103">
        <v>39.591288511730035</v>
      </c>
      <c r="CF12" s="103">
        <v>55.521250100432631</v>
      </c>
      <c r="CG12" s="103">
        <v>46.403435713171611</v>
      </c>
      <c r="CH12" s="103">
        <v>41.694598965510217</v>
      </c>
      <c r="CI12" s="103">
        <v>51.940861810869684</v>
      </c>
      <c r="CJ12" s="103">
        <v>45.386720816880654</v>
      </c>
      <c r="CK12" s="103">
        <v>56.14537235064568</v>
      </c>
      <c r="CL12" s="103">
        <v>41.975555617870469</v>
      </c>
      <c r="CM12" s="103">
        <v>44.812643104800422</v>
      </c>
      <c r="CN12" s="103">
        <v>40.584905067662596</v>
      </c>
      <c r="CO12" s="103">
        <v>45.934218563186995</v>
      </c>
      <c r="CP12" s="103">
        <v>34.14839624624242</v>
      </c>
    </row>
    <row r="13" spans="1:94" x14ac:dyDescent="0.2">
      <c r="A13" s="108" t="s">
        <v>2097</v>
      </c>
      <c r="B13" s="96">
        <v>199.01159253183258</v>
      </c>
      <c r="C13" s="96">
        <v>169.15810425572627</v>
      </c>
      <c r="D13" s="96">
        <v>191.28194550453296</v>
      </c>
      <c r="E13" s="96">
        <v>214.96136335283762</v>
      </c>
      <c r="F13" s="96">
        <v>181.81426223883128</v>
      </c>
      <c r="G13" s="110">
        <f t="shared" si="0"/>
        <v>9.0550182111953495E-2</v>
      </c>
      <c r="I13" s="96">
        <v>190.10090193889474</v>
      </c>
      <c r="J13" s="96">
        <v>180.91269503901563</v>
      </c>
      <c r="K13" s="96">
        <v>166.67378778234655</v>
      </c>
      <c r="L13" s="96">
        <v>171.57406497069508</v>
      </c>
      <c r="M13" s="96">
        <v>169.367789542651</v>
      </c>
      <c r="N13" s="110">
        <f t="shared" si="1"/>
        <v>5.4963535541985693E-2</v>
      </c>
      <c r="O13" s="110"/>
      <c r="P13" s="4" t="s">
        <v>211</v>
      </c>
      <c r="Q13" s="4" t="s">
        <v>212</v>
      </c>
      <c r="R13" s="103">
        <v>160.66051394242888</v>
      </c>
      <c r="S13" s="103">
        <v>177.02359138071731</v>
      </c>
      <c r="T13" s="103">
        <v>251.78790498413701</v>
      </c>
      <c r="U13" s="103">
        <v>65.211995264068989</v>
      </c>
      <c r="V13" s="103">
        <v>215.62887798731563</v>
      </c>
      <c r="W13" s="103">
        <v>182.75408024146549</v>
      </c>
      <c r="X13" s="103">
        <v>95.173668428756372</v>
      </c>
      <c r="Y13" s="103">
        <v>204.03254827104942</v>
      </c>
      <c r="Z13" s="103">
        <v>212.28192380066952</v>
      </c>
      <c r="AA13" s="103">
        <v>112.72337556787191</v>
      </c>
      <c r="AB13" s="103">
        <v>186.8406107664824</v>
      </c>
      <c r="AC13" s="103">
        <v>174.48634529369912</v>
      </c>
      <c r="AD13" s="103">
        <v>186.49313468096196</v>
      </c>
      <c r="AE13" s="103">
        <v>177.87734372896287</v>
      </c>
      <c r="AF13" s="103">
        <v>131.75995219447191</v>
      </c>
      <c r="AG13" s="103">
        <v>250.71680333498577</v>
      </c>
      <c r="AH13" s="103">
        <v>140.30139877380446</v>
      </c>
      <c r="AI13" s="103">
        <v>179.80339525659301</v>
      </c>
      <c r="AJ13" s="103">
        <v>130.19258373622131</v>
      </c>
      <c r="AK13" s="103">
        <v>171.82582248865143</v>
      </c>
      <c r="AL13" s="103">
        <v>143.27118865440201</v>
      </c>
      <c r="AM13" s="103">
        <v>190.86848482414067</v>
      </c>
      <c r="AN13" s="103">
        <v>191.05549120295723</v>
      </c>
      <c r="AO13" s="103">
        <v>87.482245458388476</v>
      </c>
      <c r="AP13" s="103">
        <v>222.66407689850797</v>
      </c>
      <c r="AQ13" s="103">
        <v>192.38145563303058</v>
      </c>
      <c r="AR13" s="103">
        <v>208.39137038569783</v>
      </c>
      <c r="AS13" s="103">
        <v>155.31125323723614</v>
      </c>
      <c r="AT13" s="103">
        <v>167.95427927993276</v>
      </c>
      <c r="AU13" s="103">
        <v>162.33222807693573</v>
      </c>
      <c r="AV13" s="103">
        <v>187.20195569696418</v>
      </c>
      <c r="AW13" s="103">
        <v>157.57160874993895</v>
      </c>
      <c r="AX13" s="103">
        <v>130.0173478947477</v>
      </c>
      <c r="AY13" s="103">
        <v>204.63925993997717</v>
      </c>
      <c r="AZ13" s="103">
        <v>166.06022860821633</v>
      </c>
      <c r="BA13" s="103">
        <v>155.68419873858639</v>
      </c>
      <c r="BB13" s="103">
        <v>146.40935835713708</v>
      </c>
      <c r="BC13" s="103">
        <v>229.76576375332934</v>
      </c>
      <c r="BD13" s="103">
        <v>137.05183626923457</v>
      </c>
      <c r="BE13" s="103">
        <v>165.59001722132268</v>
      </c>
      <c r="BF13" s="103">
        <v>173.92750822775349</v>
      </c>
      <c r="BG13" s="103">
        <v>160.28369686642503</v>
      </c>
      <c r="BH13" s="103">
        <v>185.34558011229845</v>
      </c>
      <c r="BI13" s="103">
        <v>177.88842229084634</v>
      </c>
      <c r="BJ13" s="103">
        <v>176.73012000103307</v>
      </c>
      <c r="BK13" s="103">
        <v>197.29247764089399</v>
      </c>
      <c r="BL13" s="103">
        <v>160.01660174907857</v>
      </c>
      <c r="BM13" s="103">
        <v>137.07569061927754</v>
      </c>
      <c r="BN13" s="103">
        <v>134.11623468099918</v>
      </c>
      <c r="BO13" s="103">
        <v>182.68233591574349</v>
      </c>
      <c r="BP13" s="103">
        <v>150.79473906720222</v>
      </c>
      <c r="BQ13" s="103">
        <v>164.48382166006996</v>
      </c>
      <c r="BR13" s="103">
        <v>107.19392312120847</v>
      </c>
      <c r="BS13" s="103">
        <v>134.18581651969257</v>
      </c>
      <c r="BT13" s="103">
        <v>184.23083588358941</v>
      </c>
      <c r="BU13" s="103">
        <v>194.58346699361564</v>
      </c>
      <c r="BV13" s="103">
        <v>178.50365714715852</v>
      </c>
      <c r="BW13" s="103">
        <v>60.864489139668095</v>
      </c>
      <c r="BX13" s="103">
        <v>198.04297631506827</v>
      </c>
      <c r="BY13" s="103">
        <v>149.52808913796821</v>
      </c>
      <c r="BZ13" s="103">
        <v>207.97475888390755</v>
      </c>
      <c r="CA13" s="103">
        <v>174.58521970494246</v>
      </c>
      <c r="CB13" s="103">
        <v>133.92494122934497</v>
      </c>
      <c r="CC13" s="103">
        <v>159.22113207389006</v>
      </c>
      <c r="CD13" s="103">
        <v>156.69083144944119</v>
      </c>
      <c r="CE13" s="103">
        <v>116.41957624960023</v>
      </c>
      <c r="CF13" s="103">
        <v>200.67145827019473</v>
      </c>
      <c r="CG13" s="103">
        <v>168.63052561463275</v>
      </c>
      <c r="CH13" s="103">
        <v>195.72595121020112</v>
      </c>
      <c r="CI13" s="103">
        <v>157.77507272965823</v>
      </c>
      <c r="CJ13" s="103">
        <v>117.50911427325886</v>
      </c>
      <c r="CK13" s="103">
        <v>172.9997897588577</v>
      </c>
      <c r="CL13" s="103">
        <v>197.67358205729505</v>
      </c>
      <c r="CM13" s="103">
        <v>119.59144554088832</v>
      </c>
      <c r="CN13" s="103">
        <v>128.47387215156238</v>
      </c>
      <c r="CO13" s="103">
        <v>121.46649799359551</v>
      </c>
      <c r="CP13" s="103">
        <v>230.86804322424118</v>
      </c>
    </row>
    <row r="14" spans="1:94" x14ac:dyDescent="0.2">
      <c r="A14" s="108" t="s">
        <v>1660</v>
      </c>
      <c r="B14" s="96">
        <v>87.899739157050746</v>
      </c>
      <c r="C14" s="96">
        <v>70.904519547261842</v>
      </c>
      <c r="D14" s="96">
        <v>78.798510908534737</v>
      </c>
      <c r="E14" s="96">
        <v>83.441091194638346</v>
      </c>
      <c r="F14" s="96">
        <v>71.604814320174683</v>
      </c>
      <c r="G14" s="110">
        <f t="shared" si="0"/>
        <v>9.4027053661656243E-2</v>
      </c>
      <c r="I14" s="96">
        <v>77.052344115120903</v>
      </c>
      <c r="J14" s="96">
        <v>79.666892677457938</v>
      </c>
      <c r="K14" s="96">
        <v>78.526879282734626</v>
      </c>
      <c r="L14" s="96">
        <v>74.500979190619063</v>
      </c>
      <c r="M14" s="96">
        <v>100.9245097435244</v>
      </c>
      <c r="N14" s="110">
        <f t="shared" si="1"/>
        <v>0.13003344427969296</v>
      </c>
      <c r="O14" s="110"/>
      <c r="P14" s="4" t="s">
        <v>216</v>
      </c>
      <c r="Q14" s="4" t="s">
        <v>217</v>
      </c>
      <c r="R14" s="103">
        <v>49.636125215096811</v>
      </c>
      <c r="S14" s="103">
        <v>60.307095248804174</v>
      </c>
      <c r="T14" s="103">
        <v>85.585437891721313</v>
      </c>
      <c r="U14" s="103">
        <v>22.713533246930346</v>
      </c>
      <c r="V14" s="103">
        <v>79.948674173348863</v>
      </c>
      <c r="W14" s="103">
        <v>55.123380866118325</v>
      </c>
      <c r="X14" s="103">
        <v>32.214862748418774</v>
      </c>
      <c r="Y14" s="103">
        <v>58.022159743464577</v>
      </c>
      <c r="Z14" s="103">
        <v>78.530561912317268</v>
      </c>
      <c r="AA14" s="103">
        <v>44.071995351977471</v>
      </c>
      <c r="AB14" s="103">
        <v>68.825410282748848</v>
      </c>
      <c r="AC14" s="103">
        <v>62.222357701533042</v>
      </c>
      <c r="AD14" s="103">
        <v>69.576468685715255</v>
      </c>
      <c r="AE14" s="103">
        <v>69.118841460641846</v>
      </c>
      <c r="AF14" s="103">
        <v>51.643137556462619</v>
      </c>
      <c r="AG14" s="103">
        <v>89.995768365838302</v>
      </c>
      <c r="AH14" s="103">
        <v>45.33681539170567</v>
      </c>
      <c r="AI14" s="103">
        <v>62.694500161343583</v>
      </c>
      <c r="AJ14" s="103">
        <v>47.905685885519596</v>
      </c>
      <c r="AK14" s="103">
        <v>69.101438419251892</v>
      </c>
      <c r="AL14" s="103">
        <v>56.31746146138623</v>
      </c>
      <c r="AM14" s="103">
        <v>64.197905653656903</v>
      </c>
      <c r="AN14" s="103">
        <v>67.719753210797762</v>
      </c>
      <c r="AO14" s="103">
        <v>31.529096502442908</v>
      </c>
      <c r="AP14" s="103">
        <v>77.523486979935598</v>
      </c>
      <c r="AQ14" s="103">
        <v>57.392444043096781</v>
      </c>
      <c r="AR14" s="103">
        <v>67.946259807969668</v>
      </c>
      <c r="AS14" s="103">
        <v>55.186134515960276</v>
      </c>
      <c r="AT14" s="103">
        <v>71.086240444905457</v>
      </c>
      <c r="AU14" s="103">
        <v>60.252435572524789</v>
      </c>
      <c r="AV14" s="103">
        <v>77.852769486851088</v>
      </c>
      <c r="AW14" s="103">
        <v>54.144130106456323</v>
      </c>
      <c r="AX14" s="103">
        <v>42.081701454146675</v>
      </c>
      <c r="AY14" s="103">
        <v>69.983904957804569</v>
      </c>
      <c r="AZ14" s="103">
        <v>63.499158368740986</v>
      </c>
      <c r="BA14" s="103">
        <v>45.371143590601839</v>
      </c>
      <c r="BB14" s="103">
        <v>46.684431112586161</v>
      </c>
      <c r="BC14" s="103">
        <v>81.617757104506737</v>
      </c>
      <c r="BD14" s="103">
        <v>44.713237208229245</v>
      </c>
      <c r="BE14" s="103">
        <v>39.768524286012429</v>
      </c>
      <c r="BF14" s="103">
        <v>63.005798633617722</v>
      </c>
      <c r="BG14" s="103">
        <v>55.502162712000597</v>
      </c>
      <c r="BH14" s="103">
        <v>69.305457873279465</v>
      </c>
      <c r="BI14" s="103">
        <v>44.801138844522107</v>
      </c>
      <c r="BJ14" s="103">
        <v>75.393095935262536</v>
      </c>
      <c r="BK14" s="103">
        <v>70.143436288342315</v>
      </c>
      <c r="BL14" s="103">
        <v>49.930903832396893</v>
      </c>
      <c r="BM14" s="103">
        <v>46.201565849713546</v>
      </c>
      <c r="BN14" s="103">
        <v>47.043597075637514</v>
      </c>
      <c r="BO14" s="103">
        <v>55.572278043037393</v>
      </c>
      <c r="BP14" s="103">
        <v>54.085594688472113</v>
      </c>
      <c r="BQ14" s="103">
        <v>54.313912213021894</v>
      </c>
      <c r="BR14" s="103">
        <v>39.347268092047877</v>
      </c>
      <c r="BS14" s="103">
        <v>48.812450594855463</v>
      </c>
      <c r="BT14" s="103">
        <v>68.504252596210591</v>
      </c>
      <c r="BU14" s="103">
        <v>72.251601950470146</v>
      </c>
      <c r="BV14" s="103">
        <v>58.174642316664546</v>
      </c>
      <c r="BW14" s="103">
        <v>23.119683432392762</v>
      </c>
      <c r="BX14" s="103">
        <v>65.055381827574109</v>
      </c>
      <c r="BY14" s="103">
        <v>48.164609406067811</v>
      </c>
      <c r="BZ14" s="103">
        <v>64.872342305965091</v>
      </c>
      <c r="CA14" s="103">
        <v>61.29726040179893</v>
      </c>
      <c r="CB14" s="103">
        <v>50.850316056877496</v>
      </c>
      <c r="CC14" s="103">
        <v>50.219464843877887</v>
      </c>
      <c r="CD14" s="103">
        <v>48.222492253902828</v>
      </c>
      <c r="CE14" s="103">
        <v>45.048202487474377</v>
      </c>
      <c r="CF14" s="103">
        <v>81.610326041150643</v>
      </c>
      <c r="CG14" s="103">
        <v>62.811906446477209</v>
      </c>
      <c r="CH14" s="103">
        <v>77.422067744158824</v>
      </c>
      <c r="CI14" s="103">
        <v>54.420057512744698</v>
      </c>
      <c r="CJ14" s="103">
        <v>43.00948529831156</v>
      </c>
      <c r="CK14" s="103">
        <v>61.192894593164311</v>
      </c>
      <c r="CL14" s="103">
        <v>77.452126241188694</v>
      </c>
      <c r="CM14" s="103">
        <v>36.402727905238841</v>
      </c>
      <c r="CN14" s="103">
        <v>41.882522848738326</v>
      </c>
      <c r="CO14" s="103">
        <v>43.477249445656078</v>
      </c>
      <c r="CP14" s="103">
        <v>79.349309391457254</v>
      </c>
    </row>
    <row r="15" spans="1:94" x14ac:dyDescent="0.2">
      <c r="A15" s="108" t="s">
        <v>2098</v>
      </c>
      <c r="B15" s="96">
        <v>772.4381578542783</v>
      </c>
      <c r="C15" s="96">
        <v>707.36117471537023</v>
      </c>
      <c r="D15" s="96">
        <v>814.7401823936649</v>
      </c>
      <c r="E15" s="96">
        <v>730.70137390873879</v>
      </c>
      <c r="F15" s="96">
        <v>809.45020613312249</v>
      </c>
      <c r="G15" s="110">
        <f t="shared" si="0"/>
        <v>6.1797453478763378E-2</v>
      </c>
      <c r="I15" s="96">
        <v>1704.1565539526439</v>
      </c>
      <c r="J15" s="96">
        <v>1697.0620636275121</v>
      </c>
      <c r="K15" s="96">
        <v>1856.2912336709969</v>
      </c>
      <c r="L15" s="96">
        <v>1559.1141018272574</v>
      </c>
      <c r="M15" s="96">
        <v>1571.1229593832429</v>
      </c>
      <c r="N15" s="110">
        <f t="shared" si="1"/>
        <v>7.2022307816714509E-2</v>
      </c>
      <c r="O15" s="110"/>
      <c r="P15" s="4" t="s">
        <v>283</v>
      </c>
      <c r="Q15" s="4" t="s">
        <v>284</v>
      </c>
      <c r="R15" s="103">
        <v>1205.2539761591534</v>
      </c>
      <c r="S15" s="103">
        <v>1049.4230230193441</v>
      </c>
      <c r="T15" s="103">
        <v>1073.499861111995</v>
      </c>
      <c r="U15" s="103">
        <v>593.91113773790755</v>
      </c>
      <c r="V15" s="103">
        <v>1051.067803669248</v>
      </c>
      <c r="W15" s="103">
        <v>1306.1891219674933</v>
      </c>
      <c r="X15" s="103">
        <v>812.29656715834892</v>
      </c>
      <c r="Y15" s="103">
        <v>1091.2941181771578</v>
      </c>
      <c r="Z15" s="103">
        <v>1103.2597323608177</v>
      </c>
      <c r="AA15" s="103">
        <v>1017.3357556285786</v>
      </c>
      <c r="AB15" s="103">
        <v>963.45677961689228</v>
      </c>
      <c r="AC15" s="103">
        <v>1224.504247099349</v>
      </c>
      <c r="AD15" s="103">
        <v>1010.9157942692182</v>
      </c>
      <c r="AE15" s="103">
        <v>1078.9206338726383</v>
      </c>
      <c r="AF15" s="103">
        <v>1116.4925675974216</v>
      </c>
      <c r="AG15" s="103">
        <v>991.61811387153284</v>
      </c>
      <c r="AH15" s="103">
        <v>1247.6865306361358</v>
      </c>
      <c r="AI15" s="103">
        <v>999.91455736394346</v>
      </c>
      <c r="AJ15" s="103">
        <v>978.35509469050669</v>
      </c>
      <c r="AK15" s="103">
        <v>1036.8842284271686</v>
      </c>
      <c r="AL15" s="103">
        <v>885.13853364449938</v>
      </c>
      <c r="AM15" s="103">
        <v>1035.2591810485894</v>
      </c>
      <c r="AN15" s="103">
        <v>1081.542499696709</v>
      </c>
      <c r="AO15" s="103">
        <v>685.86861694433981</v>
      </c>
      <c r="AP15" s="103">
        <v>1099.6685907844253</v>
      </c>
      <c r="AQ15" s="103">
        <v>933.04750979690277</v>
      </c>
      <c r="AR15" s="103">
        <v>1013.6623507676709</v>
      </c>
      <c r="AS15" s="103">
        <v>1052.6677622671575</v>
      </c>
      <c r="AT15" s="103">
        <v>1035.964211283442</v>
      </c>
      <c r="AU15" s="103">
        <v>846.50102802570325</v>
      </c>
      <c r="AV15" s="103">
        <v>1320.4176741286874</v>
      </c>
      <c r="AW15" s="103">
        <v>1001.3734757209492</v>
      </c>
      <c r="AX15" s="103">
        <v>922.23923726015812</v>
      </c>
      <c r="AY15" s="103">
        <v>1303.1673159110696</v>
      </c>
      <c r="AZ15" s="103">
        <v>993.11172686893519</v>
      </c>
      <c r="BA15" s="103">
        <v>1041.742266759195</v>
      </c>
      <c r="BB15" s="103">
        <v>1191.9428412013592</v>
      </c>
      <c r="BC15" s="103">
        <v>801.82821607145661</v>
      </c>
      <c r="BD15" s="103">
        <v>870.32020002504396</v>
      </c>
      <c r="BE15" s="103">
        <v>1254.4554304408289</v>
      </c>
      <c r="BF15" s="103">
        <v>1222.7961982137392</v>
      </c>
      <c r="BG15" s="103">
        <v>909.11344399454629</v>
      </c>
      <c r="BH15" s="103">
        <v>965.74456173235376</v>
      </c>
      <c r="BI15" s="103">
        <v>952.84439594841217</v>
      </c>
      <c r="BJ15" s="103">
        <v>1106.7889246506604</v>
      </c>
      <c r="BK15" s="103">
        <v>920.02377866393601</v>
      </c>
      <c r="BL15" s="103">
        <v>1033.6271033741566</v>
      </c>
      <c r="BM15" s="103">
        <v>867.55364197629592</v>
      </c>
      <c r="BN15" s="103">
        <v>1039.4237152148833</v>
      </c>
      <c r="BO15" s="103">
        <v>1004.336885276599</v>
      </c>
      <c r="BP15" s="103">
        <v>979.93379531011669</v>
      </c>
      <c r="BQ15" s="103">
        <v>1075.3422419862104</v>
      </c>
      <c r="BR15" s="103">
        <v>915.8152917090398</v>
      </c>
      <c r="BS15" s="103">
        <v>970.46462909021511</v>
      </c>
      <c r="BT15" s="103">
        <v>811.14277492021643</v>
      </c>
      <c r="BU15" s="103">
        <v>1127.0672704606266</v>
      </c>
      <c r="BV15" s="103">
        <v>700.97620477148769</v>
      </c>
      <c r="BW15" s="103">
        <v>897.64675160761794</v>
      </c>
      <c r="BX15" s="103">
        <v>1156.1860019117589</v>
      </c>
      <c r="BY15" s="103">
        <v>757.23800323642001</v>
      </c>
      <c r="BZ15" s="103">
        <v>1045.1431526796346</v>
      </c>
      <c r="CA15" s="103">
        <v>903.86840826633045</v>
      </c>
      <c r="CB15" s="103">
        <v>739.77320094268919</v>
      </c>
      <c r="CC15" s="103">
        <v>909.86293605163439</v>
      </c>
      <c r="CD15" s="103">
        <v>1109.2602343330107</v>
      </c>
      <c r="CE15" s="103">
        <v>1017.4277743815126</v>
      </c>
      <c r="CF15" s="103">
        <v>1210.2329000707339</v>
      </c>
      <c r="CG15" s="103">
        <v>1169.6582169069297</v>
      </c>
      <c r="CH15" s="103">
        <v>1074.7365772700912</v>
      </c>
      <c r="CI15" s="103">
        <v>967.68334339414957</v>
      </c>
      <c r="CJ15" s="103">
        <v>875.49356211062945</v>
      </c>
      <c r="CK15" s="103">
        <v>1277.6062508103848</v>
      </c>
      <c r="CL15" s="103">
        <v>1100.2904918737338</v>
      </c>
      <c r="CM15" s="103">
        <v>848.85283676273252</v>
      </c>
      <c r="CN15" s="103">
        <v>946.24115414642768</v>
      </c>
      <c r="CO15" s="103">
        <v>1004.3232578224392</v>
      </c>
      <c r="CP15" s="103">
        <v>1119.9045758270347</v>
      </c>
    </row>
    <row r="16" spans="1:94" x14ac:dyDescent="0.2">
      <c r="A16" s="108" t="s">
        <v>2099</v>
      </c>
      <c r="B16" s="96">
        <v>255.5073412588508</v>
      </c>
      <c r="C16" s="96">
        <v>284.12640019330286</v>
      </c>
      <c r="D16" s="96">
        <v>300.93119700053978</v>
      </c>
      <c r="E16" s="96">
        <v>283.10555903143177</v>
      </c>
      <c r="F16" s="96">
        <v>239.98800166334053</v>
      </c>
      <c r="G16" s="110">
        <f t="shared" si="0"/>
        <v>8.984115507629295E-2</v>
      </c>
      <c r="I16" s="96">
        <v>70.337597301055993</v>
      </c>
      <c r="J16" s="96">
        <v>81.139751146945628</v>
      </c>
      <c r="K16" s="96">
        <v>75.565665854327221</v>
      </c>
      <c r="L16" s="96">
        <v>68.382764581681855</v>
      </c>
      <c r="M16" s="96">
        <v>71.514820163894171</v>
      </c>
      <c r="N16" s="110">
        <f t="shared" si="1"/>
        <v>6.9043892596197864E-2</v>
      </c>
      <c r="O16" s="110"/>
      <c r="P16" s="4" t="s">
        <v>297</v>
      </c>
      <c r="Q16" s="4" t="s">
        <v>298</v>
      </c>
      <c r="R16" s="103">
        <v>49.18416198151305</v>
      </c>
      <c r="S16" s="103">
        <v>61.524888747639743</v>
      </c>
      <c r="T16" s="103">
        <v>136.80289270598811</v>
      </c>
      <c r="U16" s="103">
        <v>33.726879284773801</v>
      </c>
      <c r="V16" s="103">
        <v>94.680333422342343</v>
      </c>
      <c r="W16" s="103">
        <v>94.832734111311396</v>
      </c>
      <c r="X16" s="103">
        <v>64.56285440459186</v>
      </c>
      <c r="Y16" s="103">
        <v>62.428742032073508</v>
      </c>
      <c r="Z16" s="103">
        <v>105.83748490412673</v>
      </c>
      <c r="AA16" s="103">
        <v>37.352075811867664</v>
      </c>
      <c r="AB16" s="103">
        <v>169.35373298121084</v>
      </c>
      <c r="AC16" s="103">
        <v>59.257370780952321</v>
      </c>
      <c r="AD16" s="103">
        <v>110.18314456307017</v>
      </c>
      <c r="AE16" s="103">
        <v>95.419048951101971</v>
      </c>
      <c r="AF16" s="103">
        <v>65.368794015586403</v>
      </c>
      <c r="AG16" s="103">
        <v>58.938353534995962</v>
      </c>
      <c r="AH16" s="103">
        <v>71.900666077201464</v>
      </c>
      <c r="AI16" s="103">
        <v>247.50289650121491</v>
      </c>
      <c r="AJ16" s="103">
        <v>40.749332707134236</v>
      </c>
      <c r="AK16" s="103">
        <v>109.16241223632343</v>
      </c>
      <c r="AL16" s="103">
        <v>66.589630164896548</v>
      </c>
      <c r="AM16" s="103">
        <v>50.061041322520921</v>
      </c>
      <c r="AN16" s="103">
        <v>99.051478437002643</v>
      </c>
      <c r="AO16" s="103">
        <v>45.078254737113646</v>
      </c>
      <c r="AP16" s="103">
        <v>55.397147579362652</v>
      </c>
      <c r="AQ16" s="103">
        <v>40.814577362867645</v>
      </c>
      <c r="AR16" s="103">
        <v>118.48783246861751</v>
      </c>
      <c r="AS16" s="103">
        <v>64.296545413902194</v>
      </c>
      <c r="AT16" s="103">
        <v>115.58506022692765</v>
      </c>
      <c r="AU16" s="103">
        <v>58.189555361057373</v>
      </c>
      <c r="AV16" s="103">
        <v>81.82471472965473</v>
      </c>
      <c r="AW16" s="103">
        <v>67.728227503302904</v>
      </c>
      <c r="AX16" s="103">
        <v>47.717185167473168</v>
      </c>
      <c r="AY16" s="103">
        <v>60.552566829526867</v>
      </c>
      <c r="AZ16" s="103">
        <v>157.63392487330202</v>
      </c>
      <c r="BA16" s="103">
        <v>54.124184754530738</v>
      </c>
      <c r="BB16" s="103">
        <v>49.61553416763978</v>
      </c>
      <c r="BC16" s="103">
        <v>216.96603832071108</v>
      </c>
      <c r="BD16" s="103">
        <v>51.664543843640828</v>
      </c>
      <c r="BE16" s="103">
        <v>93.474045724938733</v>
      </c>
      <c r="BF16" s="103">
        <v>68.796937333865188</v>
      </c>
      <c r="BG16" s="103">
        <v>58.843115489619542</v>
      </c>
      <c r="BH16" s="103">
        <v>41.252676564613083</v>
      </c>
      <c r="BI16" s="103">
        <v>90.538763903286124</v>
      </c>
      <c r="BJ16" s="103">
        <v>198.11770056877</v>
      </c>
      <c r="BK16" s="103">
        <v>46.227486845720541</v>
      </c>
      <c r="BL16" s="103">
        <v>46.439793154858329</v>
      </c>
      <c r="BM16" s="103">
        <v>32.927638201309186</v>
      </c>
      <c r="BN16" s="103">
        <v>46.274729288056065</v>
      </c>
      <c r="BO16" s="103">
        <v>46.386182020066578</v>
      </c>
      <c r="BP16" s="103">
        <v>102.41431540713687</v>
      </c>
      <c r="BQ16" s="103">
        <v>57.626125055454743</v>
      </c>
      <c r="BR16" s="103">
        <v>58.737174037664019</v>
      </c>
      <c r="BS16" s="103">
        <v>54.443373259696294</v>
      </c>
      <c r="BT16" s="103">
        <v>53.433594274212481</v>
      </c>
      <c r="BU16" s="103">
        <v>113.56522507983642</v>
      </c>
      <c r="BV16" s="103">
        <v>45.532591331200422</v>
      </c>
      <c r="BW16" s="103">
        <v>47.639866360777681</v>
      </c>
      <c r="BX16" s="103">
        <v>38.601250301325884</v>
      </c>
      <c r="BY16" s="103">
        <v>44.936148152651398</v>
      </c>
      <c r="BZ16" s="103">
        <v>88.518670063866153</v>
      </c>
      <c r="CA16" s="103">
        <v>75.206547101422672</v>
      </c>
      <c r="CB16" s="103">
        <v>52.46170308181236</v>
      </c>
      <c r="CC16" s="103">
        <v>70.110514708434195</v>
      </c>
      <c r="CD16" s="103">
        <v>59.968974203368063</v>
      </c>
      <c r="CE16" s="103">
        <v>42.049104812494363</v>
      </c>
      <c r="CF16" s="103">
        <v>104.2782372416611</v>
      </c>
      <c r="CG16" s="103">
        <v>37.782276544532372</v>
      </c>
      <c r="CH16" s="103">
        <v>42.447359350373986</v>
      </c>
      <c r="CI16" s="103">
        <v>88.730849477092306</v>
      </c>
      <c r="CJ16" s="103">
        <v>78.818972338200837</v>
      </c>
      <c r="CK16" s="103">
        <v>73.633745288811085</v>
      </c>
      <c r="CL16" s="103">
        <v>117.80101990520646</v>
      </c>
      <c r="CM16" s="103">
        <v>50.95149103221442</v>
      </c>
      <c r="CN16" s="103">
        <v>65.351601917334463</v>
      </c>
      <c r="CO16" s="103">
        <v>70.191072926350543</v>
      </c>
      <c r="CP16" s="103">
        <v>54.155104497183537</v>
      </c>
    </row>
    <row r="17" spans="1:94" x14ac:dyDescent="0.2">
      <c r="A17" s="108" t="s">
        <v>1680</v>
      </c>
      <c r="B17" s="96">
        <v>271.94359221126098</v>
      </c>
      <c r="C17" s="96">
        <v>256.89280213212373</v>
      </c>
      <c r="D17" s="96">
        <v>246.41942500355648</v>
      </c>
      <c r="E17" s="96">
        <v>254.79645516942151</v>
      </c>
      <c r="F17" s="96">
        <v>238.65648039864828</v>
      </c>
      <c r="G17" s="110">
        <f t="shared" si="0"/>
        <v>4.9204733748645424E-2</v>
      </c>
      <c r="I17" s="96">
        <v>367.05127616760865</v>
      </c>
      <c r="J17" s="96">
        <v>394.64901404292794</v>
      </c>
      <c r="K17" s="96">
        <v>426.95531014432106</v>
      </c>
      <c r="L17" s="96">
        <v>436.23856999103953</v>
      </c>
      <c r="M17" s="96">
        <v>384.87406555600018</v>
      </c>
      <c r="N17" s="110">
        <f t="shared" si="1"/>
        <v>7.2145310042794633E-2</v>
      </c>
      <c r="O17" s="110"/>
      <c r="P17" s="4" t="s">
        <v>288</v>
      </c>
      <c r="Q17" s="4" t="s">
        <v>289</v>
      </c>
      <c r="R17" s="103">
        <v>162.39564656471129</v>
      </c>
      <c r="S17" s="103">
        <v>171.7999466201268</v>
      </c>
      <c r="T17" s="103">
        <v>482.16720598740642</v>
      </c>
      <c r="U17" s="103">
        <v>96.684236625012417</v>
      </c>
      <c r="V17" s="103">
        <v>255.35386651359397</v>
      </c>
      <c r="W17" s="103">
        <v>197.26782702397858</v>
      </c>
      <c r="X17" s="103">
        <v>173.81282358493223</v>
      </c>
      <c r="Y17" s="103">
        <v>131.39160967499839</v>
      </c>
      <c r="Z17" s="103">
        <v>190.05861388880601</v>
      </c>
      <c r="AA17" s="103">
        <v>101.34051407519891</v>
      </c>
      <c r="AB17" s="103">
        <v>285.12653637601949</v>
      </c>
      <c r="AC17" s="103">
        <v>239.76566541051292</v>
      </c>
      <c r="AD17" s="103">
        <v>288.68069624196471</v>
      </c>
      <c r="AE17" s="103">
        <v>234.64371583922355</v>
      </c>
      <c r="AF17" s="103">
        <v>227.71118934265576</v>
      </c>
      <c r="AG17" s="103">
        <v>264.21919713050147</v>
      </c>
      <c r="AH17" s="103">
        <v>156.91303305393055</v>
      </c>
      <c r="AI17" s="103">
        <v>180.43901916593882</v>
      </c>
      <c r="AJ17" s="103">
        <v>227.1490536957364</v>
      </c>
      <c r="AK17" s="103">
        <v>225.59876215008018</v>
      </c>
      <c r="AL17" s="103">
        <v>138.39485040190462</v>
      </c>
      <c r="AM17" s="103">
        <v>231.74018650218491</v>
      </c>
      <c r="AN17" s="103">
        <v>148.76172765626706</v>
      </c>
      <c r="AO17" s="103">
        <v>92.591346791275711</v>
      </c>
      <c r="AP17" s="103">
        <v>285.85380684503292</v>
      </c>
      <c r="AQ17" s="103">
        <v>208.22629114186131</v>
      </c>
      <c r="AR17" s="103">
        <v>258.1391550383525</v>
      </c>
      <c r="AS17" s="103">
        <v>218.20502356235102</v>
      </c>
      <c r="AT17" s="103">
        <v>162.07913727837072</v>
      </c>
      <c r="AU17" s="103">
        <v>126.5261452470789</v>
      </c>
      <c r="AV17" s="103">
        <v>118.88587519719137</v>
      </c>
      <c r="AW17" s="103">
        <v>179.27977792487923</v>
      </c>
      <c r="AX17" s="103">
        <v>170.36016498534946</v>
      </c>
      <c r="AY17" s="103">
        <v>158.98510092497517</v>
      </c>
      <c r="AZ17" s="103">
        <v>213.28704333398028</v>
      </c>
      <c r="BA17" s="103">
        <v>190.3615584836121</v>
      </c>
      <c r="BB17" s="103">
        <v>122.32364283009706</v>
      </c>
      <c r="BC17" s="103">
        <v>313.77356412665898</v>
      </c>
      <c r="BD17" s="103">
        <v>184.87446655770967</v>
      </c>
      <c r="BE17" s="103">
        <v>153.89974620446381</v>
      </c>
      <c r="BF17" s="103">
        <v>189.54356146652387</v>
      </c>
      <c r="BG17" s="103">
        <v>200.99624911695787</v>
      </c>
      <c r="BH17" s="103">
        <v>205.93656013594736</v>
      </c>
      <c r="BI17" s="103">
        <v>145.52475256578325</v>
      </c>
      <c r="BJ17" s="103">
        <v>181.55439965416556</v>
      </c>
      <c r="BK17" s="103">
        <v>237.87939755669123</v>
      </c>
      <c r="BL17" s="103">
        <v>184.10529413335914</v>
      </c>
      <c r="BM17" s="103">
        <v>115.79503793531984</v>
      </c>
      <c r="BN17" s="103">
        <v>107.98643682265516</v>
      </c>
      <c r="BO17" s="103">
        <v>168.70291916686676</v>
      </c>
      <c r="BP17" s="103">
        <v>190.27733441346189</v>
      </c>
      <c r="BQ17" s="103">
        <v>196.03406588531178</v>
      </c>
      <c r="BR17" s="103">
        <v>174.88377515546591</v>
      </c>
      <c r="BS17" s="103">
        <v>141.286095689435</v>
      </c>
      <c r="BT17" s="103">
        <v>369.69238143529401</v>
      </c>
      <c r="BU17" s="103">
        <v>232.10604910161422</v>
      </c>
      <c r="BV17" s="103">
        <v>214.49935332939353</v>
      </c>
      <c r="BW17" s="103">
        <v>75.208087517556606</v>
      </c>
      <c r="BX17" s="103">
        <v>209.26489519434313</v>
      </c>
      <c r="BY17" s="103">
        <v>123.94965201492866</v>
      </c>
      <c r="BZ17" s="103">
        <v>346.9749612802953</v>
      </c>
      <c r="CA17" s="103">
        <v>173.45092936241932</v>
      </c>
      <c r="CB17" s="103">
        <v>301.0914832142895</v>
      </c>
      <c r="CC17" s="103">
        <v>334.6954239235485</v>
      </c>
      <c r="CD17" s="103">
        <v>160.16451653039485</v>
      </c>
      <c r="CE17" s="103">
        <v>176.44137960477818</v>
      </c>
      <c r="CF17" s="103">
        <v>258.7818393505234</v>
      </c>
      <c r="CG17" s="103">
        <v>158.69463595273587</v>
      </c>
      <c r="CH17" s="103">
        <v>208.62758380299289</v>
      </c>
      <c r="CI17" s="103">
        <v>238.45207896065122</v>
      </c>
      <c r="CJ17" s="103">
        <v>201.52527167507347</v>
      </c>
      <c r="CK17" s="103">
        <v>203.48924932739396</v>
      </c>
      <c r="CL17" s="103">
        <v>267.83175546576138</v>
      </c>
      <c r="CM17" s="103">
        <v>165.7643377019493</v>
      </c>
      <c r="CN17" s="103">
        <v>196.40325924113114</v>
      </c>
      <c r="CO17" s="103">
        <v>148.26145341485099</v>
      </c>
      <c r="CP17" s="103">
        <v>205.19451640250733</v>
      </c>
    </row>
    <row r="18" spans="1:94" x14ac:dyDescent="0.2">
      <c r="A18" s="108" t="s">
        <v>1683</v>
      </c>
      <c r="B18" s="96">
        <v>25.425722758969396</v>
      </c>
      <c r="C18" s="96">
        <v>26.51041262036426</v>
      </c>
      <c r="D18" s="96">
        <v>24.656233754097006</v>
      </c>
      <c r="E18" s="96">
        <v>24.684485561708065</v>
      </c>
      <c r="F18" s="96">
        <v>24.700448930535529</v>
      </c>
      <c r="G18" s="110">
        <f t="shared" si="0"/>
        <v>3.1869467858463466E-2</v>
      </c>
      <c r="I18" s="96">
        <v>63.905460930827147</v>
      </c>
      <c r="J18" s="96">
        <v>67.237593251746574</v>
      </c>
      <c r="K18" s="96">
        <v>66.45028721829361</v>
      </c>
      <c r="L18" s="96">
        <v>68.074956544399967</v>
      </c>
      <c r="M18" s="96">
        <v>61.894633717167821</v>
      </c>
      <c r="N18" s="110">
        <f t="shared" si="1"/>
        <v>3.8985952515512894E-2</v>
      </c>
      <c r="O18" s="110"/>
      <c r="P18" s="4" t="s">
        <v>301</v>
      </c>
      <c r="Q18" s="4" t="s">
        <v>302</v>
      </c>
      <c r="R18" s="103">
        <v>79.714075743780896</v>
      </c>
      <c r="S18" s="103">
        <v>37.546224199972983</v>
      </c>
      <c r="T18" s="103">
        <v>87.215942140125733</v>
      </c>
      <c r="U18" s="103">
        <v>31.024323207235788</v>
      </c>
      <c r="V18" s="103">
        <v>49.278362665350656</v>
      </c>
      <c r="W18" s="103">
        <v>82.91412555703171</v>
      </c>
      <c r="X18" s="103">
        <v>67.042663767971959</v>
      </c>
      <c r="Y18" s="103">
        <v>53.943399563795523</v>
      </c>
      <c r="Z18" s="103">
        <v>78.244945180926166</v>
      </c>
      <c r="AA18" s="103">
        <v>73.777011630534815</v>
      </c>
      <c r="AB18" s="103">
        <v>56.499120058128952</v>
      </c>
      <c r="AC18" s="103">
        <v>66.667965475971172</v>
      </c>
      <c r="AD18" s="103">
        <v>83.896355295756209</v>
      </c>
      <c r="AE18" s="103">
        <v>70.914448753308577</v>
      </c>
      <c r="AF18" s="103">
        <v>79.40264882830509</v>
      </c>
      <c r="AG18" s="103">
        <v>102.03558189792864</v>
      </c>
      <c r="AH18" s="103">
        <v>70.357959685472068</v>
      </c>
      <c r="AI18" s="103">
        <v>55.874627549273214</v>
      </c>
      <c r="AJ18" s="103">
        <v>59.843429280777812</v>
      </c>
      <c r="AK18" s="103">
        <v>104.15466487897856</v>
      </c>
      <c r="AL18" s="103">
        <v>78.681286369866712</v>
      </c>
      <c r="AM18" s="103">
        <v>81.01274952521338</v>
      </c>
      <c r="AN18" s="103">
        <v>67.375410348906769</v>
      </c>
      <c r="AO18" s="103">
        <v>84.901649221273317</v>
      </c>
      <c r="AP18" s="103">
        <v>54.230637263768351</v>
      </c>
      <c r="AQ18" s="103">
        <v>79.85119705985386</v>
      </c>
      <c r="AR18" s="103">
        <v>88.378646416975201</v>
      </c>
      <c r="AS18" s="103">
        <v>82.073333324262663</v>
      </c>
      <c r="AT18" s="103">
        <v>45.8772977371396</v>
      </c>
      <c r="AU18" s="103">
        <v>55.0190499395747</v>
      </c>
      <c r="AV18" s="103">
        <v>104.21941568131531</v>
      </c>
      <c r="AW18" s="103">
        <v>49.796275908588008</v>
      </c>
      <c r="AX18" s="103">
        <v>45.241094599916671</v>
      </c>
      <c r="AY18" s="103">
        <v>83.735953407542425</v>
      </c>
      <c r="AZ18" s="103">
        <v>88.998683509843076</v>
      </c>
      <c r="BA18" s="103">
        <v>78.02609327786935</v>
      </c>
      <c r="BB18" s="103">
        <v>65.793726970704952</v>
      </c>
      <c r="BC18" s="103">
        <v>62.004091729383354</v>
      </c>
      <c r="BD18" s="103">
        <v>63.50085833358122</v>
      </c>
      <c r="BE18" s="103">
        <v>66.419039305263524</v>
      </c>
      <c r="BF18" s="103">
        <v>68.686592387779967</v>
      </c>
      <c r="BG18" s="103">
        <v>69.087761122074369</v>
      </c>
      <c r="BH18" s="103">
        <v>65.689005678825382</v>
      </c>
      <c r="BI18" s="103">
        <v>70.353678059415699</v>
      </c>
      <c r="BJ18" s="103">
        <v>60.088876136177731</v>
      </c>
      <c r="BK18" s="103">
        <v>60.552388582641015</v>
      </c>
      <c r="BL18" s="103">
        <v>48.87050295691914</v>
      </c>
      <c r="BM18" s="103">
        <v>45.096154377384607</v>
      </c>
      <c r="BN18" s="103">
        <v>43.618459050529552</v>
      </c>
      <c r="BO18" s="103">
        <v>64.89372826326418</v>
      </c>
      <c r="BP18" s="103">
        <v>63.390475925059789</v>
      </c>
      <c r="BQ18" s="103">
        <v>58.622510176287413</v>
      </c>
      <c r="BR18" s="103">
        <v>64.015201447031913</v>
      </c>
      <c r="BS18" s="103">
        <v>73.319309829818408</v>
      </c>
      <c r="BT18" s="103">
        <v>67.834801147391659</v>
      </c>
      <c r="BU18" s="103">
        <v>58.592930440400963</v>
      </c>
      <c r="BV18" s="103">
        <v>63.15118856264187</v>
      </c>
      <c r="BW18" s="103">
        <v>54.810789467035178</v>
      </c>
      <c r="BX18" s="103">
        <v>78.467005620884095</v>
      </c>
      <c r="BY18" s="103">
        <v>50.44940125299037</v>
      </c>
      <c r="BZ18" s="103">
        <v>57.584212135107521</v>
      </c>
      <c r="CA18" s="103">
        <v>90.546945471035087</v>
      </c>
      <c r="CB18" s="103">
        <v>64.530362158858409</v>
      </c>
      <c r="CC18" s="103">
        <v>74.895228311828831</v>
      </c>
      <c r="CD18" s="103">
        <v>95.711562877696224</v>
      </c>
      <c r="CE18" s="103">
        <v>60.892073507013812</v>
      </c>
      <c r="CF18" s="103">
        <v>75.277992681775913</v>
      </c>
      <c r="CG18" s="103">
        <v>76.826808351760732</v>
      </c>
      <c r="CH18" s="103">
        <v>80.276919973196158</v>
      </c>
      <c r="CI18" s="103">
        <v>62.588417267749811</v>
      </c>
      <c r="CJ18" s="103">
        <v>47.105808348968495</v>
      </c>
      <c r="CK18" s="103">
        <v>59.022269656893201</v>
      </c>
      <c r="CL18" s="103">
        <v>68.791850110559992</v>
      </c>
      <c r="CM18" s="103">
        <v>46.658025951149497</v>
      </c>
      <c r="CN18" s="103">
        <v>74.181032387242198</v>
      </c>
      <c r="CO18" s="103">
        <v>54.212044944440827</v>
      </c>
      <c r="CP18" s="103">
        <v>40.124761219353971</v>
      </c>
    </row>
    <row r="19" spans="1:94" x14ac:dyDescent="0.2">
      <c r="A19" s="108" t="s">
        <v>1691</v>
      </c>
      <c r="B19" s="96">
        <v>142.21730710289049</v>
      </c>
      <c r="C19" s="96">
        <v>139.05474073774741</v>
      </c>
      <c r="D19" s="96">
        <v>142.24763008995427</v>
      </c>
      <c r="E19" s="96">
        <v>149.82019629700042</v>
      </c>
      <c r="F19" s="96">
        <v>137.34941727392115</v>
      </c>
      <c r="G19" s="110">
        <f t="shared" si="0"/>
        <v>3.3643645138594476E-2</v>
      </c>
      <c r="I19" s="96">
        <v>124.69810272225715</v>
      </c>
      <c r="J19" s="96">
        <v>126.94286823112635</v>
      </c>
      <c r="K19" s="96">
        <v>123.63265352836682</v>
      </c>
      <c r="L19" s="96">
        <v>116.15748585687267</v>
      </c>
      <c r="M19" s="96">
        <v>129.80845172907965</v>
      </c>
      <c r="N19" s="110">
        <f t="shared" si="1"/>
        <v>4.1082183995768476E-2</v>
      </c>
      <c r="O19" s="110"/>
      <c r="P19" s="4" t="s">
        <v>311</v>
      </c>
      <c r="Q19" s="4" t="s">
        <v>312</v>
      </c>
      <c r="R19" s="103">
        <v>117.5813189741074</v>
      </c>
      <c r="S19" s="103">
        <v>99.029628021012087</v>
      </c>
      <c r="T19" s="103">
        <v>178.9459954853873</v>
      </c>
      <c r="U19" s="103">
        <v>67.734257114374998</v>
      </c>
      <c r="V19" s="103">
        <v>151.44008317759508</v>
      </c>
      <c r="W19" s="103">
        <v>124.86590272697882</v>
      </c>
      <c r="X19" s="103">
        <v>101.93726061076816</v>
      </c>
      <c r="Y19" s="103">
        <v>100.06149251697171</v>
      </c>
      <c r="Z19" s="103">
        <v>157.09453958376994</v>
      </c>
      <c r="AA19" s="103">
        <v>91.431324759772423</v>
      </c>
      <c r="AB19" s="103">
        <v>118.00636825796282</v>
      </c>
      <c r="AC19" s="103">
        <v>123.88498697781291</v>
      </c>
      <c r="AD19" s="103">
        <v>153.76559796814303</v>
      </c>
      <c r="AE19" s="103">
        <v>150.97237594258885</v>
      </c>
      <c r="AF19" s="103">
        <v>122.38930817423231</v>
      </c>
      <c r="AG19" s="103">
        <v>130.31528335041989</v>
      </c>
      <c r="AH19" s="103">
        <v>125.38588329949263</v>
      </c>
      <c r="AI19" s="103">
        <v>152.87023634890176</v>
      </c>
      <c r="AJ19" s="103">
        <v>116.36935815033367</v>
      </c>
      <c r="AK19" s="103">
        <v>123.45753721565787</v>
      </c>
      <c r="AL19" s="103">
        <v>110.02522252987778</v>
      </c>
      <c r="AM19" s="103">
        <v>131.03534295254426</v>
      </c>
      <c r="AN19" s="103">
        <v>128.63799118349112</v>
      </c>
      <c r="AO19" s="103">
        <v>91.087435037133218</v>
      </c>
      <c r="AP19" s="103">
        <v>104.27928437072218</v>
      </c>
      <c r="AQ19" s="103">
        <v>116.86817411136965</v>
      </c>
      <c r="AR19" s="103">
        <v>133.22636703047021</v>
      </c>
      <c r="AS19" s="103">
        <v>122.93926339277758</v>
      </c>
      <c r="AT19" s="103">
        <v>120.11671268747723</v>
      </c>
      <c r="AU19" s="103">
        <v>119.83532441117192</v>
      </c>
      <c r="AV19" s="103">
        <v>135.92806291440078</v>
      </c>
      <c r="AW19" s="103">
        <v>116.20093650825652</v>
      </c>
      <c r="AX19" s="103">
        <v>107.30262661713459</v>
      </c>
      <c r="AY19" s="103">
        <v>134.53435671932226</v>
      </c>
      <c r="AZ19" s="103">
        <v>153.68749855819357</v>
      </c>
      <c r="BA19" s="103">
        <v>125.32432949728809</v>
      </c>
      <c r="BB19" s="103">
        <v>125.45500122585072</v>
      </c>
      <c r="BC19" s="103">
        <v>138.45353957444524</v>
      </c>
      <c r="BD19" s="103">
        <v>109.50127944770429</v>
      </c>
      <c r="BE19" s="103">
        <v>117.30878756872129</v>
      </c>
      <c r="BF19" s="103">
        <v>112.79371285075415</v>
      </c>
      <c r="BG19" s="103">
        <v>103.68018269790694</v>
      </c>
      <c r="BH19" s="103">
        <v>113.02226340295829</v>
      </c>
      <c r="BI19" s="103">
        <v>118.30688963895778</v>
      </c>
      <c r="BJ19" s="103">
        <v>120.69801224273128</v>
      </c>
      <c r="BK19" s="103">
        <v>106.65237547597273</v>
      </c>
      <c r="BL19" s="103">
        <v>106.76087774350319</v>
      </c>
      <c r="BM19" s="103">
        <v>79.33958953174006</v>
      </c>
      <c r="BN19" s="103">
        <v>112.60693887422316</v>
      </c>
      <c r="BO19" s="103">
        <v>112.45860830637606</v>
      </c>
      <c r="BP19" s="103">
        <v>122.12532758489094</v>
      </c>
      <c r="BQ19" s="103">
        <v>104.60751157890975</v>
      </c>
      <c r="BR19" s="103">
        <v>107.97662553529051</v>
      </c>
      <c r="BS19" s="103">
        <v>115.76681393151185</v>
      </c>
      <c r="BT19" s="103">
        <v>100.45873285381134</v>
      </c>
      <c r="BU19" s="103">
        <v>122.30626467156218</v>
      </c>
      <c r="BV19" s="103">
        <v>97.466552841346797</v>
      </c>
      <c r="BW19" s="103">
        <v>86.55139575174762</v>
      </c>
      <c r="BX19" s="103">
        <v>125.01587756953086</v>
      </c>
      <c r="BY19" s="103">
        <v>80.370902630659131</v>
      </c>
      <c r="BZ19" s="103">
        <v>108.96341727884131</v>
      </c>
      <c r="CA19" s="103">
        <v>129.80961025302813</v>
      </c>
      <c r="CB19" s="103">
        <v>108.22692970533683</v>
      </c>
      <c r="CC19" s="103">
        <v>131.23342233819261</v>
      </c>
      <c r="CD19" s="103">
        <v>114.78637875960118</v>
      </c>
      <c r="CE19" s="103">
        <v>103.94199630222111</v>
      </c>
      <c r="CF19" s="103">
        <v>130.16495373221238</v>
      </c>
      <c r="CG19" s="103">
        <v>101.07666124450904</v>
      </c>
      <c r="CH19" s="103">
        <v>106.17861508701458</v>
      </c>
      <c r="CI19" s="103">
        <v>128.34340714634848</v>
      </c>
      <c r="CJ19" s="103">
        <v>108.35490761266145</v>
      </c>
      <c r="CK19" s="103">
        <v>111.47334253808438</v>
      </c>
      <c r="CL19" s="103">
        <v>153.38967509765243</v>
      </c>
      <c r="CM19" s="103">
        <v>115.60296004308047</v>
      </c>
      <c r="CN19" s="103">
        <v>118.6371174878558</v>
      </c>
      <c r="CO19" s="103">
        <v>105.96799828369805</v>
      </c>
      <c r="CP19" s="103">
        <v>85.963158907951993</v>
      </c>
    </row>
    <row r="20" spans="1:94" x14ac:dyDescent="0.2">
      <c r="A20" s="108" t="s">
        <v>2104</v>
      </c>
      <c r="B20" s="96">
        <v>114.75551330952078</v>
      </c>
      <c r="C20" s="96">
        <v>104.49936474185748</v>
      </c>
      <c r="D20" s="96">
        <v>113.54057789215689</v>
      </c>
      <c r="E20" s="96">
        <v>124.06413368169824</v>
      </c>
      <c r="F20" s="96">
        <v>110.54399777043083</v>
      </c>
      <c r="G20" s="110">
        <f t="shared" si="0"/>
        <v>6.2764953739161647E-2</v>
      </c>
      <c r="I20" s="96">
        <v>109.41423765815205</v>
      </c>
      <c r="J20" s="96">
        <v>110.89433554449259</v>
      </c>
      <c r="K20" s="96">
        <v>97.41676057652613</v>
      </c>
      <c r="L20" s="96">
        <v>95.454408439235976</v>
      </c>
      <c r="M20" s="96">
        <v>97.703929541791794</v>
      </c>
      <c r="N20" s="110">
        <f t="shared" si="1"/>
        <v>7.1957652738900313E-2</v>
      </c>
      <c r="O20" s="110"/>
      <c r="P20" s="4" t="s">
        <v>330</v>
      </c>
      <c r="Q20" s="4" t="s">
        <v>331</v>
      </c>
      <c r="R20" s="103">
        <v>81.27213459191583</v>
      </c>
      <c r="S20" s="103">
        <v>61.734003633653977</v>
      </c>
      <c r="T20" s="103">
        <v>98.397018082506804</v>
      </c>
      <c r="U20" s="103">
        <v>29.881643389973366</v>
      </c>
      <c r="V20" s="103">
        <v>57.208081264917148</v>
      </c>
      <c r="W20" s="103">
        <v>73.27350168399235</v>
      </c>
      <c r="X20" s="103">
        <v>77.288137996910578</v>
      </c>
      <c r="Y20" s="103">
        <v>62.114236736025966</v>
      </c>
      <c r="Z20" s="103">
        <v>89.723038471066857</v>
      </c>
      <c r="AA20" s="103">
        <v>38.07164648819171</v>
      </c>
      <c r="AB20" s="103">
        <v>64.31047980105663</v>
      </c>
      <c r="AC20" s="103">
        <v>64.144693310061186</v>
      </c>
      <c r="AD20" s="103">
        <v>80.436305191547461</v>
      </c>
      <c r="AE20" s="103">
        <v>86.660180092400807</v>
      </c>
      <c r="AF20" s="103">
        <v>52.081803528528248</v>
      </c>
      <c r="AG20" s="103">
        <v>70.745490903980112</v>
      </c>
      <c r="AH20" s="103">
        <v>70.729058634195937</v>
      </c>
      <c r="AI20" s="103">
        <v>81.30077240366802</v>
      </c>
      <c r="AJ20" s="103">
        <v>56.38447410364828</v>
      </c>
      <c r="AK20" s="103">
        <v>86.614306373865645</v>
      </c>
      <c r="AL20" s="103">
        <v>63.667982607238834</v>
      </c>
      <c r="AM20" s="103">
        <v>69.590417751279873</v>
      </c>
      <c r="AN20" s="103">
        <v>86.578359282565316</v>
      </c>
      <c r="AO20" s="103">
        <v>43.959081060377315</v>
      </c>
      <c r="AP20" s="103">
        <v>64.974617499692556</v>
      </c>
      <c r="AQ20" s="103">
        <v>82.884255615973828</v>
      </c>
      <c r="AR20" s="103">
        <v>73.393187287619583</v>
      </c>
      <c r="AS20" s="103">
        <v>75.164308045809335</v>
      </c>
      <c r="AT20" s="103">
        <v>54.749479153491848</v>
      </c>
      <c r="AU20" s="103">
        <v>63.335586084960347</v>
      </c>
      <c r="AV20" s="103">
        <v>72.705131452207368</v>
      </c>
      <c r="AW20" s="103">
        <v>71.271083911466221</v>
      </c>
      <c r="AX20" s="103">
        <v>56.170913577254858</v>
      </c>
      <c r="AY20" s="103">
        <v>70.332753449315277</v>
      </c>
      <c r="AZ20" s="103">
        <v>78.513452050487402</v>
      </c>
      <c r="BA20" s="103">
        <v>74.155838574309243</v>
      </c>
      <c r="BB20" s="103">
        <v>63.128340518161622</v>
      </c>
      <c r="BC20" s="103">
        <v>96.536542632257266</v>
      </c>
      <c r="BD20" s="103">
        <v>62.948978552131742</v>
      </c>
      <c r="BE20" s="103">
        <v>59.054737974273984</v>
      </c>
      <c r="BF20" s="103">
        <v>84.936042354176664</v>
      </c>
      <c r="BG20" s="103">
        <v>63.67486695025358</v>
      </c>
      <c r="BH20" s="103">
        <v>53.158969555091971</v>
      </c>
      <c r="BI20" s="103">
        <v>70.827483008924347</v>
      </c>
      <c r="BJ20" s="103">
        <v>61.216812635643734</v>
      </c>
      <c r="BK20" s="103">
        <v>84.307355720384024</v>
      </c>
      <c r="BL20" s="103">
        <v>72.312629003530049</v>
      </c>
      <c r="BM20" s="103">
        <v>56.473830366195727</v>
      </c>
      <c r="BN20" s="103">
        <v>64.117774086118558</v>
      </c>
      <c r="BO20" s="103">
        <v>67.100461463024374</v>
      </c>
      <c r="BP20" s="103">
        <v>71.316284385210807</v>
      </c>
      <c r="BQ20" s="103">
        <v>68.828166384202788</v>
      </c>
      <c r="BR20" s="103">
        <v>49.008312980661003</v>
      </c>
      <c r="BS20" s="103">
        <v>59.525827240809917</v>
      </c>
      <c r="BT20" s="103">
        <v>73.926604269773719</v>
      </c>
      <c r="BU20" s="103">
        <v>86.345436272244058</v>
      </c>
      <c r="BV20" s="103">
        <v>67.253961193913298</v>
      </c>
      <c r="BW20" s="103">
        <v>51.29545344622705</v>
      </c>
      <c r="BX20" s="103">
        <v>94.708497845942873</v>
      </c>
      <c r="BY20" s="103">
        <v>45.593604765875106</v>
      </c>
      <c r="BZ20" s="103">
        <v>82.298202908971945</v>
      </c>
      <c r="CA20" s="103">
        <v>73.405017346881522</v>
      </c>
      <c r="CB20" s="103">
        <v>70.289026711303137</v>
      </c>
      <c r="CC20" s="103">
        <v>78.865689082484607</v>
      </c>
      <c r="CD20" s="103">
        <v>73.039572123049666</v>
      </c>
      <c r="CE20" s="103">
        <v>63.52844144166307</v>
      </c>
      <c r="CF20" s="103">
        <v>104.09517870615194</v>
      </c>
      <c r="CG20" s="103">
        <v>62.000756375299815</v>
      </c>
      <c r="CH20" s="103">
        <v>75.974521714092177</v>
      </c>
      <c r="CI20" s="103">
        <v>74.794904562640284</v>
      </c>
      <c r="CJ20" s="103">
        <v>58.202502126613354</v>
      </c>
      <c r="CK20" s="103">
        <v>80.046246903195652</v>
      </c>
      <c r="CL20" s="103">
        <v>86.981604987029584</v>
      </c>
      <c r="CM20" s="103">
        <v>43.875029348081966</v>
      </c>
      <c r="CN20" s="103">
        <v>58.477281468002175</v>
      </c>
      <c r="CO20" s="103">
        <v>59.262185137625472</v>
      </c>
      <c r="CP20" s="103">
        <v>63.27422981069649</v>
      </c>
    </row>
    <row r="21" spans="1:94" x14ac:dyDescent="0.2">
      <c r="A21" s="108" t="s">
        <v>1705</v>
      </c>
      <c r="B21" s="96">
        <v>194.79540349443477</v>
      </c>
      <c r="C21" s="96">
        <v>184.49300941670802</v>
      </c>
      <c r="D21" s="96">
        <v>178.40717538194639</v>
      </c>
      <c r="E21" s="96">
        <v>164.26187325248827</v>
      </c>
      <c r="F21" s="96">
        <v>195.33302703562677</v>
      </c>
      <c r="G21" s="110">
        <f t="shared" si="0"/>
        <v>7.0262224130358902E-2</v>
      </c>
      <c r="I21" s="96">
        <v>197.71858178508231</v>
      </c>
      <c r="J21" s="96">
        <v>199.45709979809405</v>
      </c>
      <c r="K21" s="96">
        <v>188.91800422084989</v>
      </c>
      <c r="L21" s="96">
        <v>170.38238328617555</v>
      </c>
      <c r="M21" s="96">
        <v>198.70098960461249</v>
      </c>
      <c r="N21" s="110">
        <f t="shared" si="1"/>
        <v>6.4397759931154375E-2</v>
      </c>
      <c r="O21" s="110"/>
      <c r="P21" s="4" t="s">
        <v>368</v>
      </c>
      <c r="Q21" s="4" t="s">
        <v>369</v>
      </c>
      <c r="R21" s="103">
        <v>126.44890535495176</v>
      </c>
      <c r="S21" s="103">
        <v>89.411046261250931</v>
      </c>
      <c r="T21" s="103">
        <v>206.28561001357963</v>
      </c>
      <c r="U21" s="103">
        <v>70.798267824315943</v>
      </c>
      <c r="V21" s="103">
        <v>162.56476531092036</v>
      </c>
      <c r="W21" s="103">
        <v>183.47817146179599</v>
      </c>
      <c r="X21" s="103">
        <v>147.42789778021208</v>
      </c>
      <c r="Y21" s="103">
        <v>104.13875361220202</v>
      </c>
      <c r="Z21" s="103">
        <v>211.36871590637404</v>
      </c>
      <c r="AA21" s="103">
        <v>81.888700490082627</v>
      </c>
      <c r="AB21" s="103">
        <v>167.8361267590688</v>
      </c>
      <c r="AC21" s="103">
        <v>144.09270187046636</v>
      </c>
      <c r="AD21" s="103">
        <v>169.77284036704012</v>
      </c>
      <c r="AE21" s="103">
        <v>179.35273878949033</v>
      </c>
      <c r="AF21" s="103">
        <v>157.22507826450803</v>
      </c>
      <c r="AG21" s="103">
        <v>123.90292122954979</v>
      </c>
      <c r="AH21" s="103">
        <v>100.68957185046352</v>
      </c>
      <c r="AI21" s="103">
        <v>255.57458385093216</v>
      </c>
      <c r="AJ21" s="103">
        <v>143.17951683875393</v>
      </c>
      <c r="AK21" s="103">
        <v>202.8334523834292</v>
      </c>
      <c r="AL21" s="103">
        <v>182.04404732854601</v>
      </c>
      <c r="AM21" s="103">
        <v>161.40881327767192</v>
      </c>
      <c r="AN21" s="103">
        <v>145.16855751444385</v>
      </c>
      <c r="AO21" s="103">
        <v>120.36651886005603</v>
      </c>
      <c r="AP21" s="103">
        <v>134.43082637512578</v>
      </c>
      <c r="AQ21" s="103">
        <v>100.10087958201591</v>
      </c>
      <c r="AR21" s="103">
        <v>184.66300512945219</v>
      </c>
      <c r="AS21" s="103">
        <v>196.65159201483425</v>
      </c>
      <c r="AT21" s="103">
        <v>142.49547515849665</v>
      </c>
      <c r="AU21" s="103">
        <v>105.79028138224839</v>
      </c>
      <c r="AV21" s="103">
        <v>131.72683956985782</v>
      </c>
      <c r="AW21" s="103">
        <v>122.03193749479179</v>
      </c>
      <c r="AX21" s="103">
        <v>100.0518302326479</v>
      </c>
      <c r="AY21" s="103">
        <v>149.28445385288461</v>
      </c>
      <c r="AZ21" s="103">
        <v>272.58497260098693</v>
      </c>
      <c r="BA21" s="103">
        <v>130.45509645596204</v>
      </c>
      <c r="BB21" s="103">
        <v>148.09822555161352</v>
      </c>
      <c r="BC21" s="103">
        <v>284.47057033474539</v>
      </c>
      <c r="BD21" s="103">
        <v>127.66746834808856</v>
      </c>
      <c r="BE21" s="103">
        <v>110.1934429876613</v>
      </c>
      <c r="BF21" s="103">
        <v>163.43189557454645</v>
      </c>
      <c r="BG21" s="103">
        <v>150.62793804146992</v>
      </c>
      <c r="BH21" s="103">
        <v>169.16900293540354</v>
      </c>
      <c r="BI21" s="103">
        <v>132.35020915081506</v>
      </c>
      <c r="BJ21" s="103">
        <v>189.14480773295773</v>
      </c>
      <c r="BK21" s="103">
        <v>155.52211828897288</v>
      </c>
      <c r="BL21" s="103">
        <v>104.65333851617308</v>
      </c>
      <c r="BM21" s="103">
        <v>71.814551464618219</v>
      </c>
      <c r="BN21" s="103">
        <v>135.34081939663969</v>
      </c>
      <c r="BO21" s="103">
        <v>107.54233088577918</v>
      </c>
      <c r="BP21" s="103">
        <v>162.30652860078806</v>
      </c>
      <c r="BQ21" s="103">
        <v>108.70799215106715</v>
      </c>
      <c r="BR21" s="103">
        <v>119.90441862936353</v>
      </c>
      <c r="BS21" s="103">
        <v>118.08166168007385</v>
      </c>
      <c r="BT21" s="103">
        <v>121.59359530909128</v>
      </c>
      <c r="BU21" s="103">
        <v>107.70091393276306</v>
      </c>
      <c r="BV21" s="103">
        <v>129.07669770638481</v>
      </c>
      <c r="BW21" s="103">
        <v>77.6785327939984</v>
      </c>
      <c r="BX21" s="103">
        <v>164.47670143606373</v>
      </c>
      <c r="BY21" s="103">
        <v>110.21565040885793</v>
      </c>
      <c r="BZ21" s="103">
        <v>197.48815372973431</v>
      </c>
      <c r="CA21" s="103">
        <v>148.01720936155073</v>
      </c>
      <c r="CB21" s="103">
        <v>168.69935189179026</v>
      </c>
      <c r="CC21" s="103">
        <v>138.52466642022142</v>
      </c>
      <c r="CD21" s="103">
        <v>181.16644141289646</v>
      </c>
      <c r="CE21" s="103">
        <v>93.839733648139429</v>
      </c>
      <c r="CF21" s="103">
        <v>172.01593133731791</v>
      </c>
      <c r="CG21" s="103">
        <v>119.15070833322972</v>
      </c>
      <c r="CH21" s="103">
        <v>111.68083908755121</v>
      </c>
      <c r="CI21" s="103">
        <v>151.96108702503511</v>
      </c>
      <c r="CJ21" s="103">
        <v>164.47500421448166</v>
      </c>
      <c r="CK21" s="103">
        <v>148.36054060140071</v>
      </c>
      <c r="CL21" s="103">
        <v>209.94452526612596</v>
      </c>
      <c r="CM21" s="103">
        <v>138.40282873304852</v>
      </c>
      <c r="CN21" s="103">
        <v>182.61370335480919</v>
      </c>
      <c r="CO21" s="103">
        <v>160.5509902238712</v>
      </c>
      <c r="CP21" s="103">
        <v>110.38450096191583</v>
      </c>
    </row>
    <row r="22" spans="1:94" x14ac:dyDescent="0.2">
      <c r="A22" s="108" t="s">
        <v>2103</v>
      </c>
      <c r="B22" s="96">
        <v>81.639490233971856</v>
      </c>
      <c r="C22" s="96">
        <v>73.208358537702892</v>
      </c>
      <c r="D22" s="96">
        <v>70.8498200654481</v>
      </c>
      <c r="E22" s="96">
        <v>84.000954918525863</v>
      </c>
      <c r="F22" s="96">
        <v>72.613228482331053</v>
      </c>
      <c r="G22" s="110">
        <f t="shared" si="0"/>
        <v>7.7520967453490144E-2</v>
      </c>
      <c r="I22" s="96">
        <v>81.402160597663794</v>
      </c>
      <c r="J22" s="96">
        <v>83.570499467956793</v>
      </c>
      <c r="K22" s="96">
        <v>103.17081444142293</v>
      </c>
      <c r="L22" s="96">
        <v>88.963169148039071</v>
      </c>
      <c r="M22" s="96">
        <v>86.547161756707524</v>
      </c>
      <c r="N22" s="110">
        <f t="shared" si="1"/>
        <v>9.6566948211677731E-2</v>
      </c>
      <c r="O22" s="110"/>
      <c r="P22" s="4" t="s">
        <v>404</v>
      </c>
      <c r="Q22" s="4" t="s">
        <v>405</v>
      </c>
      <c r="R22" s="103">
        <v>60.212053483719636</v>
      </c>
      <c r="S22" s="103">
        <v>29.615850687875366</v>
      </c>
      <c r="T22" s="103">
        <v>83.293579604964123</v>
      </c>
      <c r="U22" s="103">
        <v>30.511782473240107</v>
      </c>
      <c r="V22" s="103">
        <v>42.095426292653706</v>
      </c>
      <c r="W22" s="103">
        <v>61.46621886907549</v>
      </c>
      <c r="X22" s="103">
        <v>57.253329365202141</v>
      </c>
      <c r="Y22" s="103">
        <v>49.784831787252465</v>
      </c>
      <c r="Z22" s="103">
        <v>70.286889565233352</v>
      </c>
      <c r="AA22" s="103">
        <v>29.735827717650505</v>
      </c>
      <c r="AB22" s="103">
        <v>52.237979262288469</v>
      </c>
      <c r="AC22" s="103">
        <v>51.714879645774005</v>
      </c>
      <c r="AD22" s="103">
        <v>56.98860033078396</v>
      </c>
      <c r="AE22" s="103">
        <v>56.010761225124178</v>
      </c>
      <c r="AF22" s="103">
        <v>44.301863355508345</v>
      </c>
      <c r="AG22" s="103">
        <v>55.305231956919734</v>
      </c>
      <c r="AH22" s="103">
        <v>42.80676925677836</v>
      </c>
      <c r="AI22" s="103">
        <v>60.527125014565463</v>
      </c>
      <c r="AJ22" s="103">
        <v>32.979895822086107</v>
      </c>
      <c r="AK22" s="103">
        <v>58.393388785697354</v>
      </c>
      <c r="AL22" s="103">
        <v>61.768623124840275</v>
      </c>
      <c r="AM22" s="103">
        <v>57.987495517227671</v>
      </c>
      <c r="AN22" s="103">
        <v>50.665768168584627</v>
      </c>
      <c r="AO22" s="103">
        <v>35.554557972710661</v>
      </c>
      <c r="AP22" s="103">
        <v>38.749760887013956</v>
      </c>
      <c r="AQ22" s="103">
        <v>47.055474928095137</v>
      </c>
      <c r="AR22" s="103">
        <v>47.944227300322886</v>
      </c>
      <c r="AS22" s="103">
        <v>60.303838743749061</v>
      </c>
      <c r="AT22" s="103">
        <v>46.329048963020114</v>
      </c>
      <c r="AU22" s="103">
        <v>36.043424548423687</v>
      </c>
      <c r="AV22" s="103">
        <v>54.399992214349076</v>
      </c>
      <c r="AW22" s="103">
        <v>62.18187487961233</v>
      </c>
      <c r="AX22" s="103">
        <v>25.585277348956694</v>
      </c>
      <c r="AY22" s="103">
        <v>60.63250987143379</v>
      </c>
      <c r="AZ22" s="103">
        <v>73.295268982504652</v>
      </c>
      <c r="BA22" s="103">
        <v>60.634420839847373</v>
      </c>
      <c r="BB22" s="103">
        <v>51.081914435378025</v>
      </c>
      <c r="BC22" s="103">
        <v>77.825142540976188</v>
      </c>
      <c r="BD22" s="103">
        <v>50.263983783347037</v>
      </c>
      <c r="BE22" s="103">
        <v>44.217178296555666</v>
      </c>
      <c r="BF22" s="103">
        <v>70.349558386263979</v>
      </c>
      <c r="BG22" s="103">
        <v>55.743010523612881</v>
      </c>
      <c r="BH22" s="103">
        <v>66.388900633197281</v>
      </c>
      <c r="BI22" s="103">
        <v>53.652493577540469</v>
      </c>
      <c r="BJ22" s="103">
        <v>60.819420581573084</v>
      </c>
      <c r="BK22" s="103">
        <v>55.904070538699955</v>
      </c>
      <c r="BL22" s="103">
        <v>43.683042680664869</v>
      </c>
      <c r="BM22" s="103">
        <v>42.1308837584087</v>
      </c>
      <c r="BN22" s="103">
        <v>48.22286112789169</v>
      </c>
      <c r="BO22" s="103">
        <v>63.665953439262289</v>
      </c>
      <c r="BP22" s="103">
        <v>52.615885680742387</v>
      </c>
      <c r="BQ22" s="103">
        <v>64.880156476110244</v>
      </c>
      <c r="BR22" s="103">
        <v>44.230513916542307</v>
      </c>
      <c r="BS22" s="103">
        <v>38.227975280505206</v>
      </c>
      <c r="BT22" s="103">
        <v>44.356765963473457</v>
      </c>
      <c r="BU22" s="103">
        <v>40.388176081024028</v>
      </c>
      <c r="BV22" s="103">
        <v>56.137918181181348</v>
      </c>
      <c r="BW22" s="103">
        <v>36.071684530560894</v>
      </c>
      <c r="BX22" s="103">
        <v>58.504584683156885</v>
      </c>
      <c r="BY22" s="103">
        <v>39.213107341120867</v>
      </c>
      <c r="BZ22" s="103">
        <v>46.231649307315855</v>
      </c>
      <c r="CA22" s="103">
        <v>68.137947224192231</v>
      </c>
      <c r="CB22" s="103">
        <v>41.748421266287068</v>
      </c>
      <c r="CC22" s="103">
        <v>54.160959440415411</v>
      </c>
      <c r="CD22" s="103">
        <v>81.131017702687544</v>
      </c>
      <c r="CE22" s="103">
        <v>48.07791970227845</v>
      </c>
      <c r="CF22" s="103">
        <v>67.093272480621323</v>
      </c>
      <c r="CG22" s="103">
        <v>44.232627216335807</v>
      </c>
      <c r="CH22" s="103">
        <v>45.612474437745171</v>
      </c>
      <c r="CI22" s="103">
        <v>69.975631169480266</v>
      </c>
      <c r="CJ22" s="103">
        <v>40.191762993808645</v>
      </c>
      <c r="CK22" s="103">
        <v>50.581658799880934</v>
      </c>
      <c r="CL22" s="103">
        <v>85.710149215288027</v>
      </c>
      <c r="CM22" s="103">
        <v>30.551621163313204</v>
      </c>
      <c r="CN22" s="103">
        <v>59.485446404727433</v>
      </c>
      <c r="CO22" s="103">
        <v>45.261711457684193</v>
      </c>
      <c r="CP22" s="103">
        <v>64.850991054629446</v>
      </c>
    </row>
    <row r="23" spans="1:94" x14ac:dyDescent="0.2">
      <c r="A23" s="108" t="s">
        <v>2102</v>
      </c>
      <c r="B23" s="96">
        <v>62.132013143873472</v>
      </c>
      <c r="C23" s="96">
        <v>59.589974617156464</v>
      </c>
      <c r="D23" s="96">
        <v>63.225952203726301</v>
      </c>
      <c r="E23" s="96">
        <v>53.494280541512964</v>
      </c>
      <c r="F23" s="96">
        <v>65.141191419154637</v>
      </c>
      <c r="G23" s="110">
        <f t="shared" si="0"/>
        <v>7.4255695890532297E-2</v>
      </c>
      <c r="I23" s="96">
        <v>82.672701032249833</v>
      </c>
      <c r="J23" s="96">
        <v>83.061884659927273</v>
      </c>
      <c r="K23" s="96">
        <v>95.018642758570579</v>
      </c>
      <c r="L23" s="96">
        <v>85.08319472014567</v>
      </c>
      <c r="M23" s="96">
        <v>85.353643051663013</v>
      </c>
      <c r="N23" s="110">
        <f t="shared" si="1"/>
        <v>5.856013019118702E-2</v>
      </c>
      <c r="O23" s="110"/>
      <c r="P23" s="4" t="s">
        <v>474</v>
      </c>
      <c r="Q23" s="4" t="s">
        <v>475</v>
      </c>
      <c r="R23" s="103">
        <v>82.148467413616657</v>
      </c>
      <c r="S23" s="103">
        <v>66.945040146269335</v>
      </c>
      <c r="T23" s="103">
        <v>110.4653047030997</v>
      </c>
      <c r="U23" s="103">
        <v>34.962425353311055</v>
      </c>
      <c r="V23" s="103">
        <v>78.407831438888408</v>
      </c>
      <c r="W23" s="103">
        <v>77.944248935908988</v>
      </c>
      <c r="X23" s="103">
        <v>64.970729278225775</v>
      </c>
      <c r="Y23" s="103">
        <v>44.352138035571436</v>
      </c>
      <c r="Z23" s="103">
        <v>120.47718053624881</v>
      </c>
      <c r="AA23" s="103">
        <v>53.14704362927246</v>
      </c>
      <c r="AB23" s="103">
        <v>50.912837896780196</v>
      </c>
      <c r="AC23" s="103">
        <v>68.27577220331969</v>
      </c>
      <c r="AD23" s="103">
        <v>97.254734136206807</v>
      </c>
      <c r="AE23" s="103">
        <v>100.40447587894637</v>
      </c>
      <c r="AF23" s="103">
        <v>82.013875440750013</v>
      </c>
      <c r="AG23" s="103">
        <v>67.898775471788227</v>
      </c>
      <c r="AH23" s="103">
        <v>86.045300841072361</v>
      </c>
      <c r="AI23" s="103">
        <v>88.599541869714244</v>
      </c>
      <c r="AJ23" s="103">
        <v>41.688748993061928</v>
      </c>
      <c r="AK23" s="103">
        <v>99.218702233138032</v>
      </c>
      <c r="AL23" s="103">
        <v>73.596962825011545</v>
      </c>
      <c r="AM23" s="103">
        <v>48.327434913349826</v>
      </c>
      <c r="AN23" s="103">
        <v>121.23689677620131</v>
      </c>
      <c r="AO23" s="103">
        <v>66.625046771986959</v>
      </c>
      <c r="AP23" s="103">
        <v>142.35178994785704</v>
      </c>
      <c r="AQ23" s="103">
        <v>91.766222361497185</v>
      </c>
      <c r="AR23" s="103">
        <v>123.75083222093052</v>
      </c>
      <c r="AS23" s="103">
        <v>90.212426857292655</v>
      </c>
      <c r="AT23" s="103">
        <v>64.501268490865428</v>
      </c>
      <c r="AU23" s="103">
        <v>98.589545301192459</v>
      </c>
      <c r="AV23" s="103">
        <v>91.952127763231559</v>
      </c>
      <c r="AW23" s="103">
        <v>93.023483498296031</v>
      </c>
      <c r="AX23" s="103">
        <v>90.202476785506121</v>
      </c>
      <c r="AY23" s="103">
        <v>66.501325474281714</v>
      </c>
      <c r="AZ23" s="103">
        <v>83.834085612232542</v>
      </c>
      <c r="BA23" s="103">
        <v>98.388824787829293</v>
      </c>
      <c r="BB23" s="103">
        <v>48.929315110061509</v>
      </c>
      <c r="BC23" s="103">
        <v>94.463214924793192</v>
      </c>
      <c r="BD23" s="103">
        <v>67.462459964022997</v>
      </c>
      <c r="BE23" s="103">
        <v>79.703212629360664</v>
      </c>
      <c r="BF23" s="103">
        <v>112.94768390359599</v>
      </c>
      <c r="BG23" s="103">
        <v>63.959696563591066</v>
      </c>
      <c r="BH23" s="103">
        <v>57.887739732540815</v>
      </c>
      <c r="BI23" s="103">
        <v>104.75497458032622</v>
      </c>
      <c r="BJ23" s="103">
        <v>99.304883373702154</v>
      </c>
      <c r="BK23" s="103">
        <v>85.463669019243582</v>
      </c>
      <c r="BL23" s="103">
        <v>73.651745331489821</v>
      </c>
      <c r="BM23" s="103">
        <v>48.811333590229381</v>
      </c>
      <c r="BN23" s="103">
        <v>71.321222117163202</v>
      </c>
      <c r="BO23" s="103">
        <v>54.482340307980962</v>
      </c>
      <c r="BP23" s="103">
        <v>51.398268568725619</v>
      </c>
      <c r="BQ23" s="103">
        <v>95.767721509636957</v>
      </c>
      <c r="BR23" s="103">
        <v>64.468916339624741</v>
      </c>
      <c r="BS23" s="103">
        <v>77.600212393338552</v>
      </c>
      <c r="BT23" s="103">
        <v>58.525818708522216</v>
      </c>
      <c r="BU23" s="103">
        <v>153.07976063932142</v>
      </c>
      <c r="BV23" s="103">
        <v>128.85820012189046</v>
      </c>
      <c r="BW23" s="103">
        <v>62.77619413901305</v>
      </c>
      <c r="BX23" s="103">
        <v>96.365967632349523</v>
      </c>
      <c r="BY23" s="103">
        <v>78.483728536563945</v>
      </c>
      <c r="BZ23" s="103">
        <v>139.33034158477918</v>
      </c>
      <c r="CA23" s="103">
        <v>96.03254724333074</v>
      </c>
      <c r="CB23" s="103">
        <v>84.690002359080623</v>
      </c>
      <c r="CC23" s="103">
        <v>97.46716103809041</v>
      </c>
      <c r="CD23" s="103">
        <v>71.840520389266572</v>
      </c>
      <c r="CE23" s="103">
        <v>69.132229363021338</v>
      </c>
      <c r="CF23" s="103">
        <v>127.79921057053525</v>
      </c>
      <c r="CG23" s="103">
        <v>113.18107372656679</v>
      </c>
      <c r="CH23" s="103">
        <v>142.98991409012311</v>
      </c>
      <c r="CI23" s="103">
        <v>66.328384795067393</v>
      </c>
      <c r="CJ23" s="103">
        <v>52.436845153254922</v>
      </c>
      <c r="CK23" s="103">
        <v>85.81902697616826</v>
      </c>
      <c r="CL23" s="103">
        <v>152.76462062314937</v>
      </c>
      <c r="CM23" s="103">
        <v>61.519847499615338</v>
      </c>
      <c r="CN23" s="103">
        <v>55.095535128119018</v>
      </c>
      <c r="CO23" s="103">
        <v>55.561734666605759</v>
      </c>
      <c r="CP23" s="103">
        <v>47.328920373437974</v>
      </c>
    </row>
    <row r="24" spans="1:94" x14ac:dyDescent="0.2">
      <c r="A24" s="108" t="s">
        <v>1743</v>
      </c>
      <c r="B24" s="96">
        <v>6.9902570966542061</v>
      </c>
      <c r="C24" s="96">
        <v>5.9860830667555298</v>
      </c>
      <c r="D24" s="96">
        <v>7.0481319789557304</v>
      </c>
      <c r="E24" s="96">
        <v>7.5429994456939422</v>
      </c>
      <c r="F24" s="96">
        <v>6.0788525779793776</v>
      </c>
      <c r="G24" s="110">
        <f t="shared" si="0"/>
        <v>9.9889308648422215E-2</v>
      </c>
      <c r="I24" s="96">
        <v>9.3672008151982649</v>
      </c>
      <c r="J24" s="96">
        <v>8.983061111720442</v>
      </c>
      <c r="K24" s="96">
        <v>8.5832814359300613</v>
      </c>
      <c r="L24" s="96">
        <v>9.7225766563839837</v>
      </c>
      <c r="M24" s="96">
        <v>9.7080092495926618</v>
      </c>
      <c r="N24" s="110">
        <f t="shared" si="1"/>
        <v>5.2831628256088579E-2</v>
      </c>
      <c r="O24" s="110"/>
      <c r="P24" s="4" t="s">
        <v>513</v>
      </c>
      <c r="Q24" s="4" t="s">
        <v>514</v>
      </c>
      <c r="R24" s="103">
        <v>7.1100878596828228</v>
      </c>
      <c r="S24" s="103">
        <v>3.4875863010898516</v>
      </c>
      <c r="T24" s="103">
        <v>2.222447167605905</v>
      </c>
      <c r="U24" s="103">
        <v>2.5781631398781686</v>
      </c>
      <c r="V24" s="103">
        <v>16.764084603491138</v>
      </c>
      <c r="W24" s="103">
        <v>6.8669030638248882</v>
      </c>
      <c r="X24" s="103">
        <v>4.5977511891398084</v>
      </c>
      <c r="Y24" s="103">
        <v>6.2569805283144015</v>
      </c>
      <c r="Z24" s="103">
        <v>2.9286647537983952</v>
      </c>
      <c r="AA24" s="103">
        <v>6.4351859329683823</v>
      </c>
      <c r="AB24" s="103">
        <v>10.890454181960669</v>
      </c>
      <c r="AC24" s="103">
        <v>5.8995086613850312</v>
      </c>
      <c r="AD24" s="103">
        <v>3.7283607321510472</v>
      </c>
      <c r="AE24" s="103">
        <v>3.4165006857555351</v>
      </c>
      <c r="AF24" s="103">
        <v>5.5527427454563529</v>
      </c>
      <c r="AG24" s="103">
        <v>3.8903599115317462</v>
      </c>
      <c r="AH24" s="103">
        <v>4.8064987911349943</v>
      </c>
      <c r="AI24" s="103">
        <v>7.3204439689301255</v>
      </c>
      <c r="AJ24" s="103">
        <v>5.9836834246686355</v>
      </c>
      <c r="AK24" s="103">
        <v>6.3370656460202763</v>
      </c>
      <c r="AL24" s="103">
        <v>5.7375981786336139</v>
      </c>
      <c r="AM24" s="103">
        <v>6.0388985159190192</v>
      </c>
      <c r="AN24" s="103">
        <v>4.9640815698687808</v>
      </c>
      <c r="AO24" s="103">
        <v>2.2524871931501953</v>
      </c>
      <c r="AP24" s="103">
        <v>6.4518834781787584</v>
      </c>
      <c r="AQ24" s="103">
        <v>8.2929948820526711</v>
      </c>
      <c r="AR24" s="103">
        <v>9.1633190309382346</v>
      </c>
      <c r="AS24" s="103">
        <v>7.6294533707835557</v>
      </c>
      <c r="AT24" s="103">
        <v>5.4398971973326535</v>
      </c>
      <c r="AU24" s="103">
        <v>6.2572073356916595</v>
      </c>
      <c r="AV24" s="103">
        <v>5.3266176966052337</v>
      </c>
      <c r="AW24" s="103">
        <v>10.868731453093819</v>
      </c>
      <c r="AX24" s="103">
        <v>8.5153578873951936</v>
      </c>
      <c r="AY24" s="103">
        <v>7.3936444715293925</v>
      </c>
      <c r="AZ24" s="103">
        <v>3.4618262883577913</v>
      </c>
      <c r="BA24" s="103">
        <v>6.1904607169741901</v>
      </c>
      <c r="BB24" s="103">
        <v>7.6397575390949148</v>
      </c>
      <c r="BC24" s="103">
        <v>34.015122150625196</v>
      </c>
      <c r="BD24" s="103">
        <v>5.7476081404450206</v>
      </c>
      <c r="BE24" s="103">
        <v>8.6050605648051803</v>
      </c>
      <c r="BF24" s="103">
        <v>5.7450750439324265</v>
      </c>
      <c r="BG24" s="103">
        <v>5.1680664522286985</v>
      </c>
      <c r="BH24" s="103">
        <v>5.5477853944414308</v>
      </c>
      <c r="BI24" s="103">
        <v>6.5226835234973013</v>
      </c>
      <c r="BJ24" s="103">
        <v>22.83078613866379</v>
      </c>
      <c r="BK24" s="103">
        <v>8.0873861791325687</v>
      </c>
      <c r="BL24" s="103">
        <v>6.0780665459383005</v>
      </c>
      <c r="BM24" s="103">
        <v>5.1699424271952426</v>
      </c>
      <c r="BN24" s="103">
        <v>5.7024950026286287</v>
      </c>
      <c r="BO24" s="103">
        <v>8.118630440822022</v>
      </c>
      <c r="BP24" s="103">
        <v>4.110163540744936</v>
      </c>
      <c r="BQ24" s="103">
        <v>4.9573120488904925</v>
      </c>
      <c r="BR24" s="103">
        <v>6.1340955662473604</v>
      </c>
      <c r="BS24" s="103">
        <v>3.5908778540353277</v>
      </c>
      <c r="BT24" s="103">
        <v>5.2262086201538223</v>
      </c>
      <c r="BU24" s="103">
        <v>6.864381096677036</v>
      </c>
      <c r="BV24" s="103">
        <v>8.8329318690771057</v>
      </c>
      <c r="BW24" s="103">
        <v>7.5667147489405089</v>
      </c>
      <c r="BX24" s="103">
        <v>12.743555228819744</v>
      </c>
      <c r="BY24" s="103">
        <v>8.2150373383190498</v>
      </c>
      <c r="BZ24" s="103">
        <v>6.90492499651375</v>
      </c>
      <c r="CA24" s="103">
        <v>5.4566043780176745</v>
      </c>
      <c r="CB24" s="103">
        <v>4.5427567245793803</v>
      </c>
      <c r="CC24" s="103">
        <v>13.867227074289275</v>
      </c>
      <c r="CD24" s="103">
        <v>5.7430609037040483</v>
      </c>
      <c r="CE24" s="103">
        <v>6.0214256822526204</v>
      </c>
      <c r="CF24" s="103">
        <v>16.170845708610731</v>
      </c>
      <c r="CG24" s="103">
        <v>11.324501799476863</v>
      </c>
      <c r="CH24" s="103">
        <v>11.80479954164035</v>
      </c>
      <c r="CI24" s="103">
        <v>13.567200073073112</v>
      </c>
      <c r="CJ24" s="103">
        <v>6.1577858739625047</v>
      </c>
      <c r="CK24" s="103">
        <v>5.3680634504011193</v>
      </c>
      <c r="CL24" s="103">
        <v>23.57820007159491</v>
      </c>
      <c r="CM24" s="103">
        <v>4.6528711501576421</v>
      </c>
      <c r="CN24" s="103">
        <v>6.0720778528052763</v>
      </c>
      <c r="CO24" s="103">
        <v>5.0461991318133954</v>
      </c>
      <c r="CP24" s="103">
        <v>6.8644760935090927</v>
      </c>
    </row>
    <row r="25" spans="1:94" x14ac:dyDescent="0.2">
      <c r="A25" s="108" t="s">
        <v>1745</v>
      </c>
      <c r="B25" s="96">
        <v>4.6750036648465061</v>
      </c>
      <c r="C25" s="96">
        <v>4.6442245261326658</v>
      </c>
      <c r="D25" s="96">
        <v>4.3267307513362825</v>
      </c>
      <c r="E25" s="96">
        <v>4.5022845240389682</v>
      </c>
      <c r="F25" s="96">
        <v>4.3976398621716335</v>
      </c>
      <c r="G25" s="110">
        <f t="shared" si="0"/>
        <v>3.3543577593804136E-2</v>
      </c>
      <c r="I25" s="96">
        <v>21.168591088322785</v>
      </c>
      <c r="J25" s="96">
        <v>19.862760536679904</v>
      </c>
      <c r="K25" s="96">
        <v>21.489698082952721</v>
      </c>
      <c r="L25" s="96">
        <v>20.025902249299104</v>
      </c>
      <c r="M25" s="96">
        <v>20.06088252639757</v>
      </c>
      <c r="N25" s="110">
        <f t="shared" si="1"/>
        <v>3.6529513580322318E-2</v>
      </c>
      <c r="O25" s="110"/>
      <c r="P25" s="4" t="s">
        <v>522</v>
      </c>
      <c r="Q25" s="4" t="s">
        <v>523</v>
      </c>
      <c r="R25" s="103" t="s">
        <v>0</v>
      </c>
      <c r="S25" s="103" t="s">
        <v>0</v>
      </c>
      <c r="T25" s="103" t="s">
        <v>0</v>
      </c>
      <c r="U25" s="103" t="s">
        <v>0</v>
      </c>
      <c r="V25" s="103" t="s">
        <v>0</v>
      </c>
      <c r="W25" s="103" t="s">
        <v>0</v>
      </c>
      <c r="X25" s="103" t="s">
        <v>0</v>
      </c>
      <c r="Y25" s="103" t="s">
        <v>0</v>
      </c>
      <c r="Z25" s="103" t="s">
        <v>0</v>
      </c>
      <c r="AA25" s="103" t="s">
        <v>0</v>
      </c>
      <c r="AB25" s="103" t="s">
        <v>0</v>
      </c>
      <c r="AC25" s="103" t="s">
        <v>0</v>
      </c>
      <c r="AD25" s="103" t="s">
        <v>0</v>
      </c>
      <c r="AE25" s="103" t="s">
        <v>0</v>
      </c>
      <c r="AF25" s="103" t="s">
        <v>0</v>
      </c>
      <c r="AG25" s="103" t="s">
        <v>0</v>
      </c>
      <c r="AH25" s="103" t="s">
        <v>0</v>
      </c>
      <c r="AI25" s="103" t="s">
        <v>0</v>
      </c>
      <c r="AJ25" s="103" t="s">
        <v>0</v>
      </c>
      <c r="AK25" s="103" t="s">
        <v>0</v>
      </c>
      <c r="AL25" s="103" t="s">
        <v>0</v>
      </c>
      <c r="AM25" s="103" t="s">
        <v>0</v>
      </c>
      <c r="AN25" s="103" t="s">
        <v>0</v>
      </c>
      <c r="AO25" s="103" t="s">
        <v>0</v>
      </c>
      <c r="AP25" s="103" t="s">
        <v>0</v>
      </c>
      <c r="AQ25" s="103" t="s">
        <v>0</v>
      </c>
      <c r="AR25" s="103" t="s">
        <v>0</v>
      </c>
      <c r="AS25" s="103" t="s">
        <v>0</v>
      </c>
      <c r="AT25" s="103" t="s">
        <v>0</v>
      </c>
      <c r="AU25" s="103" t="s">
        <v>0</v>
      </c>
      <c r="AV25" s="103" t="s">
        <v>0</v>
      </c>
      <c r="AW25" s="103" t="s">
        <v>0</v>
      </c>
      <c r="AX25" s="103" t="s">
        <v>0</v>
      </c>
      <c r="AY25" s="103" t="s">
        <v>0</v>
      </c>
      <c r="AZ25" s="103" t="s">
        <v>0</v>
      </c>
      <c r="BA25" s="103" t="s">
        <v>0</v>
      </c>
      <c r="BB25" s="103" t="s">
        <v>0</v>
      </c>
      <c r="BC25" s="103" t="s">
        <v>0</v>
      </c>
      <c r="BD25" s="103" t="s">
        <v>0</v>
      </c>
      <c r="BE25" s="103" t="s">
        <v>0</v>
      </c>
      <c r="BF25" s="103" t="s">
        <v>0</v>
      </c>
      <c r="BG25" s="103" t="s">
        <v>0</v>
      </c>
      <c r="BH25" s="103" t="s">
        <v>0</v>
      </c>
      <c r="BI25" s="103" t="s">
        <v>0</v>
      </c>
      <c r="BJ25" s="103" t="s">
        <v>0</v>
      </c>
      <c r="BK25" s="103" t="s">
        <v>0</v>
      </c>
      <c r="BL25" s="103" t="s">
        <v>0</v>
      </c>
      <c r="BM25" s="103" t="s">
        <v>0</v>
      </c>
      <c r="BN25" s="103" t="s">
        <v>0</v>
      </c>
      <c r="BO25" s="103" t="s">
        <v>0</v>
      </c>
      <c r="BP25" s="103" t="s">
        <v>0</v>
      </c>
      <c r="BQ25" s="103" t="s">
        <v>0</v>
      </c>
      <c r="BR25" s="103" t="s">
        <v>0</v>
      </c>
      <c r="BS25" s="103" t="s">
        <v>0</v>
      </c>
      <c r="BT25" s="103" t="s">
        <v>0</v>
      </c>
      <c r="BU25" s="103" t="s">
        <v>0</v>
      </c>
      <c r="BV25" s="103" t="s">
        <v>0</v>
      </c>
      <c r="BW25" s="103" t="s">
        <v>0</v>
      </c>
      <c r="BX25" s="103" t="s">
        <v>0</v>
      </c>
      <c r="BY25" s="103" t="s">
        <v>0</v>
      </c>
      <c r="BZ25" s="103" t="s">
        <v>0</v>
      </c>
      <c r="CA25" s="103" t="s">
        <v>0</v>
      </c>
      <c r="CB25" s="103" t="s">
        <v>0</v>
      </c>
      <c r="CC25" s="103" t="s">
        <v>0</v>
      </c>
      <c r="CD25" s="103" t="s">
        <v>0</v>
      </c>
      <c r="CE25" s="103" t="s">
        <v>0</v>
      </c>
      <c r="CF25" s="103" t="s">
        <v>0</v>
      </c>
      <c r="CG25" s="103" t="s">
        <v>0</v>
      </c>
      <c r="CH25" s="103" t="s">
        <v>0</v>
      </c>
      <c r="CI25" s="103" t="s">
        <v>0</v>
      </c>
      <c r="CJ25" s="103" t="s">
        <v>0</v>
      </c>
      <c r="CK25" s="103" t="s">
        <v>0</v>
      </c>
      <c r="CL25" s="103" t="s">
        <v>0</v>
      </c>
      <c r="CM25" s="103" t="s">
        <v>0</v>
      </c>
      <c r="CN25" s="103" t="s">
        <v>0</v>
      </c>
      <c r="CO25" s="103" t="s">
        <v>0</v>
      </c>
      <c r="CP25" s="103" t="s">
        <v>0</v>
      </c>
    </row>
    <row r="26" spans="1:94" x14ac:dyDescent="0.2">
      <c r="A26" s="108" t="s">
        <v>1792</v>
      </c>
      <c r="B26" s="96">
        <v>4159.6629118698238</v>
      </c>
      <c r="C26" s="96">
        <v>4231.9265665202456</v>
      </c>
      <c r="D26" s="96">
        <v>4130.5601190409625</v>
      </c>
      <c r="E26" s="96">
        <v>4252.9500000646931</v>
      </c>
      <c r="F26" s="96">
        <v>4219.1742916269586</v>
      </c>
      <c r="G26" s="110">
        <f t="shared" si="0"/>
        <v>1.2279161892426583E-2</v>
      </c>
      <c r="I26" s="96">
        <v>9848.6072618175021</v>
      </c>
      <c r="J26" s="96">
        <v>9636.3337263783924</v>
      </c>
      <c r="K26" s="96">
        <v>9548.4445262566296</v>
      </c>
      <c r="L26" s="96">
        <v>9641.7558817949557</v>
      </c>
      <c r="M26" s="96">
        <v>9751.6456120540133</v>
      </c>
      <c r="N26" s="110">
        <f t="shared" si="1"/>
        <v>1.2006866272767824E-2</v>
      </c>
      <c r="O26" s="110"/>
      <c r="P26" s="4" t="s">
        <v>724</v>
      </c>
      <c r="Q26" s="4" t="s">
        <v>725</v>
      </c>
      <c r="R26" s="103">
        <v>2664.0287287851729</v>
      </c>
      <c r="S26" s="103">
        <v>3209.160820737623</v>
      </c>
      <c r="T26" s="103">
        <v>3239.404231685779</v>
      </c>
      <c r="U26" s="103">
        <v>1937.3051313641247</v>
      </c>
      <c r="V26" s="103">
        <v>2976.2178941546654</v>
      </c>
      <c r="W26" s="103">
        <v>5497.7687578036457</v>
      </c>
      <c r="X26" s="103">
        <v>3903.6374965514988</v>
      </c>
      <c r="Y26" s="103">
        <v>1932.9556359382043</v>
      </c>
      <c r="Z26" s="103">
        <v>2067.986712719724</v>
      </c>
      <c r="AA26" s="103">
        <v>2624.5039902307512</v>
      </c>
      <c r="AB26" s="103">
        <v>7160.6247506351119</v>
      </c>
      <c r="AC26" s="103">
        <v>2550.7477353235754</v>
      </c>
      <c r="AD26" s="103">
        <v>2705.0376446990931</v>
      </c>
      <c r="AE26" s="103">
        <v>1221.2310419820171</v>
      </c>
      <c r="AF26" s="103">
        <v>1440.6330414147778</v>
      </c>
      <c r="AG26" s="103">
        <v>2430.2278782326225</v>
      </c>
      <c r="AH26" s="103">
        <v>3298.1423738988383</v>
      </c>
      <c r="AI26" s="103">
        <v>8313.2891227363871</v>
      </c>
      <c r="AJ26" s="103">
        <v>1095.363805317395</v>
      </c>
      <c r="AK26" s="103">
        <v>2361.793470891369</v>
      </c>
      <c r="AL26" s="103">
        <v>1554.9084296817848</v>
      </c>
      <c r="AM26" s="103">
        <v>2417.8409818249829</v>
      </c>
      <c r="AN26" s="103">
        <v>2689.1959033795342</v>
      </c>
      <c r="AO26" s="103">
        <v>1643.1013702293608</v>
      </c>
      <c r="AP26" s="103">
        <v>1291.2859332137868</v>
      </c>
      <c r="AQ26" s="103">
        <v>3113.3383885589742</v>
      </c>
      <c r="AR26" s="103">
        <v>5290.2343760999793</v>
      </c>
      <c r="AS26" s="103">
        <v>4609.3762258228135</v>
      </c>
      <c r="AT26" s="103">
        <v>3863.8370755932465</v>
      </c>
      <c r="AU26" s="103">
        <v>2053.0725102531596</v>
      </c>
      <c r="AV26" s="103">
        <v>3328.5392328178764</v>
      </c>
      <c r="AW26" s="103">
        <v>3221.5148036470996</v>
      </c>
      <c r="AX26" s="103">
        <v>2585.2924427034141</v>
      </c>
      <c r="AY26" s="103">
        <v>1867.4708982091609</v>
      </c>
      <c r="AZ26" s="103">
        <v>2533.7815289004825</v>
      </c>
      <c r="BA26" s="103">
        <v>2749.7168537014859</v>
      </c>
      <c r="BB26" s="103">
        <v>3389.8193313894785</v>
      </c>
      <c r="BC26" s="103">
        <v>10510.741285144035</v>
      </c>
      <c r="BD26" s="103">
        <v>1941.8968991937704</v>
      </c>
      <c r="BE26" s="103">
        <v>1779.3310281269455</v>
      </c>
      <c r="BF26" s="103">
        <v>1662.6486318082468</v>
      </c>
      <c r="BG26" s="103">
        <v>2016.3788127599748</v>
      </c>
      <c r="BH26" s="103">
        <v>2069.4448309675759</v>
      </c>
      <c r="BI26" s="103">
        <v>3715.2400399449275</v>
      </c>
      <c r="BJ26" s="103">
        <v>5422.3205968028469</v>
      </c>
      <c r="BK26" s="103">
        <v>2166.3904042669865</v>
      </c>
      <c r="BL26" s="103">
        <v>3437.6285790241673</v>
      </c>
      <c r="BM26" s="103">
        <v>2003.1757920404839</v>
      </c>
      <c r="BN26" s="103">
        <v>6876.7962027067542</v>
      </c>
      <c r="BO26" s="103">
        <v>1987.6212548039593</v>
      </c>
      <c r="BP26" s="103">
        <v>2717.6399200989999</v>
      </c>
      <c r="BQ26" s="103">
        <v>3986.4976893749495</v>
      </c>
      <c r="BR26" s="103">
        <v>2444.6003349600223</v>
      </c>
      <c r="BS26" s="103">
        <v>3674.7570526379304</v>
      </c>
      <c r="BT26" s="103">
        <v>1899.3336917168983</v>
      </c>
      <c r="BU26" s="103">
        <v>3753.06939434371</v>
      </c>
      <c r="BV26" s="103">
        <v>4153.655864469355</v>
      </c>
      <c r="BW26" s="103">
        <v>2250.8848761375521</v>
      </c>
      <c r="BX26" s="103">
        <v>1103.6399911843273</v>
      </c>
      <c r="BY26" s="103">
        <v>2362.163715828</v>
      </c>
      <c r="BZ26" s="103">
        <v>3614.7600345623964</v>
      </c>
      <c r="CA26" s="103">
        <v>2404.39194514887</v>
      </c>
      <c r="CB26" s="103">
        <v>4940.4669969381375</v>
      </c>
      <c r="CC26" s="103">
        <v>3213.4466724364597</v>
      </c>
      <c r="CD26" s="103">
        <v>3374.5576486085047</v>
      </c>
      <c r="CE26" s="103">
        <v>4809.5618841251817</v>
      </c>
      <c r="CF26" s="103">
        <v>10625.500559115264</v>
      </c>
      <c r="CG26" s="103">
        <v>1769.3964141813387</v>
      </c>
      <c r="CH26" s="103">
        <v>1400.7041531467989</v>
      </c>
      <c r="CI26" s="103">
        <v>7879.7511250753423</v>
      </c>
      <c r="CJ26" s="103">
        <v>3212.4134216291818</v>
      </c>
      <c r="CK26" s="103">
        <v>2102.1815105172232</v>
      </c>
      <c r="CL26" s="103">
        <v>11128.86257628284</v>
      </c>
      <c r="CM26" s="103">
        <v>2858.6637848631899</v>
      </c>
      <c r="CN26" s="103">
        <v>2753.6844562899646</v>
      </c>
      <c r="CO26" s="103">
        <v>2590.034996452961</v>
      </c>
      <c r="CP26" s="103">
        <v>2590.4290809908366</v>
      </c>
    </row>
    <row r="27" spans="1:94" x14ac:dyDescent="0.2">
      <c r="A27" s="108" t="s">
        <v>1799</v>
      </c>
      <c r="B27" s="96">
        <v>24.593488773525429</v>
      </c>
      <c r="C27" s="96">
        <v>25.157379207897442</v>
      </c>
      <c r="D27" s="96">
        <v>26.205428186788406</v>
      </c>
      <c r="E27" s="96">
        <v>25.216960882950247</v>
      </c>
      <c r="F27" s="96">
        <v>25.739903737858402</v>
      </c>
      <c r="G27" s="110">
        <f t="shared" si="0"/>
        <v>2.41703946971106E-2</v>
      </c>
      <c r="I27" s="96">
        <v>123.30629445201693</v>
      </c>
      <c r="J27" s="96">
        <v>115.93019948014337</v>
      </c>
      <c r="K27" s="96">
        <v>114.11660105419222</v>
      </c>
      <c r="L27" s="96">
        <v>99.660420122867066</v>
      </c>
      <c r="M27" s="96">
        <v>121.92680467697275</v>
      </c>
      <c r="N27" s="110">
        <f t="shared" si="1"/>
        <v>8.1803431428169218E-2</v>
      </c>
      <c r="O27" s="110"/>
      <c r="P27" s="4" t="s">
        <v>756</v>
      </c>
      <c r="Q27" s="4" t="s">
        <v>757</v>
      </c>
      <c r="R27" s="103">
        <v>6.44440500282942</v>
      </c>
      <c r="S27" s="103">
        <v>73.096217817657276</v>
      </c>
      <c r="T27" s="103">
        <v>13.950974091104403</v>
      </c>
      <c r="U27" s="103">
        <v>4.7933810396031298</v>
      </c>
      <c r="V27" s="103">
        <v>34.076637141889833</v>
      </c>
      <c r="W27" s="103">
        <v>14.078473847672266</v>
      </c>
      <c r="X27" s="103">
        <v>13.317823418466647</v>
      </c>
      <c r="Y27" s="103">
        <v>13.098097832151204</v>
      </c>
      <c r="Z27" s="103">
        <v>6.6229471109205118</v>
      </c>
      <c r="AA27" s="103">
        <v>6.4513421501800847</v>
      </c>
      <c r="AB27" s="103">
        <v>23.290185669428578</v>
      </c>
      <c r="AC27" s="103">
        <v>8.5678417173855266</v>
      </c>
      <c r="AD27" s="103">
        <v>12.203424584551744</v>
      </c>
      <c r="AE27" s="103">
        <v>5.7156200432040807</v>
      </c>
      <c r="AF27" s="103">
        <v>6.5527560824444508</v>
      </c>
      <c r="AG27" s="103">
        <v>15.683993487611097</v>
      </c>
      <c r="AH27" s="103">
        <v>8.6030235479294443</v>
      </c>
      <c r="AI27" s="103">
        <v>7.5596126437400004</v>
      </c>
      <c r="AJ27" s="103">
        <v>14.330418329120702</v>
      </c>
      <c r="AK27" s="103">
        <v>6.1994056869463758</v>
      </c>
      <c r="AL27" s="103">
        <v>12.315958662304801</v>
      </c>
      <c r="AM27" s="103">
        <v>8.6676997325081668</v>
      </c>
      <c r="AN27" s="103">
        <v>6.1323748509952898</v>
      </c>
      <c r="AO27" s="103">
        <v>6.026926585680898</v>
      </c>
      <c r="AP27" s="103">
        <v>29.773996642766591</v>
      </c>
      <c r="AQ27" s="103">
        <v>16.225989786792422</v>
      </c>
      <c r="AR27" s="103">
        <v>13.644812931273407</v>
      </c>
      <c r="AS27" s="103">
        <v>11.111555558396647</v>
      </c>
      <c r="AT27" s="103">
        <v>10.939578420095492</v>
      </c>
      <c r="AU27" s="103">
        <v>15.187726275862341</v>
      </c>
      <c r="AV27" s="103">
        <v>8.0978677394971399</v>
      </c>
      <c r="AW27" s="103">
        <v>13.223259662979382</v>
      </c>
      <c r="AX27" s="103">
        <v>13.789451478145775</v>
      </c>
      <c r="AY27" s="103">
        <v>9.4772438598272153</v>
      </c>
      <c r="AZ27" s="103">
        <v>12.46805046332671</v>
      </c>
      <c r="BA27" s="103">
        <v>11.037380950822769</v>
      </c>
      <c r="BB27" s="103">
        <v>9.6660996236144534</v>
      </c>
      <c r="BC27" s="103">
        <v>8.5750209021009827</v>
      </c>
      <c r="BD27" s="103">
        <v>12.31021359182412</v>
      </c>
      <c r="BE27" s="103">
        <v>6.8834748883896859</v>
      </c>
      <c r="BF27" s="103">
        <v>10.402863322832378</v>
      </c>
      <c r="BG27" s="103">
        <v>12.537182503764649</v>
      </c>
      <c r="BH27" s="103">
        <v>7.2490938161414711</v>
      </c>
      <c r="BI27" s="103">
        <v>7.1386053073047719</v>
      </c>
      <c r="BJ27" s="103">
        <v>4.8651287557466194</v>
      </c>
      <c r="BK27" s="103">
        <v>14.975019413080101</v>
      </c>
      <c r="BL27" s="103">
        <v>13.915651280790453</v>
      </c>
      <c r="BM27" s="103">
        <v>10.899612849775837</v>
      </c>
      <c r="BN27" s="103">
        <v>12.480434961242244</v>
      </c>
      <c r="BO27" s="103">
        <v>19.05750767411611</v>
      </c>
      <c r="BP27" s="103">
        <v>15.882202973475005</v>
      </c>
      <c r="BQ27" s="103">
        <v>11.029786048059229</v>
      </c>
      <c r="BR27" s="103">
        <v>14.123699087586134</v>
      </c>
      <c r="BS27" s="103">
        <v>10.678920943526409</v>
      </c>
      <c r="BT27" s="103">
        <v>26.96229261374507</v>
      </c>
      <c r="BU27" s="103">
        <v>10.755525227396879</v>
      </c>
      <c r="BV27" s="103">
        <v>29.937780939913555</v>
      </c>
      <c r="BW27" s="103">
        <v>20.21371512192534</v>
      </c>
      <c r="BX27" s="103">
        <v>10.910052917586839</v>
      </c>
      <c r="BY27" s="103">
        <v>20.110772710155878</v>
      </c>
      <c r="BZ27" s="103">
        <v>10.237028229831649</v>
      </c>
      <c r="CA27" s="103">
        <v>9.4638124668811319</v>
      </c>
      <c r="CB27" s="103">
        <v>26.949646464476395</v>
      </c>
      <c r="CC27" s="103">
        <v>20.509400782883731</v>
      </c>
      <c r="CD27" s="103">
        <v>8.583793112096803</v>
      </c>
      <c r="CE27" s="103">
        <v>9.7964878099687507</v>
      </c>
      <c r="CF27" s="103">
        <v>9.5239956929929175</v>
      </c>
      <c r="CG27" s="103">
        <v>5.4873607974543974</v>
      </c>
      <c r="CH27" s="103">
        <v>6.5028690932848559</v>
      </c>
      <c r="CI27" s="103">
        <v>10.422815997967987</v>
      </c>
      <c r="CJ27" s="103">
        <v>13.863043832747016</v>
      </c>
      <c r="CK27" s="103">
        <v>11.720290127560782</v>
      </c>
      <c r="CL27" s="103">
        <v>6.9173619697549205</v>
      </c>
      <c r="CM27" s="103">
        <v>12.916898578452253</v>
      </c>
      <c r="CN27" s="103">
        <v>4.5080157411984407</v>
      </c>
      <c r="CO27" s="103">
        <v>10.000560768710892</v>
      </c>
      <c r="CP27" s="103">
        <v>88.10098702453503</v>
      </c>
    </row>
    <row r="28" spans="1:94" x14ac:dyDescent="0.2">
      <c r="A28" s="108" t="s">
        <v>2101</v>
      </c>
      <c r="B28" s="96">
        <v>2.3149312751956743</v>
      </c>
      <c r="C28" s="96">
        <v>2.3753765195563612</v>
      </c>
      <c r="D28" s="96">
        <v>2.3229932758437375</v>
      </c>
      <c r="E28" s="96">
        <v>2.3718451572946568</v>
      </c>
      <c r="F28" s="96">
        <v>2.3096716152903864</v>
      </c>
      <c r="G28" s="110">
        <f t="shared" si="0"/>
        <v>1.3684148576882504E-2</v>
      </c>
      <c r="I28" s="96">
        <v>16.166479098877346</v>
      </c>
      <c r="J28" s="96">
        <v>16.48281318800624</v>
      </c>
      <c r="K28" s="96">
        <v>16.517600504435801</v>
      </c>
      <c r="L28" s="96">
        <v>15.610357746481386</v>
      </c>
      <c r="M28" s="96">
        <v>16.124033432173732</v>
      </c>
      <c r="N28" s="110">
        <f t="shared" si="1"/>
        <v>2.2570565001244967E-2</v>
      </c>
      <c r="O28" s="110"/>
      <c r="P28" s="4" t="s">
        <v>962</v>
      </c>
      <c r="Q28" s="4" t="s">
        <v>963</v>
      </c>
      <c r="R28" s="103">
        <v>4.5775258197346647</v>
      </c>
      <c r="S28" s="103">
        <v>5.0585069751347724</v>
      </c>
      <c r="T28" s="103">
        <v>5.0713652851825222</v>
      </c>
      <c r="U28" s="103">
        <v>1.2055663009544992</v>
      </c>
      <c r="V28" s="103">
        <v>5.3508036415290174</v>
      </c>
      <c r="W28" s="103">
        <v>11.63111979063364</v>
      </c>
      <c r="X28" s="103">
        <v>3.9779862056010034</v>
      </c>
      <c r="Y28" s="103">
        <v>3.9363316987211592</v>
      </c>
      <c r="Z28" s="103">
        <v>8.8465901238058017E-2</v>
      </c>
      <c r="AA28" s="103">
        <v>2.5086242851025324</v>
      </c>
      <c r="AB28" s="103">
        <v>8.6140155648636156</v>
      </c>
      <c r="AC28" s="103">
        <v>4.2481647384181764</v>
      </c>
      <c r="AD28" s="103">
        <v>7.2234155979051264</v>
      </c>
      <c r="AE28" s="103">
        <v>0.50850872609536701</v>
      </c>
      <c r="AF28" s="103">
        <v>2.1343149191216964</v>
      </c>
      <c r="AG28" s="103">
        <v>0.12150273528194774</v>
      </c>
      <c r="AH28" s="103">
        <v>3.5488072261698993</v>
      </c>
      <c r="AI28" s="103">
        <v>14.589419352346297</v>
      </c>
      <c r="AJ28" s="103">
        <v>1.7068016049256027</v>
      </c>
      <c r="AK28" s="103">
        <v>5.6450991087753923</v>
      </c>
      <c r="AL28" s="103">
        <v>3.1498347602547274</v>
      </c>
      <c r="AM28" s="103">
        <v>2.1283679164685854</v>
      </c>
      <c r="AN28" s="103">
        <v>0.28791150334469029</v>
      </c>
      <c r="AO28" s="103">
        <v>2.0440660785545979</v>
      </c>
      <c r="AP28" s="103">
        <v>1.4184499637295604</v>
      </c>
      <c r="AQ28" s="103">
        <v>5.3878900464850443E-2</v>
      </c>
      <c r="AR28" s="103">
        <v>11.549434716481771</v>
      </c>
      <c r="AS28" s="103">
        <v>6.8958211309332302</v>
      </c>
      <c r="AT28" s="103">
        <v>9.4833891438456135</v>
      </c>
      <c r="AU28" s="103">
        <v>2.8239459171998105</v>
      </c>
      <c r="AV28" s="103">
        <v>5.7128798409732591</v>
      </c>
      <c r="AW28" s="103">
        <v>5.8337247174421583</v>
      </c>
      <c r="AX28" s="103">
        <v>2.8045678996462917</v>
      </c>
      <c r="AY28" s="103">
        <v>4.0682772620074896</v>
      </c>
      <c r="AZ28" s="103">
        <v>13.583061007901946</v>
      </c>
      <c r="BA28" s="103">
        <v>2.2046065420264314</v>
      </c>
      <c r="BB28" s="103">
        <v>5.4324846840866519</v>
      </c>
      <c r="BC28" s="103">
        <v>15.94031642288259</v>
      </c>
      <c r="BD28" s="103">
        <v>0.51371035088035366</v>
      </c>
      <c r="BE28" s="103">
        <v>4.2460212134136883</v>
      </c>
      <c r="BF28" s="103">
        <v>3.8976109084173785</v>
      </c>
      <c r="BG28" s="103">
        <v>3.9436418226318359</v>
      </c>
      <c r="BH28" s="103">
        <v>2.4103410689836355</v>
      </c>
      <c r="BI28" s="103">
        <v>8.5350688902100895</v>
      </c>
      <c r="BJ28" s="103">
        <v>15.796094731491973</v>
      </c>
      <c r="BK28" s="103">
        <v>1.9884178547167581</v>
      </c>
      <c r="BL28" s="103">
        <v>3.9944843691005785</v>
      </c>
      <c r="BM28" s="103">
        <v>1.0520453833783514</v>
      </c>
      <c r="BN28" s="103">
        <v>6.2450517271502841</v>
      </c>
      <c r="BO28" s="103">
        <v>1.531251486649468</v>
      </c>
      <c r="BP28" s="103">
        <v>3.4660316321365023</v>
      </c>
      <c r="BQ28" s="103">
        <v>5.1985151548917834</v>
      </c>
      <c r="BR28" s="103">
        <v>4.1439750652808742</v>
      </c>
      <c r="BS28" s="103">
        <v>4.789873927832395</v>
      </c>
      <c r="BT28" s="103">
        <v>3.3665615358688989</v>
      </c>
      <c r="BU28" s="103">
        <v>7.8503107976195681</v>
      </c>
      <c r="BV28" s="103">
        <v>5.8887717785944789</v>
      </c>
      <c r="BW28" s="103">
        <v>2.7911356204487392</v>
      </c>
      <c r="BX28" s="103">
        <v>0.24495423370950858</v>
      </c>
      <c r="BY28" s="103">
        <v>3.3365663411565563</v>
      </c>
      <c r="BZ28" s="103">
        <v>5.8633133214825097</v>
      </c>
      <c r="CA28" s="103">
        <v>5.4852121347328158</v>
      </c>
      <c r="CB28" s="103">
        <v>0.27546932360952836</v>
      </c>
      <c r="CC28" s="103">
        <v>4.7124527798003442</v>
      </c>
      <c r="CD28" s="103">
        <v>4.4289075022460898</v>
      </c>
      <c r="CE28" s="103">
        <v>4.401601578045784</v>
      </c>
      <c r="CF28" s="103">
        <v>10.854600016145982</v>
      </c>
      <c r="CG28" s="103">
        <v>2.807982927139697</v>
      </c>
      <c r="CH28" s="103">
        <v>3.2222013350500096</v>
      </c>
      <c r="CI28" s="103">
        <v>6.0659540224510202</v>
      </c>
      <c r="CJ28" s="103">
        <v>5.5548699741005905</v>
      </c>
      <c r="CK28" s="103">
        <v>2.3728712407341392</v>
      </c>
      <c r="CL28" s="103">
        <v>8.6786881724192124</v>
      </c>
      <c r="CM28" s="103">
        <v>7.7712743377561969E-2</v>
      </c>
      <c r="CN28" s="103">
        <v>7.4295451894440072</v>
      </c>
      <c r="CO28" s="103">
        <v>5.2248791455240484</v>
      </c>
      <c r="CP28" s="103">
        <v>1.5937375626023149</v>
      </c>
    </row>
    <row r="29" spans="1:94" x14ac:dyDescent="0.2">
      <c r="A29" s="108" t="s">
        <v>1876</v>
      </c>
      <c r="B29" s="96">
        <v>292.28630048207935</v>
      </c>
      <c r="C29" s="96">
        <v>282.7450798976023</v>
      </c>
      <c r="D29" s="96">
        <v>311.38373578241305</v>
      </c>
      <c r="E29" s="96">
        <v>279.26373828676333</v>
      </c>
      <c r="F29" s="96">
        <v>285.34933575486559</v>
      </c>
      <c r="G29" s="110">
        <f t="shared" si="0"/>
        <v>4.3987024492591453E-2</v>
      </c>
      <c r="I29" s="96">
        <v>170.4178379604281</v>
      </c>
      <c r="J29" s="96">
        <v>180.97906698094167</v>
      </c>
      <c r="K29" s="96">
        <v>172.35112293664372</v>
      </c>
      <c r="L29" s="96">
        <v>185.31500296050538</v>
      </c>
      <c r="M29" s="96">
        <v>179.19453538328787</v>
      </c>
      <c r="N29" s="110">
        <f t="shared" si="1"/>
        <v>3.4768211126718518E-2</v>
      </c>
      <c r="O29" s="110"/>
      <c r="P29" s="4" t="s">
        <v>1072</v>
      </c>
      <c r="Q29" s="4" t="s">
        <v>1073</v>
      </c>
      <c r="R29" s="103">
        <v>13.556236014193486</v>
      </c>
      <c r="S29" s="103">
        <v>13.06158504158415</v>
      </c>
      <c r="T29" s="103">
        <v>15.981649566248695</v>
      </c>
      <c r="U29" s="103">
        <v>10.215337488191583</v>
      </c>
      <c r="V29" s="103">
        <v>10.881604625273591</v>
      </c>
      <c r="W29" s="103">
        <v>41.498251093858961</v>
      </c>
      <c r="X29" s="103">
        <v>31.925987907205691</v>
      </c>
      <c r="Y29" s="103">
        <v>14.516797752144376</v>
      </c>
      <c r="Z29" s="103">
        <v>20.384695597009092</v>
      </c>
      <c r="AA29" s="103">
        <v>16.618445117927891</v>
      </c>
      <c r="AB29" s="103">
        <v>29.159885896371289</v>
      </c>
      <c r="AC29" s="103">
        <v>14.64287384495778</v>
      </c>
      <c r="AD29" s="103">
        <v>17.403749817117713</v>
      </c>
      <c r="AE29" s="103">
        <v>14.451775232841621</v>
      </c>
      <c r="AF29" s="103">
        <v>13.283906805802328</v>
      </c>
      <c r="AG29" s="103">
        <v>22.050916912244254</v>
      </c>
      <c r="AH29" s="103">
        <v>24.867401152649791</v>
      </c>
      <c r="AI29" s="103">
        <v>17.295487449816129</v>
      </c>
      <c r="AJ29" s="103">
        <v>28.26032932691766</v>
      </c>
      <c r="AK29" s="103">
        <v>19.37970568370099</v>
      </c>
      <c r="AL29" s="103">
        <v>8.3307345472360019</v>
      </c>
      <c r="AM29" s="103">
        <v>16.631617211033799</v>
      </c>
      <c r="AN29" s="103">
        <v>30.645452239298162</v>
      </c>
      <c r="AO29" s="103">
        <v>13.866983688827407</v>
      </c>
      <c r="AP29" s="103">
        <v>10.9107681316785</v>
      </c>
      <c r="AQ29" s="103">
        <v>56.849472011048242</v>
      </c>
      <c r="AR29" s="103">
        <v>24.393028776738579</v>
      </c>
      <c r="AS29" s="103">
        <v>26.103459325626424</v>
      </c>
      <c r="AT29" s="103">
        <v>18.239384058531623</v>
      </c>
      <c r="AU29" s="103">
        <v>12.050010709168024</v>
      </c>
      <c r="AV29" s="103">
        <v>16.46605022511185</v>
      </c>
      <c r="AW29" s="103">
        <v>18.604682287323456</v>
      </c>
      <c r="AX29" s="103">
        <v>13.526113457755855</v>
      </c>
      <c r="AY29" s="103">
        <v>12.106301613379424</v>
      </c>
      <c r="AZ29" s="103">
        <v>18.84871512036262</v>
      </c>
      <c r="BA29" s="103">
        <v>18.509997065106216</v>
      </c>
      <c r="BB29" s="103">
        <v>18.406724406262239</v>
      </c>
      <c r="BC29" s="103">
        <v>53.723853643026978</v>
      </c>
      <c r="BD29" s="103">
        <v>12.624434877480999</v>
      </c>
      <c r="BE29" s="103">
        <v>14.792335661172569</v>
      </c>
      <c r="BF29" s="103">
        <v>16.741551069248246</v>
      </c>
      <c r="BG29" s="103">
        <v>18.732126162781174</v>
      </c>
      <c r="BH29" s="103">
        <v>13.256412158429688</v>
      </c>
      <c r="BI29" s="103">
        <v>14.484672200402255</v>
      </c>
      <c r="BJ29" s="103">
        <v>28.189330570868158</v>
      </c>
      <c r="BK29" s="103">
        <v>12.784592178173169</v>
      </c>
      <c r="BL29" s="103">
        <v>13.104412785943619</v>
      </c>
      <c r="BM29" s="103">
        <v>20.021357466022963</v>
      </c>
      <c r="BN29" s="103">
        <v>22.200867134260967</v>
      </c>
      <c r="BO29" s="103">
        <v>12.871860777772516</v>
      </c>
      <c r="BP29" s="103">
        <v>17.28133202918373</v>
      </c>
      <c r="BQ29" s="103">
        <v>16.642446780021903</v>
      </c>
      <c r="BR29" s="103">
        <v>17.263071975925072</v>
      </c>
      <c r="BS29" s="103">
        <v>18.494632788212318</v>
      </c>
      <c r="BT29" s="103">
        <v>14.243419467092975</v>
      </c>
      <c r="BU29" s="103">
        <v>18.710014634418783</v>
      </c>
      <c r="BV29" s="103">
        <v>12.179221717157848</v>
      </c>
      <c r="BW29" s="103">
        <v>27.019113455662058</v>
      </c>
      <c r="BX29" s="103">
        <v>15.71953952612475</v>
      </c>
      <c r="BY29" s="103">
        <v>12.257306394902832</v>
      </c>
      <c r="BZ29" s="103">
        <v>11.530247050152184</v>
      </c>
      <c r="CA29" s="103">
        <v>21.115081228498479</v>
      </c>
      <c r="CB29" s="103">
        <v>21.922375150310646</v>
      </c>
      <c r="CC29" s="103">
        <v>16.314493417671788</v>
      </c>
      <c r="CD29" s="103">
        <v>18.308305858271634</v>
      </c>
      <c r="CE29" s="103">
        <v>19.342760326987456</v>
      </c>
      <c r="CF29" s="103">
        <v>42.142470320638374</v>
      </c>
      <c r="CG29" s="103">
        <v>10.674074251604534</v>
      </c>
      <c r="CH29" s="103">
        <v>11.778819302992444</v>
      </c>
      <c r="CI29" s="103">
        <v>26.013202184436583</v>
      </c>
      <c r="CJ29" s="103">
        <v>13.075305988093838</v>
      </c>
      <c r="CK29" s="103">
        <v>16.922519961938121</v>
      </c>
      <c r="CL29" s="103">
        <v>26.841042416223015</v>
      </c>
      <c r="CM29" s="103">
        <v>25.559538479613579</v>
      </c>
      <c r="CN29" s="103">
        <v>16.010706547951976</v>
      </c>
      <c r="CO29" s="103">
        <v>10.285678328718726</v>
      </c>
      <c r="CP29" s="103">
        <v>15.259947372504525</v>
      </c>
    </row>
    <row r="30" spans="1:94" x14ac:dyDescent="0.2">
      <c r="A30" s="108" t="s">
        <v>1885</v>
      </c>
      <c r="B30" s="96">
        <v>22.722297939656713</v>
      </c>
      <c r="C30" s="96">
        <v>23.093791041214121</v>
      </c>
      <c r="D30" s="96">
        <v>22.604918740349483</v>
      </c>
      <c r="E30" s="96">
        <v>23.35346380350467</v>
      </c>
      <c r="F30" s="96">
        <v>22.953894157662983</v>
      </c>
      <c r="G30" s="110">
        <f t="shared" si="0"/>
        <v>1.2970620776156006E-2</v>
      </c>
      <c r="I30" s="96">
        <v>46.059182252158806</v>
      </c>
      <c r="J30" s="96">
        <v>49.185260826558064</v>
      </c>
      <c r="K30" s="96">
        <v>48.450596298102454</v>
      </c>
      <c r="L30" s="96">
        <v>49.32978426006845</v>
      </c>
      <c r="M30" s="96">
        <v>47.36594167160974</v>
      </c>
      <c r="N30" s="110">
        <f t="shared" si="1"/>
        <v>2.8508306420400756E-2</v>
      </c>
      <c r="O30" s="110"/>
      <c r="P30" s="4" t="s">
        <v>1109</v>
      </c>
      <c r="Q30" s="4" t="s">
        <v>1110</v>
      </c>
      <c r="R30" s="103">
        <v>47.818042441208178</v>
      </c>
      <c r="S30" s="103">
        <v>28.2079506098626</v>
      </c>
      <c r="T30" s="103">
        <v>51.847943150096128</v>
      </c>
      <c r="U30" s="103">
        <v>23.986320159717764</v>
      </c>
      <c r="V30" s="103">
        <v>58.517411233868167</v>
      </c>
      <c r="W30" s="103">
        <v>42.901058526081215</v>
      </c>
      <c r="X30" s="103">
        <v>31.380978073351887</v>
      </c>
      <c r="Y30" s="103">
        <v>28.817820066876831</v>
      </c>
      <c r="Z30" s="103">
        <v>44.685286683345176</v>
      </c>
      <c r="AA30" s="103">
        <v>36.086786063772777</v>
      </c>
      <c r="AB30" s="103">
        <v>44.409630857047553</v>
      </c>
      <c r="AC30" s="103">
        <v>24.771743965074634</v>
      </c>
      <c r="AD30" s="103">
        <v>48.899454397126476</v>
      </c>
      <c r="AE30" s="103">
        <v>44.353158362309237</v>
      </c>
      <c r="AF30" s="103">
        <v>44.670026789904618</v>
      </c>
      <c r="AG30" s="103">
        <v>67.468114994263843</v>
      </c>
      <c r="AH30" s="103">
        <v>32.114849442139196</v>
      </c>
      <c r="AI30" s="103">
        <v>31.966827221498168</v>
      </c>
      <c r="AJ30" s="103">
        <v>46.85736444178395</v>
      </c>
      <c r="AK30" s="103">
        <v>70.303245868663055</v>
      </c>
      <c r="AL30" s="103">
        <v>44.853704349860649</v>
      </c>
      <c r="AM30" s="103">
        <v>63.472852667705077</v>
      </c>
      <c r="AN30" s="103">
        <v>60.061058119826562</v>
      </c>
      <c r="AO30" s="103">
        <v>25.510446306894668</v>
      </c>
      <c r="AP30" s="103">
        <v>52.489578907235973</v>
      </c>
      <c r="AQ30" s="103">
        <v>33.878651064850551</v>
      </c>
      <c r="AR30" s="103">
        <v>48.289549842715147</v>
      </c>
      <c r="AS30" s="103">
        <v>52.815227022621961</v>
      </c>
      <c r="AT30" s="103">
        <v>25.931461711576926</v>
      </c>
      <c r="AU30" s="103">
        <v>34.935888780168526</v>
      </c>
      <c r="AV30" s="103">
        <v>50.515915711122794</v>
      </c>
      <c r="AW30" s="103">
        <v>30.552064954652682</v>
      </c>
      <c r="AX30" s="103">
        <v>49.155958021245716</v>
      </c>
      <c r="AY30" s="103">
        <v>53.233442478564896</v>
      </c>
      <c r="AZ30" s="103">
        <v>70.452890808857333</v>
      </c>
      <c r="BA30" s="103">
        <v>67.971006288395429</v>
      </c>
      <c r="BB30" s="103">
        <v>37.656930231789737</v>
      </c>
      <c r="BC30" s="103">
        <v>28.384270471932986</v>
      </c>
      <c r="BD30" s="103">
        <v>19.240986867996856</v>
      </c>
      <c r="BE30" s="103">
        <v>34.808968643179334</v>
      </c>
      <c r="BF30" s="103">
        <v>57.018229555777367</v>
      </c>
      <c r="BG30" s="103">
        <v>44.389667606785942</v>
      </c>
      <c r="BH30" s="103">
        <v>48.813946056006841</v>
      </c>
      <c r="BI30" s="103">
        <v>37.438484998205666</v>
      </c>
      <c r="BJ30" s="103">
        <v>36.135715422522566</v>
      </c>
      <c r="BK30" s="103">
        <v>63.703966730432064</v>
      </c>
      <c r="BL30" s="103">
        <v>53.433969238606956</v>
      </c>
      <c r="BM30" s="103">
        <v>33.656341967992873</v>
      </c>
      <c r="BN30" s="103">
        <v>34.365498128513153</v>
      </c>
      <c r="BO30" s="103">
        <v>27.716679804217293</v>
      </c>
      <c r="BP30" s="103">
        <v>26.447746951456885</v>
      </c>
      <c r="BQ30" s="103">
        <v>51.290348844749772</v>
      </c>
      <c r="BR30" s="103">
        <v>19.40261916894584</v>
      </c>
      <c r="BS30" s="103">
        <v>38.818846054455939</v>
      </c>
      <c r="BT30" s="103">
        <v>29.11789208253154</v>
      </c>
      <c r="BU30" s="103">
        <v>116.70997139362754</v>
      </c>
      <c r="BV30" s="103">
        <v>40.929883375762017</v>
      </c>
      <c r="BW30" s="103">
        <v>41.457883447592174</v>
      </c>
      <c r="BX30" s="103">
        <v>73.662277623819406</v>
      </c>
      <c r="BY30" s="103">
        <v>40.960069586337362</v>
      </c>
      <c r="BZ30" s="103">
        <v>69.431470821827631</v>
      </c>
      <c r="CA30" s="103">
        <v>41.518783629060962</v>
      </c>
      <c r="CB30" s="103">
        <v>76.135918846037043</v>
      </c>
      <c r="CC30" s="103">
        <v>109.73351664982</v>
      </c>
      <c r="CD30" s="103">
        <v>72.94240468574003</v>
      </c>
      <c r="CE30" s="103">
        <v>39.338068705759284</v>
      </c>
      <c r="CF30" s="103">
        <v>43.001495224554908</v>
      </c>
      <c r="CG30" s="103">
        <v>56.815816632472114</v>
      </c>
      <c r="CH30" s="103">
        <v>43.217069662208921</v>
      </c>
      <c r="CI30" s="103">
        <v>24.488302831133929</v>
      </c>
      <c r="CJ30" s="103">
        <v>30.097958422769761</v>
      </c>
      <c r="CK30" s="103">
        <v>58.09509954475724</v>
      </c>
      <c r="CL30" s="103">
        <v>32.585345304965557</v>
      </c>
      <c r="CM30" s="103">
        <v>45.07524023703634</v>
      </c>
      <c r="CN30" s="103">
        <v>56.618482842922987</v>
      </c>
      <c r="CO30" s="103">
        <v>42.519031829614967</v>
      </c>
      <c r="CP30" s="103">
        <v>30.146175917964428</v>
      </c>
    </row>
    <row r="31" spans="1:94" x14ac:dyDescent="0.2">
      <c r="A31" s="108" t="s">
        <v>1894</v>
      </c>
      <c r="B31" s="96">
        <v>4692.3176541938456</v>
      </c>
      <c r="C31" s="96">
        <v>5468.0794573713329</v>
      </c>
      <c r="D31" s="96">
        <v>4667.228285727545</v>
      </c>
      <c r="E31" s="96">
        <v>5000.7694610402268</v>
      </c>
      <c r="F31" s="96">
        <v>4932.8050217737145</v>
      </c>
      <c r="G31" s="110">
        <f t="shared" si="0"/>
        <v>6.5246330984744139E-2</v>
      </c>
      <c r="I31" s="96">
        <v>19254.394589878444</v>
      </c>
      <c r="J31" s="96">
        <v>20487.068801115252</v>
      </c>
      <c r="K31" s="96">
        <v>18726.207267464408</v>
      </c>
      <c r="L31" s="96">
        <v>18334.903423342374</v>
      </c>
      <c r="M31" s="96">
        <v>17437.610766361697</v>
      </c>
      <c r="N31" s="110">
        <f t="shared" si="1"/>
        <v>6.0020076963469199E-2</v>
      </c>
      <c r="O31" s="110"/>
      <c r="P31" s="4" t="s">
        <v>1147</v>
      </c>
      <c r="Q31" s="4" t="s">
        <v>1148</v>
      </c>
      <c r="R31" s="103">
        <v>4722.2631099248056</v>
      </c>
      <c r="S31" s="103">
        <v>4908.157250076134</v>
      </c>
      <c r="T31" s="103">
        <v>7257.4574588769228</v>
      </c>
      <c r="U31" s="103">
        <v>3430.8693618006755</v>
      </c>
      <c r="V31" s="103">
        <v>3252.0887889744499</v>
      </c>
      <c r="W31" s="103">
        <v>5792.2420422964287</v>
      </c>
      <c r="X31" s="103">
        <v>5578.9724486202167</v>
      </c>
      <c r="Y31" s="103">
        <v>4849.6252931768486</v>
      </c>
      <c r="Z31" s="103">
        <v>4653.7111001743897</v>
      </c>
      <c r="AA31" s="103">
        <v>4767.3076766099211</v>
      </c>
      <c r="AB31" s="103">
        <v>1627.4191635267298</v>
      </c>
      <c r="AC31" s="103">
        <v>4798.5002297349492</v>
      </c>
      <c r="AD31" s="103">
        <v>5653.6226537765688</v>
      </c>
      <c r="AE31" s="103">
        <v>5800.6429913144339</v>
      </c>
      <c r="AF31" s="103">
        <v>4973.9981988934396</v>
      </c>
      <c r="AG31" s="103">
        <v>5138.7156326040677</v>
      </c>
      <c r="AH31" s="103">
        <v>5084.0773487312399</v>
      </c>
      <c r="AI31" s="103">
        <v>1728.8273235038841</v>
      </c>
      <c r="AJ31" s="103">
        <v>5484.958560959195</v>
      </c>
      <c r="AK31" s="103">
        <v>4572.431455881504</v>
      </c>
      <c r="AL31" s="103">
        <v>4527.9985638181388</v>
      </c>
      <c r="AM31" s="103">
        <v>5264.4898766153174</v>
      </c>
      <c r="AN31" s="103">
        <v>5015.3002655910759</v>
      </c>
      <c r="AO31" s="103">
        <v>3915.6044713854112</v>
      </c>
      <c r="AP31" s="103">
        <v>4987.6635930882558</v>
      </c>
      <c r="AQ31" s="103">
        <v>7288.4706078538893</v>
      </c>
      <c r="AR31" s="103">
        <v>4113.247701236658</v>
      </c>
      <c r="AS31" s="103">
        <v>5453.7288023201554</v>
      </c>
      <c r="AT31" s="103">
        <v>4568.5883128942824</v>
      </c>
      <c r="AU31" s="103">
        <v>4922.3808782469114</v>
      </c>
      <c r="AV31" s="103">
        <v>4555.7410105642775</v>
      </c>
      <c r="AW31" s="103">
        <v>3996.7672403006436</v>
      </c>
      <c r="AX31" s="103">
        <v>4851.4636886830995</v>
      </c>
      <c r="AY31" s="103">
        <v>5475.7940018280369</v>
      </c>
      <c r="AZ31" s="103">
        <v>5423.5983873352516</v>
      </c>
      <c r="BA31" s="103">
        <v>5127.8044499725638</v>
      </c>
      <c r="BB31" s="103">
        <v>4738.7689171081547</v>
      </c>
      <c r="BC31" s="103" t="e">
        <v>#VALUE!</v>
      </c>
      <c r="BD31" s="103">
        <v>4712.4970885027387</v>
      </c>
      <c r="BE31" s="103">
        <v>5135.3081154802612</v>
      </c>
      <c r="BF31" s="103">
        <v>4614.337602908281</v>
      </c>
      <c r="BG31" s="103">
        <v>3925.8190833137241</v>
      </c>
      <c r="BH31" s="103">
        <v>4649.4781337663098</v>
      </c>
      <c r="BI31" s="103">
        <v>2794.2867381538686</v>
      </c>
      <c r="BJ31" s="103">
        <v>1786.5825404538898</v>
      </c>
      <c r="BK31" s="103">
        <v>4321.9710102545887</v>
      </c>
      <c r="BL31" s="103">
        <v>4145.4687292758681</v>
      </c>
      <c r="BM31" s="103">
        <v>5040.2861888171637</v>
      </c>
      <c r="BN31" s="103">
        <v>2300.2355168172107</v>
      </c>
      <c r="BO31" s="103">
        <v>4719.2231607401563</v>
      </c>
      <c r="BP31" s="103">
        <v>5301.706550984547</v>
      </c>
      <c r="BQ31" s="103">
        <v>4551.8886703668513</v>
      </c>
      <c r="BR31" s="103">
        <v>3829.7075895791304</v>
      </c>
      <c r="BS31" s="103">
        <v>4693.9818227382484</v>
      </c>
      <c r="BT31" s="103">
        <v>5270.9016461838246</v>
      </c>
      <c r="BU31" s="103">
        <v>4492.8849176569665</v>
      </c>
      <c r="BV31" s="103">
        <v>4645.5426847099434</v>
      </c>
      <c r="BW31" s="103">
        <v>5056.7924783025819</v>
      </c>
      <c r="BX31" s="103">
        <v>5019.9504787386213</v>
      </c>
      <c r="BY31" s="103">
        <v>5106.8068007695992</v>
      </c>
      <c r="BZ31" s="103">
        <v>5022.9244003902495</v>
      </c>
      <c r="CA31" s="103">
        <v>4763.6380067516857</v>
      </c>
      <c r="CB31" s="103">
        <v>5811.6424401454778</v>
      </c>
      <c r="CC31" s="103">
        <v>6389.9648277492806</v>
      </c>
      <c r="CD31" s="103">
        <v>4431.7918526886142</v>
      </c>
      <c r="CE31" s="103">
        <v>5508.0617825005284</v>
      </c>
      <c r="CF31" s="103">
        <v>655.12626091375955</v>
      </c>
      <c r="CG31" s="103">
        <v>4844.6601275941412</v>
      </c>
      <c r="CH31" s="103">
        <v>4768.0483884029654</v>
      </c>
      <c r="CI31" s="103">
        <v>2090.5705238508754</v>
      </c>
      <c r="CJ31" s="103">
        <v>6022.8781415165795</v>
      </c>
      <c r="CK31" s="103">
        <v>4530.2968703390252</v>
      </c>
      <c r="CL31" s="103" t="e">
        <v>#VALUE!</v>
      </c>
      <c r="CM31" s="103">
        <v>5378.6118988136677</v>
      </c>
      <c r="CN31" s="103">
        <v>4260.1919947353499</v>
      </c>
      <c r="CO31" s="103">
        <v>4834.2684941071338</v>
      </c>
      <c r="CP31" s="103">
        <v>5060.8093207822376</v>
      </c>
    </row>
    <row r="32" spans="1:94" x14ac:dyDescent="0.2">
      <c r="A32" s="108" t="s">
        <v>2100</v>
      </c>
      <c r="B32" s="96">
        <v>9.8049884657022621E-2</v>
      </c>
      <c r="C32" s="96">
        <v>9.5704698629652488E-2</v>
      </c>
      <c r="D32" s="96">
        <v>9.3963523559688691E-2</v>
      </c>
      <c r="E32" s="96">
        <v>8.6937073501798648E-2</v>
      </c>
      <c r="F32" s="96">
        <v>8.6856449405442654E-2</v>
      </c>
      <c r="G32" s="110">
        <f t="shared" si="0"/>
        <v>5.5722194828648632E-2</v>
      </c>
      <c r="I32" s="96">
        <v>0.90920792318320687</v>
      </c>
      <c r="J32" s="96">
        <v>0.89278514999890879</v>
      </c>
      <c r="K32" s="96">
        <v>0.87792850869978267</v>
      </c>
      <c r="L32" s="96">
        <v>0.86972803566631696</v>
      </c>
      <c r="M32" s="96">
        <v>0.89055104960951181</v>
      </c>
      <c r="N32" s="110">
        <f t="shared" si="1"/>
        <v>1.7026401672465566E-2</v>
      </c>
      <c r="O32" s="110"/>
      <c r="P32" s="4" t="s">
        <v>1266</v>
      </c>
      <c r="Q32" s="4" t="s">
        <v>1267</v>
      </c>
      <c r="R32" s="103">
        <v>0.16573750505062509</v>
      </c>
      <c r="S32" s="103">
        <v>0.12277086619627778</v>
      </c>
      <c r="T32" s="103">
        <v>0.1242480328279942</v>
      </c>
      <c r="U32" s="103">
        <v>6.5645665988652305E-2</v>
      </c>
      <c r="V32" s="103">
        <v>0.12170331299504768</v>
      </c>
      <c r="W32" s="103">
        <v>0.26961590332554947</v>
      </c>
      <c r="X32" s="103">
        <v>0.10659272907085846</v>
      </c>
      <c r="Y32" s="103">
        <v>7.1803624481949366E-2</v>
      </c>
      <c r="Z32" s="103">
        <v>0.11201439823220333</v>
      </c>
      <c r="AA32" s="103">
        <v>0.26556207245632801</v>
      </c>
      <c r="AB32" s="103">
        <v>7.95884203883334E-2</v>
      </c>
      <c r="AC32" s="103">
        <v>0.15914691110788043</v>
      </c>
      <c r="AD32" s="103">
        <v>8.6612530889555006E-2</v>
      </c>
      <c r="AE32" s="103">
        <v>0.12505115897672134</v>
      </c>
      <c r="AF32" s="103">
        <v>8.1676625428069888E-2</v>
      </c>
      <c r="AG32" s="103">
        <v>0.30849702132677742</v>
      </c>
      <c r="AH32" s="103">
        <v>0.28485707158726581</v>
      </c>
      <c r="AI32" s="103">
        <v>8.6495216233580877E-2</v>
      </c>
      <c r="AJ32" s="103">
        <v>9.9862969753349809E-2</v>
      </c>
      <c r="AK32" s="103">
        <v>0.2179748640243348</v>
      </c>
      <c r="AL32" s="103">
        <v>7.8225417818303264E-2</v>
      </c>
      <c r="AM32" s="103">
        <v>0.11787949921273495</v>
      </c>
      <c r="AN32" s="103">
        <v>0.11032423247326176</v>
      </c>
      <c r="AO32" s="103">
        <v>0.12590139246962687</v>
      </c>
      <c r="AP32" s="103">
        <v>0.10429325345665044</v>
      </c>
      <c r="AQ32" s="103">
        <v>7.0598621489949123E-2</v>
      </c>
      <c r="AR32" s="103">
        <v>0.18541043450786704</v>
      </c>
      <c r="AS32" s="103">
        <v>0.20455072505361599</v>
      </c>
      <c r="AT32" s="103">
        <v>0.10219515157494855</v>
      </c>
      <c r="AU32" s="103">
        <v>6.9521670791392709E-2</v>
      </c>
      <c r="AV32" s="103">
        <v>0.22172667654254885</v>
      </c>
      <c r="AW32" s="103">
        <v>8.3483636824125657E-2</v>
      </c>
      <c r="AX32" s="103">
        <v>9.7339723729908137E-2</v>
      </c>
      <c r="AY32" s="103">
        <v>5.4682348128195932E-2</v>
      </c>
      <c r="AZ32" s="103">
        <v>0.12056600019046911</v>
      </c>
      <c r="BA32" s="103">
        <v>9.0574877556028124E-2</v>
      </c>
      <c r="BB32" s="103">
        <v>4.0000112010019705E-2</v>
      </c>
      <c r="BC32" s="103">
        <v>4.0824008446055646E-2</v>
      </c>
      <c r="BD32" s="103">
        <v>6.4237642861509417E-2</v>
      </c>
      <c r="BE32" s="103">
        <v>3.2604184886086372E-2</v>
      </c>
      <c r="BF32" s="103">
        <v>0.21025138741189303</v>
      </c>
      <c r="BG32" s="103">
        <v>7.3267109411764286E-2</v>
      </c>
      <c r="BH32" s="103">
        <v>4.2485001490518169E-2</v>
      </c>
      <c r="BI32" s="103">
        <v>0.1283310343627764</v>
      </c>
      <c r="BJ32" s="103">
        <v>8.3460599136919056E-2</v>
      </c>
      <c r="BK32" s="103">
        <v>4.4761860500991422E-2</v>
      </c>
      <c r="BL32" s="103">
        <v>0.12721144563925424</v>
      </c>
      <c r="BM32" s="103">
        <v>0.17132845676683597</v>
      </c>
      <c r="BN32" s="103">
        <v>7.5760955885285683E-2</v>
      </c>
      <c r="BO32" s="103">
        <v>0.13638332396502337</v>
      </c>
      <c r="BP32" s="103">
        <v>4.8529743957146272E-2</v>
      </c>
      <c r="BQ32" s="103">
        <v>0.10529143635450397</v>
      </c>
      <c r="BR32" s="103">
        <v>0.13889544354248703</v>
      </c>
      <c r="BS32" s="103">
        <v>0.1637381534558246</v>
      </c>
      <c r="BT32" s="103">
        <v>0.10324429375201871</v>
      </c>
      <c r="BU32" s="103">
        <v>0.16698848445749728</v>
      </c>
      <c r="BV32" s="103">
        <v>0.21912787873259215</v>
      </c>
      <c r="BW32" s="103">
        <v>0.11501745542680863</v>
      </c>
      <c r="BX32" s="103">
        <v>0.17592166783584121</v>
      </c>
      <c r="BY32" s="103">
        <v>9.4416170171896088E-2</v>
      </c>
      <c r="BZ32" s="103">
        <v>0.14746369501802681</v>
      </c>
      <c r="CA32" s="103">
        <v>0.12026097907750052</v>
      </c>
      <c r="CB32" s="103">
        <v>0.17407602821339324</v>
      </c>
      <c r="CC32" s="103">
        <v>8.9834813314168357E-2</v>
      </c>
      <c r="CD32" s="103">
        <v>0.17336624455721292</v>
      </c>
      <c r="CE32" s="103">
        <v>0.15494781811112787</v>
      </c>
      <c r="CF32" s="103">
        <v>0.12541212772391302</v>
      </c>
      <c r="CG32" s="103">
        <v>9.3459002435732422E-2</v>
      </c>
      <c r="CH32" s="103">
        <v>7.408882422415633E-2</v>
      </c>
      <c r="CI32" s="103">
        <v>9.584427049209239E-2</v>
      </c>
      <c r="CJ32" s="103">
        <v>0.22199437159241892</v>
      </c>
      <c r="CK32" s="103">
        <v>5.7884787043279214E-2</v>
      </c>
      <c r="CL32" s="103">
        <v>6.8420019354019687E-2</v>
      </c>
      <c r="CM32" s="103">
        <v>5.2781816587848883E-2</v>
      </c>
      <c r="CN32" s="103">
        <v>9.9160614321214327E-2</v>
      </c>
      <c r="CO32" s="103">
        <v>7.6870498124484279E-2</v>
      </c>
      <c r="CP32" s="103">
        <v>0.23579192341141039</v>
      </c>
    </row>
  </sheetData>
  <mergeCells count="3">
    <mergeCell ref="B2:F2"/>
    <mergeCell ref="I2:M2"/>
    <mergeCell ref="R2:CP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62"/>
  <sheetViews>
    <sheetView tabSelected="1" topLeftCell="G315" zoomScale="120" zoomScaleNormal="120" workbookViewId="0">
      <selection activeCell="G331" sqref="G331"/>
    </sheetView>
  </sheetViews>
  <sheetFormatPr baseColWidth="10" defaultColWidth="8.83203125" defaultRowHeight="15" x14ac:dyDescent="0.2"/>
  <cols>
    <col min="1" max="1" width="46.83203125" style="34" customWidth="1"/>
    <col min="2" max="2" width="13.5" style="34" customWidth="1"/>
    <col min="3" max="3" width="21" style="24" customWidth="1"/>
    <col min="4" max="4" width="21" style="25" customWidth="1"/>
    <col min="5" max="5" width="20.6640625" style="16" customWidth="1"/>
    <col min="6" max="6" width="22.33203125" style="20" customWidth="1"/>
    <col min="7" max="7" width="123.1640625" style="19" customWidth="1"/>
  </cols>
  <sheetData>
    <row r="1" spans="1:7" s="13" customFormat="1" ht="21" thickBot="1" x14ac:dyDescent="0.25">
      <c r="A1" s="11" t="s">
        <v>11</v>
      </c>
      <c r="B1" s="11" t="s">
        <v>2120</v>
      </c>
      <c r="C1" s="11" t="s">
        <v>12</v>
      </c>
      <c r="D1" s="11" t="s">
        <v>13</v>
      </c>
      <c r="E1" s="11" t="s">
        <v>2014</v>
      </c>
      <c r="F1" s="12" t="s">
        <v>14</v>
      </c>
      <c r="G1" s="11" t="s">
        <v>15</v>
      </c>
    </row>
    <row r="2" spans="1:7" ht="16" thickTop="1" x14ac:dyDescent="0.2">
      <c r="A2" s="1" t="s">
        <v>1609</v>
      </c>
      <c r="B2" s="34" t="s">
        <v>2121</v>
      </c>
      <c r="C2" s="14" t="s">
        <v>16</v>
      </c>
      <c r="D2" s="15" t="s">
        <v>17</v>
      </c>
      <c r="E2" s="16" t="s">
        <v>18</v>
      </c>
      <c r="F2" s="17" t="s">
        <v>19</v>
      </c>
      <c r="G2" s="18" t="s">
        <v>20</v>
      </c>
    </row>
    <row r="3" spans="1:7" x14ac:dyDescent="0.2">
      <c r="A3" s="1" t="s">
        <v>1610</v>
      </c>
      <c r="B3" s="34" t="s">
        <v>2121</v>
      </c>
      <c r="C3" s="14" t="s">
        <v>21</v>
      </c>
      <c r="D3" s="15" t="s">
        <v>22</v>
      </c>
      <c r="E3" s="16" t="s">
        <v>23</v>
      </c>
      <c r="F3" s="17" t="s">
        <v>24</v>
      </c>
      <c r="G3" s="19" t="s">
        <v>25</v>
      </c>
    </row>
    <row r="4" spans="1:7" x14ac:dyDescent="0.2">
      <c r="A4" s="1" t="s">
        <v>1611</v>
      </c>
      <c r="B4" s="34" t="s">
        <v>2121</v>
      </c>
      <c r="C4" s="14" t="s">
        <v>26</v>
      </c>
      <c r="D4" s="15" t="s">
        <v>27</v>
      </c>
      <c r="E4" s="16" t="s">
        <v>28</v>
      </c>
      <c r="F4" s="17" t="s">
        <v>29</v>
      </c>
      <c r="G4" s="19" t="s">
        <v>30</v>
      </c>
    </row>
    <row r="5" spans="1:7" x14ac:dyDescent="0.2">
      <c r="A5" s="1" t="s">
        <v>1612</v>
      </c>
      <c r="B5" s="34" t="s">
        <v>2121</v>
      </c>
      <c r="C5" s="14" t="s">
        <v>31</v>
      </c>
      <c r="D5" s="15" t="s">
        <v>32</v>
      </c>
      <c r="E5" s="16" t="s">
        <v>33</v>
      </c>
      <c r="F5" s="17" t="s">
        <v>34</v>
      </c>
      <c r="G5" s="19" t="s">
        <v>0</v>
      </c>
    </row>
    <row r="6" spans="1:7" x14ac:dyDescent="0.2">
      <c r="A6" s="1" t="s">
        <v>1613</v>
      </c>
      <c r="B6" s="34" t="s">
        <v>2121</v>
      </c>
      <c r="C6" s="14" t="s">
        <v>36</v>
      </c>
      <c r="D6" s="15" t="s">
        <v>37</v>
      </c>
      <c r="E6" s="16" t="s">
        <v>38</v>
      </c>
      <c r="F6" s="17" t="s">
        <v>39</v>
      </c>
      <c r="G6" s="19" t="s">
        <v>40</v>
      </c>
    </row>
    <row r="7" spans="1:7" x14ac:dyDescent="0.2">
      <c r="A7" s="1" t="s">
        <v>1614</v>
      </c>
      <c r="B7" s="34" t="s">
        <v>2121</v>
      </c>
      <c r="C7" s="14" t="s">
        <v>41</v>
      </c>
      <c r="D7" s="15" t="s">
        <v>42</v>
      </c>
      <c r="E7" s="16" t="s">
        <v>43</v>
      </c>
      <c r="F7" s="17" t="s">
        <v>44</v>
      </c>
      <c r="G7" s="19" t="s">
        <v>45</v>
      </c>
    </row>
    <row r="8" spans="1:7" x14ac:dyDescent="0.2">
      <c r="A8" s="1" t="s">
        <v>1616</v>
      </c>
      <c r="B8" s="34" t="s">
        <v>2121</v>
      </c>
      <c r="C8" s="14" t="s">
        <v>46</v>
      </c>
      <c r="D8" s="15" t="s">
        <v>47</v>
      </c>
      <c r="E8" s="16" t="s">
        <v>48</v>
      </c>
      <c r="F8" s="17" t="s">
        <v>49</v>
      </c>
      <c r="G8" s="19" t="s">
        <v>50</v>
      </c>
    </row>
    <row r="9" spans="1:7" x14ac:dyDescent="0.2">
      <c r="A9" s="1" t="s">
        <v>1617</v>
      </c>
      <c r="B9" s="34" t="s">
        <v>2121</v>
      </c>
      <c r="C9" s="14" t="s">
        <v>51</v>
      </c>
      <c r="D9" s="15" t="s">
        <v>52</v>
      </c>
      <c r="E9" s="16" t="s">
        <v>53</v>
      </c>
      <c r="F9" s="20" t="s">
        <v>54</v>
      </c>
      <c r="G9" s="19" t="s">
        <v>55</v>
      </c>
    </row>
    <row r="10" spans="1:7" x14ac:dyDescent="0.2">
      <c r="A10" s="1" t="s">
        <v>1618</v>
      </c>
      <c r="B10" s="34" t="s">
        <v>2121</v>
      </c>
      <c r="C10" s="14" t="s">
        <v>56</v>
      </c>
      <c r="D10" s="15" t="s">
        <v>57</v>
      </c>
      <c r="E10" s="16" t="s">
        <v>53</v>
      </c>
      <c r="F10" s="17" t="s">
        <v>58</v>
      </c>
      <c r="G10" s="19" t="s">
        <v>59</v>
      </c>
    </row>
    <row r="11" spans="1:7" x14ac:dyDescent="0.2">
      <c r="A11" s="1" t="s">
        <v>1619</v>
      </c>
      <c r="B11" s="34" t="s">
        <v>2121</v>
      </c>
      <c r="C11" s="14" t="s">
        <v>60</v>
      </c>
      <c r="D11" s="15" t="s">
        <v>61</v>
      </c>
      <c r="E11" s="21" t="s">
        <v>53</v>
      </c>
      <c r="F11" s="20" t="s">
        <v>62</v>
      </c>
      <c r="G11" s="19" t="s">
        <v>63</v>
      </c>
    </row>
    <row r="12" spans="1:7" x14ac:dyDescent="0.2">
      <c r="A12" s="1" t="s">
        <v>1621</v>
      </c>
      <c r="B12" s="34" t="s">
        <v>2121</v>
      </c>
      <c r="C12" s="14" t="s">
        <v>64</v>
      </c>
      <c r="D12" s="15" t="s">
        <v>65</v>
      </c>
      <c r="E12" s="16" t="s">
        <v>66</v>
      </c>
      <c r="F12" s="17" t="s">
        <v>67</v>
      </c>
      <c r="G12" s="19" t="s">
        <v>30</v>
      </c>
    </row>
    <row r="13" spans="1:7" x14ac:dyDescent="0.2">
      <c r="A13" s="1" t="s">
        <v>1622</v>
      </c>
      <c r="B13" s="34" t="s">
        <v>2121</v>
      </c>
      <c r="C13" s="14" t="s">
        <v>68</v>
      </c>
      <c r="D13" s="15" t="s">
        <v>69</v>
      </c>
      <c r="E13" s="16" t="s">
        <v>70</v>
      </c>
      <c r="F13" s="17" t="s">
        <v>71</v>
      </c>
      <c r="G13" s="19" t="s">
        <v>72</v>
      </c>
    </row>
    <row r="14" spans="1:7" x14ac:dyDescent="0.2">
      <c r="A14" s="1" t="s">
        <v>1623</v>
      </c>
      <c r="B14" s="34" t="s">
        <v>2121</v>
      </c>
      <c r="C14" s="14" t="s">
        <v>73</v>
      </c>
      <c r="D14" s="15" t="s">
        <v>74</v>
      </c>
      <c r="E14" s="16" t="s">
        <v>75</v>
      </c>
      <c r="F14" s="17" t="s">
        <v>76</v>
      </c>
      <c r="G14" s="19" t="s">
        <v>77</v>
      </c>
    </row>
    <row r="15" spans="1:7" x14ac:dyDescent="0.2">
      <c r="A15" s="1" t="s">
        <v>1624</v>
      </c>
      <c r="B15" s="34" t="s">
        <v>2121</v>
      </c>
      <c r="C15" s="14" t="s">
        <v>78</v>
      </c>
      <c r="D15" s="15" t="s">
        <v>79</v>
      </c>
      <c r="E15" s="16" t="s">
        <v>80</v>
      </c>
      <c r="F15" s="17" t="s">
        <v>81</v>
      </c>
      <c r="G15" s="19" t="s">
        <v>82</v>
      </c>
    </row>
    <row r="16" spans="1:7" x14ac:dyDescent="0.2">
      <c r="A16" s="1" t="s">
        <v>1625</v>
      </c>
      <c r="B16" s="34" t="s">
        <v>2121</v>
      </c>
      <c r="C16" s="14" t="s">
        <v>83</v>
      </c>
      <c r="D16" s="15" t="s">
        <v>84</v>
      </c>
      <c r="E16" s="16" t="s">
        <v>75</v>
      </c>
      <c r="F16" s="17" t="s">
        <v>85</v>
      </c>
      <c r="G16" s="19" t="s">
        <v>30</v>
      </c>
    </row>
    <row r="17" spans="1:7" x14ac:dyDescent="0.2">
      <c r="A17" s="1" t="s">
        <v>1626</v>
      </c>
      <c r="B17" s="34" t="s">
        <v>2121</v>
      </c>
      <c r="C17" s="14" t="s">
        <v>86</v>
      </c>
      <c r="D17" s="15" t="s">
        <v>87</v>
      </c>
      <c r="E17" s="16" t="s">
        <v>75</v>
      </c>
      <c r="F17" s="17" t="s">
        <v>88</v>
      </c>
      <c r="G17" s="19" t="s">
        <v>89</v>
      </c>
    </row>
    <row r="18" spans="1:7" x14ac:dyDescent="0.2">
      <c r="A18" s="1" t="s">
        <v>1627</v>
      </c>
      <c r="B18" s="34" t="s">
        <v>2121</v>
      </c>
      <c r="C18" s="14" t="s">
        <v>90</v>
      </c>
      <c r="D18" s="15" t="s">
        <v>91</v>
      </c>
      <c r="E18" s="16" t="s">
        <v>75</v>
      </c>
      <c r="F18" s="17" t="s">
        <v>92</v>
      </c>
      <c r="G18" s="19" t="s">
        <v>35</v>
      </c>
    </row>
    <row r="19" spans="1:7" x14ac:dyDescent="0.2">
      <c r="A19" s="1" t="s">
        <v>1629</v>
      </c>
      <c r="B19" s="34" t="s">
        <v>2121</v>
      </c>
      <c r="C19" s="14" t="s">
        <v>93</v>
      </c>
      <c r="D19" s="15" t="s">
        <v>94</v>
      </c>
      <c r="E19" s="16" t="s">
        <v>95</v>
      </c>
      <c r="F19" s="17" t="s">
        <v>96</v>
      </c>
      <c r="G19" s="19" t="s">
        <v>97</v>
      </c>
    </row>
    <row r="20" spans="1:7" x14ac:dyDescent="0.2">
      <c r="A20" s="1" t="s">
        <v>1631</v>
      </c>
      <c r="B20" s="34" t="s">
        <v>2121</v>
      </c>
      <c r="C20" s="14" t="s">
        <v>98</v>
      </c>
      <c r="D20" s="15" t="s">
        <v>99</v>
      </c>
      <c r="E20" s="16" t="s">
        <v>100</v>
      </c>
      <c r="F20" s="17" t="s">
        <v>101</v>
      </c>
      <c r="G20" s="19" t="s">
        <v>102</v>
      </c>
    </row>
    <row r="21" spans="1:7" x14ac:dyDescent="0.2">
      <c r="A21" s="1" t="s">
        <v>1632</v>
      </c>
      <c r="B21" s="34" t="s">
        <v>2121</v>
      </c>
      <c r="C21" s="14" t="s">
        <v>103</v>
      </c>
      <c r="D21" s="15" t="s">
        <v>104</v>
      </c>
      <c r="E21" s="16" t="s">
        <v>105</v>
      </c>
      <c r="F21" s="17" t="s">
        <v>106</v>
      </c>
      <c r="G21" s="19" t="s">
        <v>107</v>
      </c>
    </row>
    <row r="22" spans="1:7" x14ac:dyDescent="0.2">
      <c r="A22" s="1" t="s">
        <v>1633</v>
      </c>
      <c r="B22" s="34" t="s">
        <v>2121</v>
      </c>
      <c r="C22" s="14" t="s">
        <v>108</v>
      </c>
      <c r="D22" s="15" t="s">
        <v>109</v>
      </c>
      <c r="E22" s="16" t="s">
        <v>110</v>
      </c>
      <c r="F22" s="17" t="s">
        <v>111</v>
      </c>
      <c r="G22" s="19" t="s">
        <v>112</v>
      </c>
    </row>
    <row r="23" spans="1:7" x14ac:dyDescent="0.2">
      <c r="A23" s="1" t="s">
        <v>1634</v>
      </c>
      <c r="B23" s="34" t="s">
        <v>2121</v>
      </c>
      <c r="C23" s="14" t="s">
        <v>113</v>
      </c>
      <c r="D23" s="15" t="s">
        <v>114</v>
      </c>
      <c r="E23" s="16" t="s">
        <v>115</v>
      </c>
      <c r="F23" s="17" t="s">
        <v>116</v>
      </c>
      <c r="G23" s="19" t="s">
        <v>117</v>
      </c>
    </row>
    <row r="24" spans="1:7" x14ac:dyDescent="0.2">
      <c r="A24" s="1" t="s">
        <v>1635</v>
      </c>
      <c r="B24" s="34" t="s">
        <v>2121</v>
      </c>
      <c r="C24" s="22" t="s">
        <v>118</v>
      </c>
      <c r="D24" s="15" t="s">
        <v>119</v>
      </c>
      <c r="E24" s="21" t="s">
        <v>120</v>
      </c>
      <c r="F24" s="17" t="s">
        <v>121</v>
      </c>
      <c r="G24" s="19" t="s">
        <v>122</v>
      </c>
    </row>
    <row r="25" spans="1:7" x14ac:dyDescent="0.2">
      <c r="A25" s="1" t="s">
        <v>1636</v>
      </c>
      <c r="B25" s="34" t="s">
        <v>2121</v>
      </c>
      <c r="C25" s="14" t="s">
        <v>123</v>
      </c>
      <c r="D25" s="15" t="s">
        <v>124</v>
      </c>
      <c r="E25" s="16" t="s">
        <v>125</v>
      </c>
      <c r="F25" s="17" t="s">
        <v>126</v>
      </c>
      <c r="G25" s="19" t="s">
        <v>127</v>
      </c>
    </row>
    <row r="26" spans="1:7" x14ac:dyDescent="0.2">
      <c r="A26" s="1" t="s">
        <v>1638</v>
      </c>
      <c r="B26" s="34" t="s">
        <v>2121</v>
      </c>
      <c r="C26" s="14" t="s">
        <v>128</v>
      </c>
      <c r="D26" s="15" t="s">
        <v>129</v>
      </c>
      <c r="E26" s="21" t="s">
        <v>130</v>
      </c>
      <c r="F26" s="17" t="s">
        <v>131</v>
      </c>
      <c r="G26" s="19" t="s">
        <v>132</v>
      </c>
    </row>
    <row r="27" spans="1:7" x14ac:dyDescent="0.2">
      <c r="A27" s="1" t="s">
        <v>1639</v>
      </c>
      <c r="B27" s="34" t="s">
        <v>2121</v>
      </c>
      <c r="C27" s="14" t="s">
        <v>133</v>
      </c>
      <c r="D27" s="15" t="s">
        <v>134</v>
      </c>
      <c r="E27" s="16" t="s">
        <v>130</v>
      </c>
      <c r="F27" s="17" t="s">
        <v>135</v>
      </c>
      <c r="G27" s="19" t="s">
        <v>136</v>
      </c>
    </row>
    <row r="28" spans="1:7" x14ac:dyDescent="0.2">
      <c r="A28" s="1" t="s">
        <v>1640</v>
      </c>
      <c r="B28" s="34" t="s">
        <v>2121</v>
      </c>
      <c r="C28" s="14" t="s">
        <v>137</v>
      </c>
      <c r="D28" s="15" t="s">
        <v>138</v>
      </c>
      <c r="E28" s="16" t="s">
        <v>130</v>
      </c>
      <c r="F28" s="17" t="s">
        <v>139</v>
      </c>
      <c r="G28" s="19" t="s">
        <v>140</v>
      </c>
    </row>
    <row r="29" spans="1:7" x14ac:dyDescent="0.2">
      <c r="A29" s="1" t="s">
        <v>1641</v>
      </c>
      <c r="B29" s="34" t="s">
        <v>2121</v>
      </c>
      <c r="C29" s="14" t="s">
        <v>141</v>
      </c>
      <c r="D29" s="15" t="s">
        <v>142</v>
      </c>
      <c r="E29" s="16" t="s">
        <v>143</v>
      </c>
      <c r="F29" s="17" t="s">
        <v>144</v>
      </c>
      <c r="G29" s="19" t="s">
        <v>145</v>
      </c>
    </row>
    <row r="30" spans="1:7" x14ac:dyDescent="0.2">
      <c r="A30" s="1" t="s">
        <v>1642</v>
      </c>
      <c r="B30" s="34" t="s">
        <v>2121</v>
      </c>
      <c r="C30" s="14" t="s">
        <v>146</v>
      </c>
      <c r="D30" s="15" t="s">
        <v>147</v>
      </c>
      <c r="E30" s="16" t="s">
        <v>148</v>
      </c>
      <c r="F30" s="17" t="s">
        <v>149</v>
      </c>
      <c r="G30" s="19" t="s">
        <v>150</v>
      </c>
    </row>
    <row r="31" spans="1:7" x14ac:dyDescent="0.2">
      <c r="A31" s="1" t="s">
        <v>1643</v>
      </c>
      <c r="B31" s="34" t="s">
        <v>2121</v>
      </c>
      <c r="C31" s="14" t="s">
        <v>151</v>
      </c>
      <c r="D31" s="15" t="s">
        <v>152</v>
      </c>
      <c r="E31" s="16" t="s">
        <v>153</v>
      </c>
      <c r="F31" s="17" t="s">
        <v>154</v>
      </c>
      <c r="G31" s="19" t="s">
        <v>155</v>
      </c>
    </row>
    <row r="32" spans="1:7" x14ac:dyDescent="0.2">
      <c r="A32" s="1" t="s">
        <v>1645</v>
      </c>
      <c r="B32" s="34" t="s">
        <v>2121</v>
      </c>
      <c r="C32" s="14" t="s">
        <v>156</v>
      </c>
      <c r="D32" s="15" t="s">
        <v>157</v>
      </c>
      <c r="E32" s="16" t="s">
        <v>158</v>
      </c>
      <c r="F32" s="17" t="s">
        <v>159</v>
      </c>
      <c r="G32" s="19" t="s">
        <v>160</v>
      </c>
    </row>
    <row r="33" spans="1:7" x14ac:dyDescent="0.2">
      <c r="A33" s="1" t="s">
        <v>1648</v>
      </c>
      <c r="B33" s="34" t="s">
        <v>2121</v>
      </c>
      <c r="C33" s="14" t="s">
        <v>161</v>
      </c>
      <c r="D33" s="15" t="s">
        <v>162</v>
      </c>
      <c r="E33" s="16" t="s">
        <v>163</v>
      </c>
      <c r="F33" s="17" t="s">
        <v>164</v>
      </c>
      <c r="G33" s="19" t="s">
        <v>165</v>
      </c>
    </row>
    <row r="34" spans="1:7" x14ac:dyDescent="0.2">
      <c r="A34" s="1" t="s">
        <v>1649</v>
      </c>
      <c r="B34" s="34" t="s">
        <v>2121</v>
      </c>
      <c r="C34" s="14" t="s">
        <v>166</v>
      </c>
      <c r="D34" s="15" t="s">
        <v>167</v>
      </c>
      <c r="E34" s="16" t="s">
        <v>168</v>
      </c>
      <c r="F34" s="17" t="s">
        <v>169</v>
      </c>
      <c r="G34" s="19" t="s">
        <v>170</v>
      </c>
    </row>
    <row r="35" spans="1:7" x14ac:dyDescent="0.2">
      <c r="A35" s="1" t="s">
        <v>1650</v>
      </c>
      <c r="B35" s="34" t="s">
        <v>2121</v>
      </c>
      <c r="C35" s="14" t="s">
        <v>171</v>
      </c>
      <c r="D35" s="15" t="s">
        <v>172</v>
      </c>
      <c r="E35" s="16" t="s">
        <v>173</v>
      </c>
      <c r="F35" s="17" t="s">
        <v>174</v>
      </c>
      <c r="G35" s="19" t="s">
        <v>170</v>
      </c>
    </row>
    <row r="36" spans="1:7" x14ac:dyDescent="0.2">
      <c r="A36" s="1" t="s">
        <v>1651</v>
      </c>
      <c r="B36" s="34" t="s">
        <v>2121</v>
      </c>
      <c r="C36" s="14" t="s">
        <v>175</v>
      </c>
      <c r="D36" s="15" t="s">
        <v>176</v>
      </c>
      <c r="E36" s="16" t="s">
        <v>177</v>
      </c>
      <c r="F36" s="17" t="s">
        <v>178</v>
      </c>
      <c r="G36" s="18" t="s">
        <v>179</v>
      </c>
    </row>
    <row r="37" spans="1:7" x14ac:dyDescent="0.2">
      <c r="A37" s="1" t="s">
        <v>1652</v>
      </c>
      <c r="B37" s="34" t="s">
        <v>2121</v>
      </c>
      <c r="C37" s="14" t="s">
        <v>180</v>
      </c>
      <c r="D37" s="15" t="s">
        <v>181</v>
      </c>
      <c r="E37" s="16" t="s">
        <v>182</v>
      </c>
      <c r="F37" s="17" t="s">
        <v>183</v>
      </c>
      <c r="G37" s="19" t="s">
        <v>184</v>
      </c>
    </row>
    <row r="38" spans="1:7" x14ac:dyDescent="0.2">
      <c r="A38" s="1" t="s">
        <v>1653</v>
      </c>
      <c r="B38" s="34" t="s">
        <v>2121</v>
      </c>
      <c r="C38" s="14" t="s">
        <v>185</v>
      </c>
      <c r="D38" s="15" t="s">
        <v>186</v>
      </c>
      <c r="E38" s="16" t="s">
        <v>187</v>
      </c>
      <c r="F38" s="17" t="s">
        <v>188</v>
      </c>
      <c r="G38" s="19" t="s">
        <v>189</v>
      </c>
    </row>
    <row r="39" spans="1:7" x14ac:dyDescent="0.2">
      <c r="A39" s="1" t="s">
        <v>1654</v>
      </c>
      <c r="B39" s="34" t="s">
        <v>2121</v>
      </c>
      <c r="C39" s="14" t="s">
        <v>190</v>
      </c>
      <c r="D39" s="15" t="s">
        <v>191</v>
      </c>
      <c r="E39" s="16" t="s">
        <v>192</v>
      </c>
      <c r="F39" s="17" t="s">
        <v>193</v>
      </c>
      <c r="G39" s="19" t="s">
        <v>117</v>
      </c>
    </row>
    <row r="40" spans="1:7" x14ac:dyDescent="0.2">
      <c r="A40" s="1" t="s">
        <v>1655</v>
      </c>
      <c r="B40" s="34" t="s">
        <v>2121</v>
      </c>
      <c r="C40" s="14" t="s">
        <v>194</v>
      </c>
      <c r="D40" s="15" t="s">
        <v>195</v>
      </c>
      <c r="E40" s="16" t="s">
        <v>196</v>
      </c>
      <c r="F40" s="17" t="s">
        <v>197</v>
      </c>
      <c r="G40" s="19" t="s">
        <v>117</v>
      </c>
    </row>
    <row r="41" spans="1:7" x14ac:dyDescent="0.2">
      <c r="A41" s="1" t="s">
        <v>1656</v>
      </c>
      <c r="B41" s="34" t="s">
        <v>2121</v>
      </c>
      <c r="C41" s="14" t="s">
        <v>198</v>
      </c>
      <c r="D41" s="15" t="s">
        <v>199</v>
      </c>
      <c r="E41" s="16" t="s">
        <v>200</v>
      </c>
      <c r="F41" s="17" t="s">
        <v>201</v>
      </c>
      <c r="G41" s="19" t="s">
        <v>63</v>
      </c>
    </row>
    <row r="42" spans="1:7" s="144" customFormat="1" x14ac:dyDescent="0.2">
      <c r="A42" s="4" t="s">
        <v>1657</v>
      </c>
      <c r="B42" s="34" t="s">
        <v>2121</v>
      </c>
      <c r="C42" s="15" t="s">
        <v>202</v>
      </c>
      <c r="D42" s="23" t="s">
        <v>203</v>
      </c>
      <c r="E42" s="16" t="s">
        <v>204</v>
      </c>
      <c r="F42" s="17" t="s">
        <v>205</v>
      </c>
      <c r="G42" s="19" t="s">
        <v>206</v>
      </c>
    </row>
    <row r="43" spans="1:7" x14ac:dyDescent="0.2">
      <c r="A43" s="1" t="s">
        <v>1658</v>
      </c>
      <c r="B43" s="34" t="s">
        <v>2121</v>
      </c>
      <c r="C43" s="14" t="s">
        <v>207</v>
      </c>
      <c r="D43" s="15" t="s">
        <v>208</v>
      </c>
      <c r="E43" s="16" t="s">
        <v>204</v>
      </c>
      <c r="F43" s="17" t="s">
        <v>209</v>
      </c>
      <c r="G43" s="19" t="s">
        <v>210</v>
      </c>
    </row>
    <row r="44" spans="1:7" x14ac:dyDescent="0.2">
      <c r="A44" s="1" t="s">
        <v>1659</v>
      </c>
      <c r="B44" s="34" t="s">
        <v>2121</v>
      </c>
      <c r="C44" s="14" t="s">
        <v>211</v>
      </c>
      <c r="D44" s="15" t="s">
        <v>212</v>
      </c>
      <c r="E44" s="16" t="s">
        <v>213</v>
      </c>
      <c r="F44" s="17" t="s">
        <v>214</v>
      </c>
      <c r="G44" s="19" t="s">
        <v>215</v>
      </c>
    </row>
    <row r="45" spans="1:7" x14ac:dyDescent="0.2">
      <c r="A45" s="1" t="s">
        <v>1660</v>
      </c>
      <c r="B45" s="34" t="s">
        <v>2121</v>
      </c>
      <c r="C45" s="14" t="s">
        <v>216</v>
      </c>
      <c r="D45" s="15" t="s">
        <v>217</v>
      </c>
      <c r="E45" s="21" t="s">
        <v>213</v>
      </c>
      <c r="F45" s="17" t="s">
        <v>218</v>
      </c>
      <c r="G45" s="19" t="s">
        <v>219</v>
      </c>
    </row>
    <row r="46" spans="1:7" x14ac:dyDescent="0.2">
      <c r="A46" s="1" t="s">
        <v>1661</v>
      </c>
      <c r="B46" s="34" t="s">
        <v>2121</v>
      </c>
      <c r="C46" s="22" t="s">
        <v>220</v>
      </c>
      <c r="D46" s="15" t="s">
        <v>221</v>
      </c>
      <c r="E46" s="16" t="s">
        <v>222</v>
      </c>
      <c r="F46" s="24" t="s">
        <v>223</v>
      </c>
      <c r="G46" s="18" t="s">
        <v>224</v>
      </c>
    </row>
    <row r="47" spans="1:7" x14ac:dyDescent="0.2">
      <c r="A47" s="1" t="s">
        <v>1662</v>
      </c>
      <c r="B47" s="34" t="s">
        <v>2121</v>
      </c>
      <c r="C47" s="14" t="s">
        <v>225</v>
      </c>
      <c r="D47" s="15" t="s">
        <v>226</v>
      </c>
      <c r="E47" s="16" t="s">
        <v>227</v>
      </c>
      <c r="F47" s="17" t="s">
        <v>228</v>
      </c>
      <c r="G47" s="19" t="s">
        <v>229</v>
      </c>
    </row>
    <row r="48" spans="1:7" x14ac:dyDescent="0.2">
      <c r="A48" s="1" t="s">
        <v>1663</v>
      </c>
      <c r="B48" s="34" t="s">
        <v>2121</v>
      </c>
      <c r="C48" s="14" t="s">
        <v>230</v>
      </c>
      <c r="D48" s="15" t="s">
        <v>231</v>
      </c>
      <c r="E48" s="16" t="s">
        <v>232</v>
      </c>
      <c r="F48" s="25" t="s">
        <v>233</v>
      </c>
      <c r="G48" s="19" t="s">
        <v>234</v>
      </c>
    </row>
    <row r="49" spans="1:7" x14ac:dyDescent="0.2">
      <c r="A49" s="1" t="s">
        <v>1664</v>
      </c>
      <c r="B49" s="34" t="s">
        <v>2121</v>
      </c>
      <c r="C49" s="14" t="s">
        <v>235</v>
      </c>
      <c r="D49" s="15" t="s">
        <v>236</v>
      </c>
      <c r="E49" s="16" t="s">
        <v>237</v>
      </c>
      <c r="F49" s="17" t="s">
        <v>228</v>
      </c>
      <c r="G49" s="19" t="s">
        <v>238</v>
      </c>
    </row>
    <row r="50" spans="1:7" x14ac:dyDescent="0.2">
      <c r="A50" s="1" t="s">
        <v>1665</v>
      </c>
      <c r="B50" s="34" t="s">
        <v>2121</v>
      </c>
      <c r="C50" s="14" t="s">
        <v>239</v>
      </c>
      <c r="D50" s="23" t="s">
        <v>240</v>
      </c>
      <c r="E50" s="21" t="s">
        <v>241</v>
      </c>
      <c r="F50" s="17" t="s">
        <v>233</v>
      </c>
      <c r="G50" s="19" t="s">
        <v>242</v>
      </c>
    </row>
    <row r="51" spans="1:7" x14ac:dyDescent="0.2">
      <c r="A51" s="1" t="s">
        <v>1666</v>
      </c>
      <c r="B51" s="34" t="s">
        <v>2121</v>
      </c>
      <c r="C51" s="14" t="s">
        <v>243</v>
      </c>
      <c r="D51" s="15" t="s">
        <v>244</v>
      </c>
      <c r="E51" s="16" t="s">
        <v>245</v>
      </c>
      <c r="F51" s="25" t="s">
        <v>246</v>
      </c>
      <c r="G51" s="19" t="s">
        <v>247</v>
      </c>
    </row>
    <row r="52" spans="1:7" x14ac:dyDescent="0.2">
      <c r="A52" s="1" t="s">
        <v>1667</v>
      </c>
      <c r="B52" s="34" t="s">
        <v>2121</v>
      </c>
      <c r="C52" s="14" t="s">
        <v>248</v>
      </c>
      <c r="D52" s="15" t="s">
        <v>249</v>
      </c>
      <c r="E52" s="16" t="s">
        <v>250</v>
      </c>
      <c r="F52" s="17" t="s">
        <v>251</v>
      </c>
      <c r="G52" s="19" t="s">
        <v>252</v>
      </c>
    </row>
    <row r="53" spans="1:7" x14ac:dyDescent="0.2">
      <c r="A53" s="1" t="s">
        <v>1668</v>
      </c>
      <c r="B53" s="34" t="s">
        <v>2121</v>
      </c>
      <c r="C53" s="14" t="s">
        <v>253</v>
      </c>
      <c r="D53" s="15" t="s">
        <v>254</v>
      </c>
      <c r="E53" s="16" t="s">
        <v>255</v>
      </c>
      <c r="F53" s="17" t="s">
        <v>256</v>
      </c>
      <c r="G53" s="19" t="s">
        <v>257</v>
      </c>
    </row>
    <row r="54" spans="1:7" x14ac:dyDescent="0.2">
      <c r="A54" s="1" t="s">
        <v>1669</v>
      </c>
      <c r="B54" s="34" t="s">
        <v>2121</v>
      </c>
      <c r="C54" s="14" t="s">
        <v>258</v>
      </c>
      <c r="D54" s="15" t="s">
        <v>259</v>
      </c>
      <c r="E54" s="16" t="s">
        <v>255</v>
      </c>
      <c r="F54" s="17" t="s">
        <v>260</v>
      </c>
      <c r="G54" s="19" t="s">
        <v>261</v>
      </c>
    </row>
    <row r="55" spans="1:7" x14ac:dyDescent="0.2">
      <c r="A55" s="1" t="s">
        <v>1674</v>
      </c>
      <c r="B55" s="34" t="s">
        <v>2121</v>
      </c>
      <c r="C55" s="14" t="s">
        <v>262</v>
      </c>
      <c r="D55" s="15" t="s">
        <v>263</v>
      </c>
      <c r="E55" s="16" t="s">
        <v>264</v>
      </c>
      <c r="F55" s="17" t="s">
        <v>265</v>
      </c>
      <c r="G55" s="19" t="s">
        <v>170</v>
      </c>
    </row>
    <row r="56" spans="1:7" x14ac:dyDescent="0.2">
      <c r="A56" s="1" t="s">
        <v>1675</v>
      </c>
      <c r="B56" s="34" t="s">
        <v>2121</v>
      </c>
      <c r="C56" s="14" t="s">
        <v>266</v>
      </c>
      <c r="D56" s="15" t="s">
        <v>267</v>
      </c>
      <c r="E56" s="16" t="s">
        <v>264</v>
      </c>
      <c r="F56" s="17" t="s">
        <v>268</v>
      </c>
      <c r="G56" s="19" t="s">
        <v>170</v>
      </c>
    </row>
    <row r="57" spans="1:7" x14ac:dyDescent="0.2">
      <c r="A57" s="1" t="s">
        <v>1676</v>
      </c>
      <c r="B57" s="34" t="s">
        <v>2121</v>
      </c>
      <c r="C57" s="14" t="s">
        <v>269</v>
      </c>
      <c r="D57" s="15" t="s">
        <v>270</v>
      </c>
      <c r="E57" s="16" t="s">
        <v>271</v>
      </c>
      <c r="F57" s="17" t="s">
        <v>272</v>
      </c>
      <c r="G57" s="19" t="s">
        <v>273</v>
      </c>
    </row>
    <row r="58" spans="1:7" x14ac:dyDescent="0.2">
      <c r="A58" s="1" t="s">
        <v>1677</v>
      </c>
      <c r="B58" s="34" t="s">
        <v>2121</v>
      </c>
      <c r="C58" s="14" t="s">
        <v>274</v>
      </c>
      <c r="D58" s="15" t="s">
        <v>275</v>
      </c>
      <c r="E58" s="16" t="s">
        <v>276</v>
      </c>
      <c r="F58" s="17" t="s">
        <v>277</v>
      </c>
      <c r="G58" s="19" t="s">
        <v>117</v>
      </c>
    </row>
    <row r="59" spans="1:7" x14ac:dyDescent="0.2">
      <c r="A59" s="1" t="s">
        <v>1678</v>
      </c>
      <c r="B59" s="34" t="s">
        <v>2121</v>
      </c>
      <c r="C59" s="14" t="s">
        <v>278</v>
      </c>
      <c r="D59" s="15" t="s">
        <v>279</v>
      </c>
      <c r="E59" s="16" t="s">
        <v>280</v>
      </c>
      <c r="F59" s="17" t="s">
        <v>281</v>
      </c>
      <c r="G59" s="19" t="s">
        <v>282</v>
      </c>
    </row>
    <row r="60" spans="1:7" x14ac:dyDescent="0.2">
      <c r="A60" s="1" t="s">
        <v>1679</v>
      </c>
      <c r="B60" s="34" t="s">
        <v>2121</v>
      </c>
      <c r="C60" s="14" t="s">
        <v>283</v>
      </c>
      <c r="D60" s="23" t="s">
        <v>284</v>
      </c>
      <c r="E60" s="16" t="s">
        <v>285</v>
      </c>
      <c r="F60" s="17" t="s">
        <v>286</v>
      </c>
      <c r="G60" s="19" t="s">
        <v>287</v>
      </c>
    </row>
    <row r="61" spans="1:7" x14ac:dyDescent="0.2">
      <c r="A61" s="1" t="s">
        <v>1680</v>
      </c>
      <c r="B61" s="34" t="s">
        <v>2121</v>
      </c>
      <c r="C61" s="14" t="s">
        <v>288</v>
      </c>
      <c r="D61" s="15" t="s">
        <v>289</v>
      </c>
      <c r="E61" s="16" t="s">
        <v>290</v>
      </c>
      <c r="F61" s="17" t="s">
        <v>291</v>
      </c>
      <c r="G61" s="19" t="s">
        <v>292</v>
      </c>
    </row>
    <row r="62" spans="1:7" x14ac:dyDescent="0.2">
      <c r="A62" s="1" t="s">
        <v>1681</v>
      </c>
      <c r="B62" s="34" t="s">
        <v>2121</v>
      </c>
      <c r="C62" s="14" t="s">
        <v>293</v>
      </c>
      <c r="D62" s="15" t="s">
        <v>294</v>
      </c>
      <c r="E62" s="16" t="s">
        <v>280</v>
      </c>
      <c r="F62" s="17" t="s">
        <v>295</v>
      </c>
      <c r="G62" s="19" t="s">
        <v>296</v>
      </c>
    </row>
    <row r="63" spans="1:7" x14ac:dyDescent="0.2">
      <c r="A63" s="1" t="s">
        <v>1682</v>
      </c>
      <c r="B63" s="34" t="s">
        <v>2121</v>
      </c>
      <c r="C63" s="22" t="s">
        <v>297</v>
      </c>
      <c r="D63" s="15" t="s">
        <v>298</v>
      </c>
      <c r="E63" s="16" t="s">
        <v>280</v>
      </c>
      <c r="F63" s="17" t="s">
        <v>299</v>
      </c>
      <c r="G63" s="19" t="s">
        <v>300</v>
      </c>
    </row>
    <row r="64" spans="1:7" x14ac:dyDescent="0.2">
      <c r="A64" s="1" t="s">
        <v>1683</v>
      </c>
      <c r="B64" s="34" t="s">
        <v>2121</v>
      </c>
      <c r="C64" s="14" t="s">
        <v>301</v>
      </c>
      <c r="D64" s="23" t="s">
        <v>302</v>
      </c>
      <c r="E64" s="16" t="s">
        <v>303</v>
      </c>
      <c r="F64" s="17" t="s">
        <v>304</v>
      </c>
      <c r="G64" s="19" t="s">
        <v>305</v>
      </c>
    </row>
    <row r="65" spans="1:7" x14ac:dyDescent="0.2">
      <c r="A65" s="1" t="s">
        <v>1685</v>
      </c>
      <c r="B65" s="34" t="s">
        <v>2121</v>
      </c>
      <c r="C65" s="14" t="s">
        <v>306</v>
      </c>
      <c r="D65" s="15" t="s">
        <v>307</v>
      </c>
      <c r="E65" s="16" t="s">
        <v>308</v>
      </c>
      <c r="F65" s="17" t="s">
        <v>309</v>
      </c>
      <c r="G65" s="19" t="s">
        <v>310</v>
      </c>
    </row>
    <row r="66" spans="1:7" s="38" customFormat="1" x14ac:dyDescent="0.2">
      <c r="A66" s="1" t="s">
        <v>1686</v>
      </c>
      <c r="B66" s="34" t="s">
        <v>2121</v>
      </c>
      <c r="C66" s="39" t="s">
        <v>0</v>
      </c>
      <c r="D66" s="39" t="s">
        <v>0</v>
      </c>
      <c r="E66" s="30" t="s">
        <v>2000</v>
      </c>
      <c r="F66" s="17" t="s">
        <v>2001</v>
      </c>
      <c r="G66" s="19" t="s">
        <v>0</v>
      </c>
    </row>
    <row r="67" spans="1:7" x14ac:dyDescent="0.2">
      <c r="A67" s="1" t="s">
        <v>1691</v>
      </c>
      <c r="B67" s="34" t="s">
        <v>2121</v>
      </c>
      <c r="C67" s="14" t="s">
        <v>311</v>
      </c>
      <c r="D67" s="23" t="s">
        <v>312</v>
      </c>
      <c r="E67" s="16" t="s">
        <v>313</v>
      </c>
      <c r="F67" s="17" t="s">
        <v>314</v>
      </c>
      <c r="G67" s="19" t="s">
        <v>315</v>
      </c>
    </row>
    <row r="68" spans="1:7" x14ac:dyDescent="0.2">
      <c r="A68" s="1" t="s">
        <v>1692</v>
      </c>
      <c r="B68" s="34" t="s">
        <v>2121</v>
      </c>
      <c r="C68" s="14" t="s">
        <v>316</v>
      </c>
      <c r="D68" s="15" t="s">
        <v>317</v>
      </c>
      <c r="E68" s="16" t="s">
        <v>318</v>
      </c>
      <c r="F68" s="17" t="s">
        <v>319</v>
      </c>
      <c r="G68" s="19" t="s">
        <v>320</v>
      </c>
    </row>
    <row r="69" spans="1:7" x14ac:dyDescent="0.2">
      <c r="A69" s="1" t="s">
        <v>1693</v>
      </c>
      <c r="B69" s="34" t="s">
        <v>2121</v>
      </c>
      <c r="C69" s="14" t="s">
        <v>321</v>
      </c>
      <c r="D69" s="15" t="s">
        <v>322</v>
      </c>
      <c r="E69" s="16" t="s">
        <v>323</v>
      </c>
      <c r="F69" s="17" t="s">
        <v>324</v>
      </c>
      <c r="G69" s="19" t="s">
        <v>325</v>
      </c>
    </row>
    <row r="70" spans="1:7" x14ac:dyDescent="0.2">
      <c r="A70" s="1" t="s">
        <v>1694</v>
      </c>
      <c r="B70" s="34" t="s">
        <v>2121</v>
      </c>
      <c r="C70" s="14" t="s">
        <v>326</v>
      </c>
      <c r="D70" s="15" t="s">
        <v>327</v>
      </c>
      <c r="E70" s="16" t="s">
        <v>328</v>
      </c>
      <c r="F70" s="17" t="s">
        <v>329</v>
      </c>
      <c r="G70" s="19" t="s">
        <v>296</v>
      </c>
    </row>
    <row r="71" spans="1:7" x14ac:dyDescent="0.2">
      <c r="A71" s="1" t="s">
        <v>1696</v>
      </c>
      <c r="B71" s="34" t="s">
        <v>2121</v>
      </c>
      <c r="C71" s="14" t="s">
        <v>330</v>
      </c>
      <c r="D71" s="23" t="s">
        <v>331</v>
      </c>
      <c r="E71" s="16" t="s">
        <v>332</v>
      </c>
      <c r="F71" s="17" t="s">
        <v>333</v>
      </c>
      <c r="G71" s="19" t="s">
        <v>334</v>
      </c>
    </row>
    <row r="72" spans="1:7" x14ac:dyDescent="0.2">
      <c r="A72" s="1" t="s">
        <v>1697</v>
      </c>
      <c r="B72" s="34" t="s">
        <v>2121</v>
      </c>
      <c r="C72" s="14" t="s">
        <v>335</v>
      </c>
      <c r="D72" s="15" t="s">
        <v>336</v>
      </c>
      <c r="E72" s="16" t="s">
        <v>337</v>
      </c>
      <c r="F72" s="17" t="s">
        <v>338</v>
      </c>
      <c r="G72" s="19" t="s">
        <v>89</v>
      </c>
    </row>
    <row r="73" spans="1:7" x14ac:dyDescent="0.2">
      <c r="A73" s="1" t="s">
        <v>1698</v>
      </c>
      <c r="B73" s="34" t="s">
        <v>2121</v>
      </c>
      <c r="C73" s="14" t="s">
        <v>339</v>
      </c>
      <c r="D73" s="15" t="s">
        <v>340</v>
      </c>
      <c r="E73" s="16" t="s">
        <v>341</v>
      </c>
      <c r="F73" s="20" t="s">
        <v>342</v>
      </c>
      <c r="G73" s="19" t="s">
        <v>0</v>
      </c>
    </row>
    <row r="74" spans="1:7" x14ac:dyDescent="0.2">
      <c r="A74" s="1" t="s">
        <v>1699</v>
      </c>
      <c r="B74" s="34" t="s">
        <v>2121</v>
      </c>
      <c r="C74" s="14" t="s">
        <v>343</v>
      </c>
      <c r="D74" s="15" t="s">
        <v>344</v>
      </c>
      <c r="E74" s="16" t="s">
        <v>345</v>
      </c>
      <c r="F74" s="17" t="s">
        <v>346</v>
      </c>
      <c r="G74" s="19" t="s">
        <v>347</v>
      </c>
    </row>
    <row r="75" spans="1:7" x14ac:dyDescent="0.2">
      <c r="A75" s="1" t="s">
        <v>1700</v>
      </c>
      <c r="B75" s="34" t="s">
        <v>2121</v>
      </c>
      <c r="C75" s="14" t="s">
        <v>348</v>
      </c>
      <c r="D75" s="15" t="s">
        <v>349</v>
      </c>
      <c r="E75" s="16" t="s">
        <v>350</v>
      </c>
      <c r="F75" s="20" t="s">
        <v>351</v>
      </c>
      <c r="G75" s="19" t="s">
        <v>102</v>
      </c>
    </row>
    <row r="76" spans="1:7" x14ac:dyDescent="0.2">
      <c r="A76" s="1" t="s">
        <v>1701</v>
      </c>
      <c r="B76" s="34" t="s">
        <v>2121</v>
      </c>
      <c r="C76" s="14" t="s">
        <v>352</v>
      </c>
      <c r="D76" s="15" t="s">
        <v>353</v>
      </c>
      <c r="E76" s="16" t="s">
        <v>350</v>
      </c>
      <c r="F76" s="17" t="s">
        <v>354</v>
      </c>
      <c r="G76" s="19" t="s">
        <v>355</v>
      </c>
    </row>
    <row r="77" spans="1:7" x14ac:dyDescent="0.2">
      <c r="A77" s="1" t="s">
        <v>1702</v>
      </c>
      <c r="B77" s="34" t="s">
        <v>2121</v>
      </c>
      <c r="C77" s="14" t="s">
        <v>356</v>
      </c>
      <c r="D77" s="15" t="s">
        <v>357</v>
      </c>
      <c r="E77" s="16" t="s">
        <v>358</v>
      </c>
      <c r="F77" s="20" t="s">
        <v>359</v>
      </c>
      <c r="G77" s="19" t="s">
        <v>170</v>
      </c>
    </row>
    <row r="78" spans="1:7" x14ac:dyDescent="0.2">
      <c r="A78" s="1" t="s">
        <v>1703</v>
      </c>
      <c r="B78" s="34" t="s">
        <v>2121</v>
      </c>
      <c r="C78" s="14" t="s">
        <v>360</v>
      </c>
      <c r="D78" s="15" t="s">
        <v>361</v>
      </c>
      <c r="E78" s="16" t="s">
        <v>362</v>
      </c>
      <c r="F78" s="17" t="s">
        <v>363</v>
      </c>
      <c r="G78" s="19" t="s">
        <v>364</v>
      </c>
    </row>
    <row r="79" spans="1:7" x14ac:dyDescent="0.2">
      <c r="A79" s="1" t="s">
        <v>1704</v>
      </c>
      <c r="B79" s="34" t="s">
        <v>2121</v>
      </c>
      <c r="C79" s="14" t="s">
        <v>365</v>
      </c>
      <c r="D79" s="26" t="s">
        <v>0</v>
      </c>
      <c r="E79" s="16" t="s">
        <v>366</v>
      </c>
      <c r="F79" s="17" t="s">
        <v>367</v>
      </c>
      <c r="G79" s="19" t="s">
        <v>0</v>
      </c>
    </row>
    <row r="80" spans="1:7" x14ac:dyDescent="0.2">
      <c r="A80" s="1" t="s">
        <v>1705</v>
      </c>
      <c r="B80" s="34" t="s">
        <v>2121</v>
      </c>
      <c r="C80" s="14" t="s">
        <v>368</v>
      </c>
      <c r="D80" s="15" t="s">
        <v>369</v>
      </c>
      <c r="E80" s="16" t="s">
        <v>370</v>
      </c>
      <c r="F80" s="17" t="s">
        <v>371</v>
      </c>
      <c r="G80" s="19" t="s">
        <v>372</v>
      </c>
    </row>
    <row r="81" spans="1:7" x14ac:dyDescent="0.2">
      <c r="A81" s="1" t="s">
        <v>1706</v>
      </c>
      <c r="B81" s="34" t="s">
        <v>2121</v>
      </c>
      <c r="C81" s="14" t="s">
        <v>373</v>
      </c>
      <c r="D81" s="15" t="s">
        <v>374</v>
      </c>
      <c r="E81" s="16" t="s">
        <v>375</v>
      </c>
      <c r="F81" s="17" t="s">
        <v>376</v>
      </c>
      <c r="G81" s="19" t="s">
        <v>377</v>
      </c>
    </row>
    <row r="82" spans="1:7" x14ac:dyDescent="0.2">
      <c r="A82" s="1" t="s">
        <v>1708</v>
      </c>
      <c r="B82" s="34" t="s">
        <v>2121</v>
      </c>
      <c r="C82" s="14" t="s">
        <v>378</v>
      </c>
      <c r="D82" s="26" t="s">
        <v>0</v>
      </c>
      <c r="E82" s="16" t="s">
        <v>318</v>
      </c>
      <c r="F82" s="17" t="s">
        <v>379</v>
      </c>
      <c r="G82" s="18" t="s">
        <v>380</v>
      </c>
    </row>
    <row r="83" spans="1:7" x14ac:dyDescent="0.2">
      <c r="A83" s="1" t="s">
        <v>1709</v>
      </c>
      <c r="B83" s="34" t="s">
        <v>2121</v>
      </c>
      <c r="C83" s="22" t="s">
        <v>381</v>
      </c>
      <c r="D83" s="15" t="s">
        <v>382</v>
      </c>
      <c r="E83" s="16" t="s">
        <v>383</v>
      </c>
      <c r="F83" s="20" t="s">
        <v>384</v>
      </c>
      <c r="G83" s="19" t="s">
        <v>184</v>
      </c>
    </row>
    <row r="84" spans="1:7" x14ac:dyDescent="0.2">
      <c r="A84" s="1" t="s">
        <v>1710</v>
      </c>
      <c r="B84" s="34" t="s">
        <v>2121</v>
      </c>
      <c r="C84" s="14" t="s">
        <v>385</v>
      </c>
      <c r="D84" s="15" t="s">
        <v>386</v>
      </c>
      <c r="E84" s="16" t="s">
        <v>387</v>
      </c>
      <c r="F84" s="17" t="s">
        <v>388</v>
      </c>
      <c r="G84" s="19" t="s">
        <v>389</v>
      </c>
    </row>
    <row r="85" spans="1:7" x14ac:dyDescent="0.2">
      <c r="A85" s="1" t="s">
        <v>1711</v>
      </c>
      <c r="B85" s="34" t="s">
        <v>2121</v>
      </c>
      <c r="C85" s="22" t="s">
        <v>390</v>
      </c>
      <c r="D85" s="15" t="s">
        <v>391</v>
      </c>
      <c r="E85" s="16" t="s">
        <v>392</v>
      </c>
      <c r="F85" s="17" t="s">
        <v>393</v>
      </c>
      <c r="G85" s="19" t="s">
        <v>394</v>
      </c>
    </row>
    <row r="86" spans="1:7" x14ac:dyDescent="0.2">
      <c r="A86" s="1" t="s">
        <v>1712</v>
      </c>
      <c r="B86" s="34" t="s">
        <v>2121</v>
      </c>
      <c r="C86" s="14" t="s">
        <v>395</v>
      </c>
      <c r="D86" s="15" t="s">
        <v>396</v>
      </c>
      <c r="E86" s="16" t="s">
        <v>397</v>
      </c>
      <c r="F86" s="20" t="s">
        <v>398</v>
      </c>
      <c r="G86" s="19" t="s">
        <v>399</v>
      </c>
    </row>
    <row r="87" spans="1:7" x14ac:dyDescent="0.2">
      <c r="A87" s="1" t="s">
        <v>1713</v>
      </c>
      <c r="B87" s="34" t="s">
        <v>2121</v>
      </c>
      <c r="C87" s="14" t="s">
        <v>400</v>
      </c>
      <c r="D87" s="15" t="s">
        <v>401</v>
      </c>
      <c r="E87" s="16" t="s">
        <v>397</v>
      </c>
      <c r="F87" s="17" t="s">
        <v>402</v>
      </c>
      <c r="G87" s="19" t="s">
        <v>403</v>
      </c>
    </row>
    <row r="88" spans="1:7" x14ac:dyDescent="0.2">
      <c r="A88" s="1" t="s">
        <v>1714</v>
      </c>
      <c r="B88" s="34" t="s">
        <v>2121</v>
      </c>
      <c r="C88" s="14" t="s">
        <v>404</v>
      </c>
      <c r="D88" s="15" t="s">
        <v>405</v>
      </c>
      <c r="E88" s="16" t="s">
        <v>406</v>
      </c>
      <c r="F88" s="17" t="s">
        <v>407</v>
      </c>
      <c r="G88" s="19" t="s">
        <v>408</v>
      </c>
    </row>
    <row r="89" spans="1:7" x14ac:dyDescent="0.2">
      <c r="A89" s="1" t="s">
        <v>1715</v>
      </c>
      <c r="B89" s="34" t="s">
        <v>2121</v>
      </c>
      <c r="C89" s="14" t="s">
        <v>409</v>
      </c>
      <c r="D89" s="15" t="s">
        <v>410</v>
      </c>
      <c r="E89" s="16" t="s">
        <v>345</v>
      </c>
      <c r="F89" s="17" t="s">
        <v>411</v>
      </c>
      <c r="G89" s="19" t="s">
        <v>364</v>
      </c>
    </row>
    <row r="90" spans="1:7" x14ac:dyDescent="0.2">
      <c r="A90" s="1" t="s">
        <v>1716</v>
      </c>
      <c r="B90" s="34" t="s">
        <v>2121</v>
      </c>
      <c r="C90" s="14" t="s">
        <v>412</v>
      </c>
      <c r="D90" s="15" t="s">
        <v>413</v>
      </c>
      <c r="E90" s="16" t="s">
        <v>241</v>
      </c>
      <c r="F90" s="17" t="s">
        <v>414</v>
      </c>
      <c r="G90" s="19" t="s">
        <v>415</v>
      </c>
    </row>
    <row r="91" spans="1:7" x14ac:dyDescent="0.2">
      <c r="A91" s="1" t="s">
        <v>1718</v>
      </c>
      <c r="B91" s="34" t="s">
        <v>2121</v>
      </c>
      <c r="C91" s="14" t="s">
        <v>416</v>
      </c>
      <c r="D91" s="15" t="s">
        <v>417</v>
      </c>
      <c r="E91" s="16" t="s">
        <v>418</v>
      </c>
      <c r="F91" s="17" t="s">
        <v>419</v>
      </c>
      <c r="G91" s="19" t="s">
        <v>420</v>
      </c>
    </row>
    <row r="92" spans="1:7" x14ac:dyDescent="0.2">
      <c r="A92" s="1" t="s">
        <v>1720</v>
      </c>
      <c r="B92" s="34" t="s">
        <v>2121</v>
      </c>
      <c r="C92" s="14" t="s">
        <v>421</v>
      </c>
      <c r="D92" s="15" t="s">
        <v>422</v>
      </c>
      <c r="E92" s="16" t="s">
        <v>423</v>
      </c>
      <c r="F92" s="17" t="s">
        <v>424</v>
      </c>
      <c r="G92" s="19" t="s">
        <v>425</v>
      </c>
    </row>
    <row r="93" spans="1:7" x14ac:dyDescent="0.2">
      <c r="A93" s="1" t="s">
        <v>1721</v>
      </c>
      <c r="B93" s="34" t="s">
        <v>2121</v>
      </c>
      <c r="C93" s="14" t="s">
        <v>426</v>
      </c>
      <c r="D93" s="15" t="s">
        <v>427</v>
      </c>
      <c r="E93" s="21" t="s">
        <v>428</v>
      </c>
      <c r="F93" s="17" t="s">
        <v>429</v>
      </c>
      <c r="G93" s="19" t="s">
        <v>35</v>
      </c>
    </row>
    <row r="94" spans="1:7" x14ac:dyDescent="0.2">
      <c r="A94" s="1" t="s">
        <v>1722</v>
      </c>
      <c r="B94" s="34" t="s">
        <v>2121</v>
      </c>
      <c r="C94" s="14" t="s">
        <v>430</v>
      </c>
      <c r="D94" s="15" t="s">
        <v>431</v>
      </c>
      <c r="E94" s="16" t="s">
        <v>432</v>
      </c>
      <c r="F94" s="17" t="s">
        <v>433</v>
      </c>
      <c r="G94" s="19" t="s">
        <v>425</v>
      </c>
    </row>
    <row r="95" spans="1:7" x14ac:dyDescent="0.2">
      <c r="A95" s="1" t="s">
        <v>1723</v>
      </c>
      <c r="B95" s="34" t="s">
        <v>2121</v>
      </c>
      <c r="C95" s="14" t="s">
        <v>434</v>
      </c>
      <c r="D95" s="15" t="s">
        <v>435</v>
      </c>
      <c r="E95" s="16" t="s">
        <v>436</v>
      </c>
      <c r="F95" s="17" t="s">
        <v>437</v>
      </c>
      <c r="G95" s="19" t="s">
        <v>35</v>
      </c>
    </row>
    <row r="96" spans="1:7" x14ac:dyDescent="0.2">
      <c r="A96" s="1" t="s">
        <v>1725</v>
      </c>
      <c r="B96" s="34" t="s">
        <v>2121</v>
      </c>
      <c r="C96" s="14" t="s">
        <v>438</v>
      </c>
      <c r="D96" s="15" t="s">
        <v>439</v>
      </c>
      <c r="E96" s="16" t="s">
        <v>440</v>
      </c>
      <c r="F96" s="17" t="s">
        <v>441</v>
      </c>
      <c r="G96" s="19" t="s">
        <v>399</v>
      </c>
    </row>
    <row r="97" spans="1:7" x14ac:dyDescent="0.2">
      <c r="A97" s="1" t="s">
        <v>1726</v>
      </c>
      <c r="B97" s="34" t="s">
        <v>2121</v>
      </c>
      <c r="C97" s="14" t="s">
        <v>442</v>
      </c>
      <c r="D97" s="15" t="s">
        <v>443</v>
      </c>
      <c r="E97" s="16" t="s">
        <v>444</v>
      </c>
      <c r="F97" s="17" t="s">
        <v>445</v>
      </c>
      <c r="G97" s="18" t="s">
        <v>446</v>
      </c>
    </row>
    <row r="98" spans="1:7" x14ac:dyDescent="0.2">
      <c r="A98" s="1" t="s">
        <v>1727</v>
      </c>
      <c r="B98" s="34" t="s">
        <v>2121</v>
      </c>
      <c r="C98" s="14" t="s">
        <v>447</v>
      </c>
      <c r="D98" s="15" t="s">
        <v>448</v>
      </c>
      <c r="E98" s="16" t="s">
        <v>449</v>
      </c>
      <c r="F98" s="17" t="s">
        <v>450</v>
      </c>
      <c r="G98" s="19" t="s">
        <v>451</v>
      </c>
    </row>
    <row r="99" spans="1:7" x14ac:dyDescent="0.2">
      <c r="A99" s="1" t="s">
        <v>1728</v>
      </c>
      <c r="B99" s="34" t="s">
        <v>2121</v>
      </c>
      <c r="C99" s="14" t="s">
        <v>452</v>
      </c>
      <c r="D99" s="15" t="s">
        <v>453</v>
      </c>
      <c r="E99" s="16" t="s">
        <v>454</v>
      </c>
      <c r="F99" s="17" t="s">
        <v>455</v>
      </c>
      <c r="G99" s="19" t="s">
        <v>415</v>
      </c>
    </row>
    <row r="100" spans="1:7" ht="32" x14ac:dyDescent="0.2">
      <c r="A100" s="1" t="s">
        <v>1729</v>
      </c>
      <c r="B100" s="34" t="s">
        <v>2121</v>
      </c>
      <c r="C100" s="14" t="s">
        <v>456</v>
      </c>
      <c r="D100" s="15" t="s">
        <v>457</v>
      </c>
      <c r="E100" s="27" t="s">
        <v>458</v>
      </c>
      <c r="F100" s="28" t="s">
        <v>459</v>
      </c>
      <c r="G100" s="19" t="s">
        <v>35</v>
      </c>
    </row>
    <row r="101" spans="1:7" x14ac:dyDescent="0.2">
      <c r="A101" s="1" t="s">
        <v>1730</v>
      </c>
      <c r="B101" s="34" t="s">
        <v>2121</v>
      </c>
      <c r="C101" s="14" t="s">
        <v>460</v>
      </c>
      <c r="D101" s="15" t="s">
        <v>461</v>
      </c>
      <c r="E101" s="16" t="s">
        <v>462</v>
      </c>
      <c r="F101" s="17" t="s">
        <v>463</v>
      </c>
      <c r="G101" s="19" t="s">
        <v>464</v>
      </c>
    </row>
    <row r="102" spans="1:7" x14ac:dyDescent="0.2">
      <c r="A102" s="1" t="s">
        <v>1731</v>
      </c>
      <c r="B102" s="34" t="s">
        <v>2121</v>
      </c>
      <c r="C102" s="14" t="s">
        <v>465</v>
      </c>
      <c r="D102" s="15" t="s">
        <v>466</v>
      </c>
      <c r="E102" s="16" t="s">
        <v>467</v>
      </c>
      <c r="F102" s="17" t="s">
        <v>468</v>
      </c>
      <c r="G102" s="19" t="s">
        <v>35</v>
      </c>
    </row>
    <row r="103" spans="1:7" x14ac:dyDescent="0.2">
      <c r="A103" s="1" t="s">
        <v>1732</v>
      </c>
      <c r="B103" s="34" t="s">
        <v>2121</v>
      </c>
      <c r="C103" s="14" t="s">
        <v>469</v>
      </c>
      <c r="D103" s="15" t="s">
        <v>470</v>
      </c>
      <c r="E103" s="16" t="s">
        <v>471</v>
      </c>
      <c r="F103" s="17" t="s">
        <v>472</v>
      </c>
      <c r="G103" s="19" t="s">
        <v>473</v>
      </c>
    </row>
    <row r="104" spans="1:7" x14ac:dyDescent="0.2">
      <c r="A104" s="1" t="s">
        <v>1733</v>
      </c>
      <c r="B104" s="34" t="s">
        <v>2121</v>
      </c>
      <c r="C104" s="14" t="s">
        <v>474</v>
      </c>
      <c r="D104" s="15" t="s">
        <v>475</v>
      </c>
      <c r="E104" s="16" t="s">
        <v>476</v>
      </c>
      <c r="F104" s="17" t="s">
        <v>477</v>
      </c>
      <c r="G104" s="19" t="s">
        <v>478</v>
      </c>
    </row>
    <row r="105" spans="1:7" x14ac:dyDescent="0.2">
      <c r="A105" s="1" t="s">
        <v>1734</v>
      </c>
      <c r="B105" s="34" t="s">
        <v>2121</v>
      </c>
      <c r="C105" s="14" t="s">
        <v>479</v>
      </c>
      <c r="D105" s="15" t="s">
        <v>480</v>
      </c>
      <c r="E105" s="16" t="s">
        <v>481</v>
      </c>
      <c r="F105" s="17" t="s">
        <v>482</v>
      </c>
      <c r="G105" s="19" t="s">
        <v>483</v>
      </c>
    </row>
    <row r="106" spans="1:7" x14ac:dyDescent="0.2">
      <c r="A106" s="1" t="s">
        <v>1735</v>
      </c>
      <c r="B106" s="34" t="s">
        <v>2121</v>
      </c>
      <c r="C106" s="14" t="s">
        <v>484</v>
      </c>
      <c r="D106" s="15" t="s">
        <v>485</v>
      </c>
      <c r="E106" s="16" t="s">
        <v>486</v>
      </c>
      <c r="F106" s="17" t="s">
        <v>487</v>
      </c>
      <c r="G106" s="19" t="s">
        <v>117</v>
      </c>
    </row>
    <row r="107" spans="1:7" x14ac:dyDescent="0.2">
      <c r="A107" s="1" t="s">
        <v>1736</v>
      </c>
      <c r="B107" s="34" t="s">
        <v>2121</v>
      </c>
      <c r="C107" s="14" t="s">
        <v>488</v>
      </c>
      <c r="D107" s="26" t="s">
        <v>0</v>
      </c>
      <c r="E107" s="16" t="s">
        <v>489</v>
      </c>
      <c r="F107" s="17" t="s">
        <v>490</v>
      </c>
      <c r="G107" s="19" t="s">
        <v>35</v>
      </c>
    </row>
    <row r="108" spans="1:7" x14ac:dyDescent="0.2">
      <c r="A108" s="1" t="s">
        <v>1738</v>
      </c>
      <c r="B108" s="34" t="s">
        <v>2121</v>
      </c>
      <c r="C108" s="14" t="s">
        <v>491</v>
      </c>
      <c r="D108" s="15" t="s">
        <v>492</v>
      </c>
      <c r="E108" s="16" t="s">
        <v>493</v>
      </c>
      <c r="F108" s="17" t="s">
        <v>494</v>
      </c>
      <c r="G108" s="19" t="s">
        <v>495</v>
      </c>
    </row>
    <row r="109" spans="1:7" x14ac:dyDescent="0.2">
      <c r="A109" s="1" t="s">
        <v>1739</v>
      </c>
      <c r="B109" s="34" t="s">
        <v>2121</v>
      </c>
      <c r="C109" s="14" t="s">
        <v>496</v>
      </c>
      <c r="D109" s="15" t="s">
        <v>497</v>
      </c>
      <c r="E109" s="16" t="s">
        <v>498</v>
      </c>
      <c r="F109" s="17" t="s">
        <v>499</v>
      </c>
      <c r="G109" s="19" t="s">
        <v>500</v>
      </c>
    </row>
    <row r="110" spans="1:7" x14ac:dyDescent="0.2">
      <c r="A110" s="1" t="s">
        <v>1740</v>
      </c>
      <c r="B110" s="34" t="s">
        <v>2121</v>
      </c>
      <c r="C110" s="14" t="s">
        <v>501</v>
      </c>
      <c r="D110" s="15" t="s">
        <v>502</v>
      </c>
      <c r="E110" s="16" t="s">
        <v>503</v>
      </c>
      <c r="F110" s="17" t="s">
        <v>504</v>
      </c>
      <c r="G110" s="19" t="s">
        <v>500</v>
      </c>
    </row>
    <row r="111" spans="1:7" x14ac:dyDescent="0.2">
      <c r="A111" s="1" t="s">
        <v>1741</v>
      </c>
      <c r="B111" s="34" t="s">
        <v>2121</v>
      </c>
      <c r="C111" s="14" t="s">
        <v>505</v>
      </c>
      <c r="D111" s="15" t="s">
        <v>506</v>
      </c>
      <c r="E111" s="16" t="s">
        <v>507</v>
      </c>
      <c r="F111" s="17" t="s">
        <v>508</v>
      </c>
      <c r="G111" s="19" t="s">
        <v>35</v>
      </c>
    </row>
    <row r="112" spans="1:7" x14ac:dyDescent="0.2">
      <c r="A112" s="1" t="s">
        <v>1742</v>
      </c>
      <c r="B112" s="34" t="s">
        <v>2121</v>
      </c>
      <c r="C112" s="14" t="s">
        <v>509</v>
      </c>
      <c r="D112" s="15" t="s">
        <v>510</v>
      </c>
      <c r="E112" s="16" t="s">
        <v>511</v>
      </c>
      <c r="F112" s="17" t="s">
        <v>512</v>
      </c>
      <c r="G112" s="19" t="s">
        <v>495</v>
      </c>
    </row>
    <row r="113" spans="1:7" x14ac:dyDescent="0.2">
      <c r="A113" s="1" t="s">
        <v>1743</v>
      </c>
      <c r="B113" s="34" t="s">
        <v>2121</v>
      </c>
      <c r="C113" s="14" t="s">
        <v>513</v>
      </c>
      <c r="D113" s="15" t="s">
        <v>514</v>
      </c>
      <c r="E113" s="16" t="s">
        <v>515</v>
      </c>
      <c r="F113" s="17" t="s">
        <v>516</v>
      </c>
      <c r="G113" s="19" t="s">
        <v>517</v>
      </c>
    </row>
    <row r="114" spans="1:7" x14ac:dyDescent="0.2">
      <c r="A114" s="1" t="s">
        <v>1744</v>
      </c>
      <c r="B114" s="34" t="s">
        <v>2121</v>
      </c>
      <c r="C114" s="14" t="s">
        <v>518</v>
      </c>
      <c r="D114" s="15" t="s">
        <v>519</v>
      </c>
      <c r="E114" s="16" t="s">
        <v>520</v>
      </c>
      <c r="F114" s="17" t="s">
        <v>521</v>
      </c>
      <c r="G114" s="19" t="s">
        <v>500</v>
      </c>
    </row>
    <row r="115" spans="1:7" x14ac:dyDescent="0.2">
      <c r="A115" s="1" t="s">
        <v>1745</v>
      </c>
      <c r="B115" s="34" t="s">
        <v>2121</v>
      </c>
      <c r="C115" s="14" t="s">
        <v>522</v>
      </c>
      <c r="D115" s="15" t="s">
        <v>523</v>
      </c>
      <c r="E115" s="16" t="s">
        <v>524</v>
      </c>
      <c r="F115" s="17" t="s">
        <v>525</v>
      </c>
      <c r="G115" s="19" t="s">
        <v>500</v>
      </c>
    </row>
    <row r="116" spans="1:7" x14ac:dyDescent="0.2">
      <c r="A116" s="1" t="s">
        <v>1746</v>
      </c>
      <c r="B116" s="34" t="s">
        <v>2121</v>
      </c>
      <c r="C116" s="14" t="s">
        <v>526</v>
      </c>
      <c r="D116" s="15" t="s">
        <v>527</v>
      </c>
      <c r="E116" s="16" t="s">
        <v>528</v>
      </c>
      <c r="F116" s="20" t="s">
        <v>529</v>
      </c>
      <c r="G116" s="18" t="s">
        <v>530</v>
      </c>
    </row>
    <row r="117" spans="1:7" x14ac:dyDescent="0.2">
      <c r="A117" s="1" t="s">
        <v>1748</v>
      </c>
      <c r="B117" s="34" t="s">
        <v>2121</v>
      </c>
      <c r="C117" s="14" t="s">
        <v>531</v>
      </c>
      <c r="D117" s="15" t="s">
        <v>532</v>
      </c>
      <c r="E117" s="16" t="s">
        <v>533</v>
      </c>
      <c r="F117" s="17" t="s">
        <v>534</v>
      </c>
      <c r="G117" s="19" t="s">
        <v>535</v>
      </c>
    </row>
    <row r="118" spans="1:7" x14ac:dyDescent="0.2">
      <c r="A118" s="1" t="s">
        <v>1750</v>
      </c>
      <c r="B118" s="34" t="s">
        <v>2121</v>
      </c>
      <c r="C118" s="14" t="s">
        <v>536</v>
      </c>
      <c r="D118" s="15" t="s">
        <v>537</v>
      </c>
      <c r="E118" s="16" t="s">
        <v>538</v>
      </c>
      <c r="F118" s="17" t="s">
        <v>539</v>
      </c>
      <c r="G118" s="19" t="s">
        <v>540</v>
      </c>
    </row>
    <row r="119" spans="1:7" x14ac:dyDescent="0.2">
      <c r="A119" s="1" t="s">
        <v>1751</v>
      </c>
      <c r="B119" s="34" t="s">
        <v>2121</v>
      </c>
      <c r="C119" s="14" t="s">
        <v>541</v>
      </c>
      <c r="D119" s="26" t="s">
        <v>0</v>
      </c>
      <c r="E119" s="16" t="s">
        <v>542</v>
      </c>
      <c r="F119" s="20" t="s">
        <v>543</v>
      </c>
      <c r="G119" s="19" t="s">
        <v>35</v>
      </c>
    </row>
    <row r="120" spans="1:7" x14ac:dyDescent="0.2">
      <c r="A120" s="1" t="s">
        <v>1752</v>
      </c>
      <c r="B120" s="34" t="s">
        <v>2121</v>
      </c>
      <c r="C120" s="14" t="s">
        <v>544</v>
      </c>
      <c r="D120" s="15" t="s">
        <v>545</v>
      </c>
      <c r="E120" s="16" t="s">
        <v>546</v>
      </c>
      <c r="F120" s="17" t="s">
        <v>0</v>
      </c>
      <c r="G120" s="19" t="s">
        <v>35</v>
      </c>
    </row>
    <row r="121" spans="1:7" x14ac:dyDescent="0.2">
      <c r="A121" s="1" t="s">
        <v>1753</v>
      </c>
      <c r="B121" s="34" t="s">
        <v>2121</v>
      </c>
      <c r="C121" s="14" t="s">
        <v>547</v>
      </c>
      <c r="D121" s="26" t="s">
        <v>0</v>
      </c>
      <c r="E121" s="16" t="s">
        <v>548</v>
      </c>
      <c r="F121" s="17" t="s">
        <v>549</v>
      </c>
      <c r="G121" s="18" t="s">
        <v>550</v>
      </c>
    </row>
    <row r="122" spans="1:7" x14ac:dyDescent="0.2">
      <c r="A122" s="1" t="s">
        <v>1754</v>
      </c>
      <c r="B122" s="34" t="s">
        <v>2121</v>
      </c>
      <c r="C122" s="14" t="s">
        <v>551</v>
      </c>
      <c r="D122" s="15" t="s">
        <v>552</v>
      </c>
      <c r="E122" s="16" t="s">
        <v>553</v>
      </c>
      <c r="F122" s="20" t="s">
        <v>554</v>
      </c>
      <c r="G122" s="19" t="s">
        <v>555</v>
      </c>
    </row>
    <row r="123" spans="1:7" x14ac:dyDescent="0.2">
      <c r="A123" s="1" t="s">
        <v>1755</v>
      </c>
      <c r="B123" s="34" t="s">
        <v>2121</v>
      </c>
      <c r="C123" s="14" t="s">
        <v>556</v>
      </c>
      <c r="D123" s="15" t="s">
        <v>557</v>
      </c>
      <c r="E123" s="16" t="s">
        <v>558</v>
      </c>
      <c r="F123" s="17" t="s">
        <v>559</v>
      </c>
      <c r="G123" s="19" t="s">
        <v>560</v>
      </c>
    </row>
    <row r="124" spans="1:7" x14ac:dyDescent="0.2">
      <c r="A124" s="1" t="s">
        <v>1756</v>
      </c>
      <c r="B124" s="34" t="s">
        <v>2121</v>
      </c>
      <c r="C124" s="14" t="s">
        <v>561</v>
      </c>
      <c r="D124" s="15" t="s">
        <v>562</v>
      </c>
      <c r="E124" s="16" t="s">
        <v>563</v>
      </c>
      <c r="F124" s="17" t="s">
        <v>564</v>
      </c>
      <c r="G124" s="19" t="s">
        <v>565</v>
      </c>
    </row>
    <row r="125" spans="1:7" x14ac:dyDescent="0.2">
      <c r="A125" s="1" t="s">
        <v>1757</v>
      </c>
      <c r="B125" s="34" t="s">
        <v>2121</v>
      </c>
      <c r="C125" s="14" t="s">
        <v>566</v>
      </c>
      <c r="D125" s="15" t="s">
        <v>567</v>
      </c>
      <c r="E125" s="16" t="s">
        <v>563</v>
      </c>
      <c r="F125" s="17" t="s">
        <v>568</v>
      </c>
      <c r="G125" s="19" t="s">
        <v>569</v>
      </c>
    </row>
    <row r="126" spans="1:7" x14ac:dyDescent="0.2">
      <c r="A126" s="1" t="s">
        <v>1758</v>
      </c>
      <c r="B126" s="34" t="s">
        <v>2121</v>
      </c>
      <c r="C126" s="14" t="s">
        <v>570</v>
      </c>
      <c r="D126" s="15" t="s">
        <v>571</v>
      </c>
      <c r="E126" s="16" t="s">
        <v>572</v>
      </c>
      <c r="F126" s="17" t="s">
        <v>573</v>
      </c>
      <c r="G126" s="19" t="s">
        <v>565</v>
      </c>
    </row>
    <row r="127" spans="1:7" x14ac:dyDescent="0.2">
      <c r="A127" s="1" t="s">
        <v>1759</v>
      </c>
      <c r="B127" s="34" t="s">
        <v>2121</v>
      </c>
      <c r="C127" s="14" t="s">
        <v>574</v>
      </c>
      <c r="D127" s="26" t="s">
        <v>0</v>
      </c>
      <c r="E127" s="16" t="s">
        <v>575</v>
      </c>
      <c r="F127" s="17" t="s">
        <v>576</v>
      </c>
      <c r="G127" s="18" t="s">
        <v>530</v>
      </c>
    </row>
    <row r="128" spans="1:7" x14ac:dyDescent="0.2">
      <c r="A128" s="1" t="s">
        <v>1760</v>
      </c>
      <c r="B128" s="34" t="s">
        <v>2121</v>
      </c>
      <c r="C128" s="14" t="s">
        <v>577</v>
      </c>
      <c r="D128" s="15" t="s">
        <v>578</v>
      </c>
      <c r="E128" s="16" t="s">
        <v>579</v>
      </c>
      <c r="F128" s="17" t="s">
        <v>580</v>
      </c>
      <c r="G128" s="19" t="s">
        <v>35</v>
      </c>
    </row>
    <row r="129" spans="1:7" x14ac:dyDescent="0.2">
      <c r="A129" s="1" t="s">
        <v>1761</v>
      </c>
      <c r="B129" s="34" t="s">
        <v>2121</v>
      </c>
      <c r="C129" s="14" t="s">
        <v>581</v>
      </c>
      <c r="D129" s="26" t="s">
        <v>0</v>
      </c>
      <c r="E129" s="16" t="s">
        <v>579</v>
      </c>
      <c r="F129" s="20" t="s">
        <v>582</v>
      </c>
      <c r="G129" s="19" t="s">
        <v>35</v>
      </c>
    </row>
    <row r="130" spans="1:7" x14ac:dyDescent="0.2">
      <c r="A130" s="1" t="s">
        <v>1762</v>
      </c>
      <c r="B130" s="34" t="s">
        <v>2121</v>
      </c>
      <c r="C130" s="14" t="s">
        <v>583</v>
      </c>
      <c r="D130" s="15" t="s">
        <v>584</v>
      </c>
      <c r="E130" s="16" t="s">
        <v>585</v>
      </c>
      <c r="F130" s="17" t="s">
        <v>586</v>
      </c>
      <c r="G130" s="19" t="s">
        <v>565</v>
      </c>
    </row>
    <row r="131" spans="1:7" x14ac:dyDescent="0.2">
      <c r="A131" s="1" t="s">
        <v>1763</v>
      </c>
      <c r="B131" s="34" t="s">
        <v>2121</v>
      </c>
      <c r="C131" s="14" t="s">
        <v>587</v>
      </c>
      <c r="D131" s="15" t="s">
        <v>588</v>
      </c>
      <c r="E131" s="16" t="s">
        <v>589</v>
      </c>
      <c r="F131" s="17" t="s">
        <v>590</v>
      </c>
      <c r="G131" s="19" t="s">
        <v>591</v>
      </c>
    </row>
    <row r="132" spans="1:7" x14ac:dyDescent="0.2">
      <c r="A132" s="1" t="s">
        <v>1764</v>
      </c>
      <c r="B132" s="34" t="s">
        <v>2121</v>
      </c>
      <c r="C132" s="14" t="s">
        <v>592</v>
      </c>
      <c r="D132" s="15" t="s">
        <v>593</v>
      </c>
      <c r="E132" s="16" t="s">
        <v>594</v>
      </c>
      <c r="F132" s="17" t="s">
        <v>595</v>
      </c>
      <c r="G132" s="18" t="s">
        <v>530</v>
      </c>
    </row>
    <row r="133" spans="1:7" x14ac:dyDescent="0.2">
      <c r="A133" s="1" t="s">
        <v>1765</v>
      </c>
      <c r="B133" s="34" t="s">
        <v>2121</v>
      </c>
      <c r="C133" s="14" t="s">
        <v>596</v>
      </c>
      <c r="D133" s="15" t="s">
        <v>597</v>
      </c>
      <c r="E133" s="16" t="s">
        <v>598</v>
      </c>
      <c r="F133" s="17" t="s">
        <v>599</v>
      </c>
      <c r="G133" s="19" t="s">
        <v>600</v>
      </c>
    </row>
    <row r="134" spans="1:7" x14ac:dyDescent="0.2">
      <c r="A134" s="1" t="s">
        <v>1766</v>
      </c>
      <c r="B134" s="34" t="s">
        <v>2121</v>
      </c>
      <c r="C134" s="14" t="s">
        <v>601</v>
      </c>
      <c r="D134" s="15" t="s">
        <v>602</v>
      </c>
      <c r="E134" s="16" t="s">
        <v>603</v>
      </c>
      <c r="F134" s="20" t="s">
        <v>604</v>
      </c>
      <c r="G134" s="19" t="s">
        <v>605</v>
      </c>
    </row>
    <row r="135" spans="1:7" x14ac:dyDescent="0.2">
      <c r="A135" s="1" t="s">
        <v>1767</v>
      </c>
      <c r="B135" s="34" t="s">
        <v>2121</v>
      </c>
      <c r="C135" s="14" t="s">
        <v>606</v>
      </c>
      <c r="D135" s="26" t="s">
        <v>0</v>
      </c>
      <c r="E135" s="16" t="s">
        <v>607</v>
      </c>
      <c r="F135" s="17" t="s">
        <v>608</v>
      </c>
      <c r="G135" s="19" t="s">
        <v>35</v>
      </c>
    </row>
    <row r="136" spans="1:7" x14ac:dyDescent="0.2">
      <c r="A136" s="1" t="s">
        <v>1768</v>
      </c>
      <c r="B136" s="34" t="s">
        <v>2121</v>
      </c>
      <c r="C136" s="14" t="s">
        <v>609</v>
      </c>
      <c r="D136" s="15" t="s">
        <v>610</v>
      </c>
      <c r="E136" s="16" t="s">
        <v>611</v>
      </c>
      <c r="F136" s="29" t="s">
        <v>612</v>
      </c>
      <c r="G136" s="19" t="s">
        <v>107</v>
      </c>
    </row>
    <row r="137" spans="1:7" x14ac:dyDescent="0.2">
      <c r="A137" s="1" t="s">
        <v>1769</v>
      </c>
      <c r="B137" s="34" t="s">
        <v>2121</v>
      </c>
      <c r="C137" s="14" t="s">
        <v>613</v>
      </c>
      <c r="D137" s="15" t="s">
        <v>614</v>
      </c>
      <c r="E137" s="16" t="s">
        <v>615</v>
      </c>
      <c r="F137" s="17" t="s">
        <v>616</v>
      </c>
      <c r="G137" s="19" t="s">
        <v>617</v>
      </c>
    </row>
    <row r="138" spans="1:7" x14ac:dyDescent="0.2">
      <c r="A138" s="1" t="s">
        <v>1770</v>
      </c>
      <c r="B138" s="34" t="s">
        <v>2121</v>
      </c>
      <c r="C138" s="14" t="s">
        <v>618</v>
      </c>
      <c r="D138" s="15" t="s">
        <v>619</v>
      </c>
      <c r="E138" s="16" t="s">
        <v>620</v>
      </c>
      <c r="F138" s="17" t="s">
        <v>621</v>
      </c>
      <c r="G138" s="19" t="s">
        <v>622</v>
      </c>
    </row>
    <row r="139" spans="1:7" x14ac:dyDescent="0.2">
      <c r="A139" s="1" t="s">
        <v>1771</v>
      </c>
      <c r="B139" s="34" t="s">
        <v>2121</v>
      </c>
      <c r="C139" s="14" t="s">
        <v>623</v>
      </c>
      <c r="D139" s="15" t="s">
        <v>624</v>
      </c>
      <c r="E139" s="16" t="s">
        <v>625</v>
      </c>
      <c r="F139" s="17" t="s">
        <v>626</v>
      </c>
      <c r="G139" s="19" t="s">
        <v>627</v>
      </c>
    </row>
    <row r="140" spans="1:7" x14ac:dyDescent="0.2">
      <c r="A140" s="1" t="s">
        <v>1772</v>
      </c>
      <c r="B140" s="34" t="s">
        <v>2121</v>
      </c>
      <c r="C140" s="14" t="s">
        <v>628</v>
      </c>
      <c r="D140" s="15" t="s">
        <v>629</v>
      </c>
      <c r="E140" s="16" t="s">
        <v>630</v>
      </c>
      <c r="F140" s="29" t="s">
        <v>631</v>
      </c>
      <c r="G140" s="19" t="s">
        <v>632</v>
      </c>
    </row>
    <row r="141" spans="1:7" x14ac:dyDescent="0.2">
      <c r="A141" s="1" t="s">
        <v>1773</v>
      </c>
      <c r="B141" s="34" t="s">
        <v>2121</v>
      </c>
      <c r="C141" s="14" t="s">
        <v>633</v>
      </c>
      <c r="D141" s="15" t="s">
        <v>634</v>
      </c>
      <c r="E141" s="16" t="s">
        <v>635</v>
      </c>
      <c r="F141" s="17" t="s">
        <v>636</v>
      </c>
      <c r="G141" s="19" t="s">
        <v>637</v>
      </c>
    </row>
    <row r="142" spans="1:7" x14ac:dyDescent="0.2">
      <c r="A142" s="1" t="s">
        <v>1774</v>
      </c>
      <c r="B142" s="34" t="s">
        <v>2121</v>
      </c>
      <c r="C142" s="14" t="s">
        <v>638</v>
      </c>
      <c r="D142" s="15" t="s">
        <v>639</v>
      </c>
      <c r="E142" s="16" t="s">
        <v>640</v>
      </c>
      <c r="F142" s="17" t="s">
        <v>641</v>
      </c>
      <c r="G142" s="19" t="s">
        <v>642</v>
      </c>
    </row>
    <row r="143" spans="1:7" x14ac:dyDescent="0.2">
      <c r="A143" s="1" t="s">
        <v>1775</v>
      </c>
      <c r="B143" s="34" t="s">
        <v>2121</v>
      </c>
      <c r="C143" s="14" t="s">
        <v>643</v>
      </c>
      <c r="D143" s="15" t="s">
        <v>644</v>
      </c>
      <c r="E143" s="16" t="s">
        <v>645</v>
      </c>
      <c r="F143" s="17" t="s">
        <v>646</v>
      </c>
      <c r="G143" s="19" t="s">
        <v>647</v>
      </c>
    </row>
    <row r="144" spans="1:7" x14ac:dyDescent="0.2">
      <c r="A144" s="1" t="s">
        <v>1776</v>
      </c>
      <c r="B144" s="34" t="s">
        <v>2121</v>
      </c>
      <c r="C144" s="14" t="s">
        <v>648</v>
      </c>
      <c r="D144" s="15" t="s">
        <v>649</v>
      </c>
      <c r="E144" s="16" t="s">
        <v>650</v>
      </c>
      <c r="F144" s="17" t="s">
        <v>651</v>
      </c>
      <c r="G144" s="19" t="s">
        <v>107</v>
      </c>
    </row>
    <row r="145" spans="1:7" x14ac:dyDescent="0.2">
      <c r="A145" s="1" t="s">
        <v>1777</v>
      </c>
      <c r="B145" s="34" t="s">
        <v>2121</v>
      </c>
      <c r="C145" s="14" t="s">
        <v>652</v>
      </c>
      <c r="D145" s="15" t="s">
        <v>653</v>
      </c>
      <c r="E145" s="16" t="s">
        <v>654</v>
      </c>
      <c r="F145" s="29" t="s">
        <v>655</v>
      </c>
      <c r="G145" s="19" t="s">
        <v>656</v>
      </c>
    </row>
    <row r="146" spans="1:7" x14ac:dyDescent="0.2">
      <c r="A146" s="1" t="s">
        <v>1778</v>
      </c>
      <c r="B146" s="34" t="s">
        <v>2121</v>
      </c>
      <c r="C146" s="14" t="s">
        <v>657</v>
      </c>
      <c r="D146" s="15" t="s">
        <v>658</v>
      </c>
      <c r="E146" s="16" t="s">
        <v>659</v>
      </c>
      <c r="F146" s="17" t="s">
        <v>660</v>
      </c>
      <c r="G146" s="19" t="s">
        <v>661</v>
      </c>
    </row>
    <row r="147" spans="1:7" x14ac:dyDescent="0.2">
      <c r="A147" s="1" t="s">
        <v>1779</v>
      </c>
      <c r="B147" s="34" t="s">
        <v>2121</v>
      </c>
      <c r="C147" s="14" t="s">
        <v>662</v>
      </c>
      <c r="D147" s="15" t="s">
        <v>663</v>
      </c>
      <c r="E147" s="16" t="s">
        <v>664</v>
      </c>
      <c r="F147" s="17" t="s">
        <v>665</v>
      </c>
      <c r="G147" s="19" t="s">
        <v>666</v>
      </c>
    </row>
    <row r="148" spans="1:7" x14ac:dyDescent="0.2">
      <c r="A148" s="1" t="s">
        <v>1780</v>
      </c>
      <c r="B148" s="34" t="s">
        <v>2121</v>
      </c>
      <c r="C148" s="14" t="s">
        <v>667</v>
      </c>
      <c r="D148" s="15" t="s">
        <v>668</v>
      </c>
      <c r="E148" s="16" t="s">
        <v>669</v>
      </c>
      <c r="F148" s="17" t="s">
        <v>670</v>
      </c>
      <c r="G148" s="19" t="s">
        <v>671</v>
      </c>
    </row>
    <row r="149" spans="1:7" x14ac:dyDescent="0.2">
      <c r="A149" s="1" t="s">
        <v>1781</v>
      </c>
      <c r="B149" s="34" t="s">
        <v>2121</v>
      </c>
      <c r="C149" s="14" t="s">
        <v>672</v>
      </c>
      <c r="D149" s="15" t="s">
        <v>673</v>
      </c>
      <c r="E149" s="16" t="s">
        <v>674</v>
      </c>
      <c r="F149" s="17" t="s">
        <v>675</v>
      </c>
      <c r="G149" s="19" t="s">
        <v>676</v>
      </c>
    </row>
    <row r="150" spans="1:7" x14ac:dyDescent="0.2">
      <c r="A150" s="1" t="s">
        <v>1782</v>
      </c>
      <c r="B150" s="34" t="s">
        <v>2121</v>
      </c>
      <c r="C150" s="14" t="s">
        <v>677</v>
      </c>
      <c r="D150" s="15" t="s">
        <v>678</v>
      </c>
      <c r="E150" s="16" t="s">
        <v>679</v>
      </c>
      <c r="F150" s="17" t="s">
        <v>680</v>
      </c>
      <c r="G150" s="19" t="s">
        <v>35</v>
      </c>
    </row>
    <row r="151" spans="1:7" x14ac:dyDescent="0.2">
      <c r="A151" s="1" t="s">
        <v>1783</v>
      </c>
      <c r="B151" s="34" t="s">
        <v>2121</v>
      </c>
      <c r="C151" s="14" t="s">
        <v>681</v>
      </c>
      <c r="D151" s="23" t="s">
        <v>682</v>
      </c>
      <c r="E151" s="16" t="s">
        <v>683</v>
      </c>
      <c r="F151" s="17" t="s">
        <v>684</v>
      </c>
      <c r="G151" s="19" t="s">
        <v>685</v>
      </c>
    </row>
    <row r="152" spans="1:7" x14ac:dyDescent="0.2">
      <c r="A152" s="1" t="s">
        <v>1784</v>
      </c>
      <c r="B152" s="34" t="s">
        <v>2121</v>
      </c>
      <c r="C152" s="14" t="s">
        <v>686</v>
      </c>
      <c r="D152" s="15" t="s">
        <v>687</v>
      </c>
      <c r="E152" s="16" t="s">
        <v>688</v>
      </c>
      <c r="F152" s="20" t="s">
        <v>689</v>
      </c>
      <c r="G152" s="19" t="s">
        <v>690</v>
      </c>
    </row>
    <row r="153" spans="1:7" x14ac:dyDescent="0.2">
      <c r="A153" s="1" t="s">
        <v>1785</v>
      </c>
      <c r="B153" s="34" t="s">
        <v>2121</v>
      </c>
      <c r="C153" s="14" t="s">
        <v>691</v>
      </c>
      <c r="D153" s="15" t="s">
        <v>692</v>
      </c>
      <c r="E153" s="16" t="s">
        <v>693</v>
      </c>
      <c r="F153" s="17" t="s">
        <v>694</v>
      </c>
      <c r="G153" s="19" t="s">
        <v>695</v>
      </c>
    </row>
    <row r="154" spans="1:7" x14ac:dyDescent="0.2">
      <c r="A154" s="1" t="s">
        <v>1786</v>
      </c>
      <c r="B154" s="34" t="s">
        <v>2121</v>
      </c>
      <c r="C154" s="14" t="s">
        <v>696</v>
      </c>
      <c r="D154" s="15" t="s">
        <v>697</v>
      </c>
      <c r="E154" s="16" t="s">
        <v>698</v>
      </c>
      <c r="F154" s="17" t="s">
        <v>699</v>
      </c>
      <c r="G154" s="19" t="s">
        <v>700</v>
      </c>
    </row>
    <row r="155" spans="1:7" x14ac:dyDescent="0.2">
      <c r="A155" s="1" t="s">
        <v>1787</v>
      </c>
      <c r="B155" s="34" t="s">
        <v>2121</v>
      </c>
      <c r="C155" s="14" t="s">
        <v>701</v>
      </c>
      <c r="D155" s="15" t="s">
        <v>702</v>
      </c>
      <c r="E155" s="16" t="s">
        <v>703</v>
      </c>
      <c r="F155" s="17" t="s">
        <v>704</v>
      </c>
      <c r="G155" s="19" t="s">
        <v>685</v>
      </c>
    </row>
    <row r="156" spans="1:7" x14ac:dyDescent="0.2">
      <c r="A156" s="1" t="s">
        <v>1788</v>
      </c>
      <c r="B156" s="34" t="s">
        <v>2121</v>
      </c>
      <c r="C156" s="14" t="s">
        <v>705</v>
      </c>
      <c r="D156" s="15" t="s">
        <v>706</v>
      </c>
      <c r="E156" s="16" t="s">
        <v>707</v>
      </c>
      <c r="F156" s="17" t="s">
        <v>708</v>
      </c>
      <c r="G156" s="19" t="s">
        <v>709</v>
      </c>
    </row>
    <row r="157" spans="1:7" x14ac:dyDescent="0.2">
      <c r="A157" s="1" t="s">
        <v>1789</v>
      </c>
      <c r="B157" s="34" t="s">
        <v>2122</v>
      </c>
      <c r="C157" s="14" t="s">
        <v>710</v>
      </c>
      <c r="D157" s="15" t="s">
        <v>711</v>
      </c>
      <c r="E157" s="16" t="s">
        <v>712</v>
      </c>
      <c r="F157" s="20" t="s">
        <v>713</v>
      </c>
      <c r="G157" s="19" t="s">
        <v>35</v>
      </c>
    </row>
    <row r="158" spans="1:7" x14ac:dyDescent="0.2">
      <c r="A158" s="1" t="s">
        <v>1790</v>
      </c>
      <c r="B158" s="34" t="s">
        <v>2122</v>
      </c>
      <c r="C158" s="14" t="s">
        <v>714</v>
      </c>
      <c r="D158" s="23" t="s">
        <v>715</v>
      </c>
      <c r="E158" s="16" t="s">
        <v>716</v>
      </c>
      <c r="F158" s="17" t="s">
        <v>717</v>
      </c>
      <c r="G158" s="19" t="s">
        <v>718</v>
      </c>
    </row>
    <row r="159" spans="1:7" x14ac:dyDescent="0.2">
      <c r="A159" s="1" t="s">
        <v>1791</v>
      </c>
      <c r="B159" s="34" t="s">
        <v>2122</v>
      </c>
      <c r="C159" s="14" t="s">
        <v>719</v>
      </c>
      <c r="D159" s="15" t="s">
        <v>720</v>
      </c>
      <c r="E159" s="16" t="s">
        <v>721</v>
      </c>
      <c r="F159" s="17" t="s">
        <v>722</v>
      </c>
      <c r="G159" s="19" t="s">
        <v>723</v>
      </c>
    </row>
    <row r="160" spans="1:7" x14ac:dyDescent="0.2">
      <c r="A160" s="1" t="s">
        <v>1792</v>
      </c>
      <c r="B160" s="34" t="s">
        <v>2122</v>
      </c>
      <c r="C160" s="14" t="s">
        <v>724</v>
      </c>
      <c r="D160" s="15" t="s">
        <v>725</v>
      </c>
      <c r="E160" s="16" t="s">
        <v>726</v>
      </c>
      <c r="F160" s="17" t="s">
        <v>727</v>
      </c>
      <c r="G160" s="19" t="s">
        <v>728</v>
      </c>
    </row>
    <row r="161" spans="1:7" x14ac:dyDescent="0.2">
      <c r="A161" s="1" t="s">
        <v>1793</v>
      </c>
      <c r="B161" s="34" t="s">
        <v>2122</v>
      </c>
      <c r="C161" s="14" t="s">
        <v>729</v>
      </c>
      <c r="D161" s="23" t="s">
        <v>730</v>
      </c>
      <c r="E161" s="16" t="s">
        <v>726</v>
      </c>
      <c r="F161" s="17" t="s">
        <v>731</v>
      </c>
      <c r="G161" s="19" t="s">
        <v>732</v>
      </c>
    </row>
    <row r="162" spans="1:7" s="144" customFormat="1" x14ac:dyDescent="0.2">
      <c r="A162" s="4" t="s">
        <v>1794</v>
      </c>
      <c r="B162" s="34" t="s">
        <v>2122</v>
      </c>
      <c r="C162" s="15" t="s">
        <v>733</v>
      </c>
      <c r="D162" s="15" t="s">
        <v>734</v>
      </c>
      <c r="E162" s="16" t="s">
        <v>726</v>
      </c>
      <c r="F162" s="17" t="s">
        <v>735</v>
      </c>
      <c r="G162" s="19" t="s">
        <v>736</v>
      </c>
    </row>
    <row r="163" spans="1:7" x14ac:dyDescent="0.2">
      <c r="A163" s="1" t="s">
        <v>2123</v>
      </c>
      <c r="B163" s="34" t="s">
        <v>2122</v>
      </c>
      <c r="C163" s="14" t="s">
        <v>737</v>
      </c>
      <c r="D163" s="15" t="s">
        <v>738</v>
      </c>
      <c r="E163" s="16" t="s">
        <v>739</v>
      </c>
      <c r="F163" s="20" t="s">
        <v>740</v>
      </c>
      <c r="G163" s="19" t="s">
        <v>741</v>
      </c>
    </row>
    <row r="164" spans="1:7" x14ac:dyDescent="0.2">
      <c r="A164" s="1" t="s">
        <v>1796</v>
      </c>
      <c r="B164" s="34" t="s">
        <v>2122</v>
      </c>
      <c r="C164" s="14" t="s">
        <v>742</v>
      </c>
      <c r="D164" s="15" t="s">
        <v>743</v>
      </c>
      <c r="E164" s="16" t="s">
        <v>744</v>
      </c>
      <c r="F164" s="17" t="s">
        <v>745</v>
      </c>
      <c r="G164" s="19" t="s">
        <v>746</v>
      </c>
    </row>
    <row r="165" spans="1:7" x14ac:dyDescent="0.2">
      <c r="A165" s="1" t="s">
        <v>1797</v>
      </c>
      <c r="B165" s="34" t="s">
        <v>2122</v>
      </c>
      <c r="C165" s="14" t="s">
        <v>747</v>
      </c>
      <c r="D165" s="15" t="s">
        <v>748</v>
      </c>
      <c r="E165" s="16" t="s">
        <v>75</v>
      </c>
      <c r="F165" s="17" t="s">
        <v>749</v>
      </c>
      <c r="G165" s="19" t="s">
        <v>750</v>
      </c>
    </row>
    <row r="166" spans="1:7" x14ac:dyDescent="0.2">
      <c r="A166" s="1" t="s">
        <v>1798</v>
      </c>
      <c r="B166" s="34" t="s">
        <v>2122</v>
      </c>
      <c r="C166" s="14" t="s">
        <v>751</v>
      </c>
      <c r="D166" s="15" t="s">
        <v>752</v>
      </c>
      <c r="E166" s="16" t="s">
        <v>753</v>
      </c>
      <c r="F166" s="17" t="s">
        <v>754</v>
      </c>
      <c r="G166" s="19" t="s">
        <v>755</v>
      </c>
    </row>
    <row r="167" spans="1:7" x14ac:dyDescent="0.2">
      <c r="A167" s="1" t="s">
        <v>1799</v>
      </c>
      <c r="B167" s="34" t="s">
        <v>2122</v>
      </c>
      <c r="C167" s="14" t="s">
        <v>756</v>
      </c>
      <c r="D167" s="15" t="s">
        <v>757</v>
      </c>
      <c r="E167" s="16" t="s">
        <v>758</v>
      </c>
      <c r="F167" s="17" t="s">
        <v>759</v>
      </c>
      <c r="G167" s="19" t="s">
        <v>760</v>
      </c>
    </row>
    <row r="168" spans="1:7" x14ac:dyDescent="0.2">
      <c r="A168" s="1" t="s">
        <v>1800</v>
      </c>
      <c r="B168" s="34" t="s">
        <v>2122</v>
      </c>
      <c r="C168" s="14" t="s">
        <v>761</v>
      </c>
      <c r="D168" s="26" t="s">
        <v>0</v>
      </c>
      <c r="E168" s="16" t="s">
        <v>758</v>
      </c>
      <c r="F168" s="20" t="s">
        <v>762</v>
      </c>
      <c r="G168" s="19" t="s">
        <v>35</v>
      </c>
    </row>
    <row r="169" spans="1:7" x14ac:dyDescent="0.2">
      <c r="A169" s="1" t="s">
        <v>1801</v>
      </c>
      <c r="B169" s="34" t="s">
        <v>2122</v>
      </c>
      <c r="C169" s="14" t="s">
        <v>763</v>
      </c>
      <c r="D169" s="15" t="s">
        <v>764</v>
      </c>
      <c r="E169" s="16" t="s">
        <v>765</v>
      </c>
      <c r="F169" s="17" t="s">
        <v>766</v>
      </c>
      <c r="G169" s="19" t="s">
        <v>767</v>
      </c>
    </row>
    <row r="170" spans="1:7" x14ac:dyDescent="0.2">
      <c r="A170" s="1" t="s">
        <v>1803</v>
      </c>
      <c r="B170" s="34" t="s">
        <v>2122</v>
      </c>
      <c r="C170" s="14" t="s">
        <v>768</v>
      </c>
      <c r="D170" s="15" t="s">
        <v>769</v>
      </c>
      <c r="E170" s="16" t="s">
        <v>770</v>
      </c>
      <c r="F170" s="17" t="s">
        <v>771</v>
      </c>
      <c r="G170" s="19" t="s">
        <v>772</v>
      </c>
    </row>
    <row r="171" spans="1:7" x14ac:dyDescent="0.2">
      <c r="A171" s="1" t="s">
        <v>1804</v>
      </c>
      <c r="B171" s="34" t="s">
        <v>2122</v>
      </c>
      <c r="C171" s="14" t="s">
        <v>773</v>
      </c>
      <c r="D171" s="15" t="s">
        <v>774</v>
      </c>
      <c r="E171" s="16" t="s">
        <v>775</v>
      </c>
      <c r="F171" s="17" t="s">
        <v>776</v>
      </c>
      <c r="G171" s="19" t="s">
        <v>777</v>
      </c>
    </row>
    <row r="172" spans="1:7" x14ac:dyDescent="0.2">
      <c r="A172" s="1" t="s">
        <v>1805</v>
      </c>
      <c r="B172" s="34" t="s">
        <v>2122</v>
      </c>
      <c r="C172" s="14" t="s">
        <v>778</v>
      </c>
      <c r="D172" s="15" t="s">
        <v>779</v>
      </c>
      <c r="E172" s="16" t="s">
        <v>775</v>
      </c>
      <c r="F172" s="17" t="s">
        <v>780</v>
      </c>
      <c r="G172" s="19" t="s">
        <v>781</v>
      </c>
    </row>
    <row r="173" spans="1:7" x14ac:dyDescent="0.2">
      <c r="A173" s="1" t="s">
        <v>1806</v>
      </c>
      <c r="B173" s="34" t="s">
        <v>2122</v>
      </c>
      <c r="C173" s="14" t="s">
        <v>782</v>
      </c>
      <c r="D173" s="26" t="s">
        <v>0</v>
      </c>
      <c r="E173" s="16" t="s">
        <v>783</v>
      </c>
      <c r="F173" s="17" t="s">
        <v>784</v>
      </c>
      <c r="G173" s="19" t="s">
        <v>35</v>
      </c>
    </row>
    <row r="174" spans="1:7" x14ac:dyDescent="0.2">
      <c r="A174" s="1" t="s">
        <v>1807</v>
      </c>
      <c r="B174" s="34" t="s">
        <v>2122</v>
      </c>
      <c r="C174" s="14" t="s">
        <v>785</v>
      </c>
      <c r="D174" s="15" t="s">
        <v>786</v>
      </c>
      <c r="E174" s="16" t="s">
        <v>787</v>
      </c>
      <c r="F174" s="17" t="s">
        <v>788</v>
      </c>
      <c r="G174" s="19" t="s">
        <v>63</v>
      </c>
    </row>
    <row r="175" spans="1:7" x14ac:dyDescent="0.2">
      <c r="A175" s="1" t="s">
        <v>1808</v>
      </c>
      <c r="B175" s="34" t="s">
        <v>2122</v>
      </c>
      <c r="C175" s="14" t="s">
        <v>789</v>
      </c>
      <c r="D175" s="26" t="s">
        <v>0</v>
      </c>
      <c r="E175" s="16" t="s">
        <v>790</v>
      </c>
      <c r="F175" s="17" t="s">
        <v>791</v>
      </c>
      <c r="G175" s="18" t="s">
        <v>530</v>
      </c>
    </row>
    <row r="176" spans="1:7" x14ac:dyDescent="0.2">
      <c r="A176" s="1" t="s">
        <v>1809</v>
      </c>
      <c r="B176" s="34" t="s">
        <v>2122</v>
      </c>
      <c r="C176" s="14" t="s">
        <v>792</v>
      </c>
      <c r="D176" s="15" t="s">
        <v>793</v>
      </c>
      <c r="E176" s="16" t="s">
        <v>794</v>
      </c>
      <c r="F176" s="17" t="s">
        <v>795</v>
      </c>
      <c r="G176" s="19" t="s">
        <v>777</v>
      </c>
    </row>
    <row r="177" spans="1:7" x14ac:dyDescent="0.2">
      <c r="A177" s="1" t="s">
        <v>1810</v>
      </c>
      <c r="B177" s="34" t="s">
        <v>2122</v>
      </c>
      <c r="C177" s="14" t="s">
        <v>796</v>
      </c>
      <c r="D177" s="15" t="s">
        <v>797</v>
      </c>
      <c r="E177" s="16" t="s">
        <v>794</v>
      </c>
      <c r="F177" s="17" t="s">
        <v>798</v>
      </c>
      <c r="G177" s="19" t="s">
        <v>799</v>
      </c>
    </row>
    <row r="178" spans="1:7" x14ac:dyDescent="0.2">
      <c r="A178" s="1" t="s">
        <v>1811</v>
      </c>
      <c r="B178" s="34" t="s">
        <v>2122</v>
      </c>
      <c r="C178" s="14" t="s">
        <v>800</v>
      </c>
      <c r="D178" s="23" t="s">
        <v>801</v>
      </c>
      <c r="E178" s="16" t="s">
        <v>790</v>
      </c>
      <c r="F178" s="20" t="s">
        <v>802</v>
      </c>
      <c r="G178" s="19" t="s">
        <v>77</v>
      </c>
    </row>
    <row r="179" spans="1:7" x14ac:dyDescent="0.2">
      <c r="A179" s="1" t="s">
        <v>1812</v>
      </c>
      <c r="B179" s="34" t="s">
        <v>2122</v>
      </c>
      <c r="C179" s="14" t="s">
        <v>803</v>
      </c>
      <c r="D179" s="15" t="s">
        <v>804</v>
      </c>
      <c r="E179" s="16" t="s">
        <v>805</v>
      </c>
      <c r="F179" s="17" t="s">
        <v>806</v>
      </c>
      <c r="G179" s="19" t="s">
        <v>35</v>
      </c>
    </row>
    <row r="180" spans="1:7" x14ac:dyDescent="0.2">
      <c r="A180" s="1" t="s">
        <v>1813</v>
      </c>
      <c r="B180" s="34" t="s">
        <v>2122</v>
      </c>
      <c r="C180" s="14" t="s">
        <v>807</v>
      </c>
      <c r="D180" s="15" t="s">
        <v>808</v>
      </c>
      <c r="E180" s="16" t="s">
        <v>809</v>
      </c>
      <c r="F180" s="20" t="s">
        <v>810</v>
      </c>
      <c r="G180" s="19" t="s">
        <v>35</v>
      </c>
    </row>
    <row r="181" spans="1:7" x14ac:dyDescent="0.2">
      <c r="A181" s="1" t="s">
        <v>1814</v>
      </c>
      <c r="B181" s="34" t="s">
        <v>2122</v>
      </c>
      <c r="C181" s="14" t="s">
        <v>811</v>
      </c>
      <c r="D181" s="15" t="s">
        <v>812</v>
      </c>
      <c r="E181" s="16" t="s">
        <v>813</v>
      </c>
      <c r="F181" s="17" t="s">
        <v>814</v>
      </c>
      <c r="G181" s="19" t="s">
        <v>815</v>
      </c>
    </row>
    <row r="182" spans="1:7" x14ac:dyDescent="0.2">
      <c r="A182" s="1" t="s">
        <v>1815</v>
      </c>
      <c r="B182" s="34" t="s">
        <v>2122</v>
      </c>
      <c r="C182" s="14" t="s">
        <v>816</v>
      </c>
      <c r="D182" s="15" t="s">
        <v>817</v>
      </c>
      <c r="E182" s="16" t="s">
        <v>813</v>
      </c>
      <c r="F182" s="20" t="s">
        <v>818</v>
      </c>
      <c r="G182" s="19" t="s">
        <v>819</v>
      </c>
    </row>
    <row r="183" spans="1:7" x14ac:dyDescent="0.2">
      <c r="A183" s="1" t="s">
        <v>1816</v>
      </c>
      <c r="B183" s="34" t="s">
        <v>2122</v>
      </c>
      <c r="C183" s="14" t="s">
        <v>820</v>
      </c>
      <c r="D183" s="15" t="s">
        <v>821</v>
      </c>
      <c r="E183" s="16" t="s">
        <v>173</v>
      </c>
      <c r="F183" s="17" t="s">
        <v>822</v>
      </c>
      <c r="G183" s="19" t="s">
        <v>107</v>
      </c>
    </row>
    <row r="184" spans="1:7" x14ac:dyDescent="0.2">
      <c r="A184" s="1" t="s">
        <v>1817</v>
      </c>
      <c r="B184" s="34" t="s">
        <v>2122</v>
      </c>
      <c r="C184" s="14" t="s">
        <v>823</v>
      </c>
      <c r="D184" s="15" t="s">
        <v>824</v>
      </c>
      <c r="E184" s="16" t="s">
        <v>825</v>
      </c>
      <c r="F184" s="17" t="s">
        <v>826</v>
      </c>
      <c r="G184" s="19" t="s">
        <v>827</v>
      </c>
    </row>
    <row r="185" spans="1:7" x14ac:dyDescent="0.2">
      <c r="A185" s="1" t="s">
        <v>1818</v>
      </c>
      <c r="B185" s="34" t="s">
        <v>2122</v>
      </c>
      <c r="C185" s="14" t="s">
        <v>828</v>
      </c>
      <c r="D185" s="15" t="s">
        <v>829</v>
      </c>
      <c r="E185" s="16" t="s">
        <v>830</v>
      </c>
      <c r="F185" s="17" t="s">
        <v>831</v>
      </c>
      <c r="G185" s="19" t="s">
        <v>832</v>
      </c>
    </row>
    <row r="186" spans="1:7" x14ac:dyDescent="0.2">
      <c r="A186" s="1" t="s">
        <v>1819</v>
      </c>
      <c r="B186" s="34" t="s">
        <v>2122</v>
      </c>
      <c r="C186" s="14" t="s">
        <v>833</v>
      </c>
      <c r="D186" s="15" t="s">
        <v>834</v>
      </c>
      <c r="E186" s="16" t="s">
        <v>825</v>
      </c>
      <c r="F186" s="20" t="s">
        <v>835</v>
      </c>
      <c r="G186" s="19" t="s">
        <v>836</v>
      </c>
    </row>
    <row r="187" spans="1:7" x14ac:dyDescent="0.2">
      <c r="A187" s="1" t="s">
        <v>1820</v>
      </c>
      <c r="B187" s="34" t="s">
        <v>2122</v>
      </c>
      <c r="C187" s="14" t="s">
        <v>837</v>
      </c>
      <c r="D187" s="26" t="s">
        <v>0</v>
      </c>
      <c r="E187" s="16" t="s">
        <v>204</v>
      </c>
      <c r="F187" s="17" t="s">
        <v>838</v>
      </c>
      <c r="G187" s="18" t="s">
        <v>839</v>
      </c>
    </row>
    <row r="188" spans="1:7" x14ac:dyDescent="0.2">
      <c r="A188" s="1" t="s">
        <v>1821</v>
      </c>
      <c r="B188" s="34" t="s">
        <v>2122</v>
      </c>
      <c r="C188" s="14" t="s">
        <v>840</v>
      </c>
      <c r="D188" s="26" t="s">
        <v>0</v>
      </c>
      <c r="E188" s="16" t="s">
        <v>841</v>
      </c>
      <c r="F188" s="17" t="s">
        <v>842</v>
      </c>
      <c r="G188" s="18" t="s">
        <v>843</v>
      </c>
    </row>
    <row r="189" spans="1:7" x14ac:dyDescent="0.2">
      <c r="A189" s="1" t="s">
        <v>1822</v>
      </c>
      <c r="B189" s="34" t="s">
        <v>2122</v>
      </c>
      <c r="C189" s="14" t="s">
        <v>844</v>
      </c>
      <c r="D189" s="15" t="s">
        <v>845</v>
      </c>
      <c r="E189" s="16" t="s">
        <v>846</v>
      </c>
      <c r="F189" s="17" t="s">
        <v>847</v>
      </c>
      <c r="G189" s="18" t="s">
        <v>530</v>
      </c>
    </row>
    <row r="190" spans="1:7" x14ac:dyDescent="0.2">
      <c r="A190" s="1" t="s">
        <v>1823</v>
      </c>
      <c r="B190" s="34" t="s">
        <v>2122</v>
      </c>
      <c r="C190" s="14" t="s">
        <v>848</v>
      </c>
      <c r="D190" s="15" t="s">
        <v>849</v>
      </c>
      <c r="E190" s="16" t="s">
        <v>841</v>
      </c>
      <c r="F190" s="17" t="s">
        <v>850</v>
      </c>
      <c r="G190" s="19" t="s">
        <v>851</v>
      </c>
    </row>
    <row r="191" spans="1:7" x14ac:dyDescent="0.2">
      <c r="A191" s="1" t="s">
        <v>1824</v>
      </c>
      <c r="B191" s="34" t="s">
        <v>2122</v>
      </c>
      <c r="C191" s="14" t="s">
        <v>852</v>
      </c>
      <c r="D191" s="15" t="s">
        <v>853</v>
      </c>
      <c r="E191" s="16" t="s">
        <v>854</v>
      </c>
      <c r="F191" s="17" t="s">
        <v>855</v>
      </c>
      <c r="G191" s="19" t="s">
        <v>856</v>
      </c>
    </row>
    <row r="192" spans="1:7" x14ac:dyDescent="0.2">
      <c r="A192" s="1" t="s">
        <v>1825</v>
      </c>
      <c r="B192" s="34" t="s">
        <v>2122</v>
      </c>
      <c r="C192" s="14" t="s">
        <v>857</v>
      </c>
      <c r="D192" s="26" t="s">
        <v>0</v>
      </c>
      <c r="E192" s="16" t="s">
        <v>841</v>
      </c>
      <c r="F192" s="17" t="s">
        <v>858</v>
      </c>
      <c r="G192" s="18" t="s">
        <v>843</v>
      </c>
    </row>
    <row r="193" spans="1:7" x14ac:dyDescent="0.2">
      <c r="A193" s="1" t="s">
        <v>1826</v>
      </c>
      <c r="B193" s="34" t="s">
        <v>2122</v>
      </c>
      <c r="C193" s="14" t="s">
        <v>859</v>
      </c>
      <c r="D193" s="15" t="s">
        <v>860</v>
      </c>
      <c r="E193" s="16" t="s">
        <v>227</v>
      </c>
      <c r="F193" s="17" t="s">
        <v>861</v>
      </c>
      <c r="G193" s="19" t="s">
        <v>122</v>
      </c>
    </row>
    <row r="194" spans="1:7" x14ac:dyDescent="0.2">
      <c r="A194" s="1" t="s">
        <v>1827</v>
      </c>
      <c r="B194" s="34" t="s">
        <v>2122</v>
      </c>
      <c r="C194" s="14" t="s">
        <v>862</v>
      </c>
      <c r="D194" s="15" t="s">
        <v>863</v>
      </c>
      <c r="E194" s="16" t="s">
        <v>864</v>
      </c>
      <c r="F194" s="17" t="s">
        <v>865</v>
      </c>
      <c r="G194" s="19" t="s">
        <v>866</v>
      </c>
    </row>
    <row r="195" spans="1:7" x14ac:dyDescent="0.2">
      <c r="A195" s="1" t="s">
        <v>1828</v>
      </c>
      <c r="B195" s="34" t="s">
        <v>2122</v>
      </c>
      <c r="C195" s="14" t="s">
        <v>867</v>
      </c>
      <c r="D195" s="15" t="s">
        <v>868</v>
      </c>
      <c r="E195" s="16" t="s">
        <v>869</v>
      </c>
      <c r="F195" s="17" t="s">
        <v>870</v>
      </c>
      <c r="G195" s="19" t="s">
        <v>871</v>
      </c>
    </row>
    <row r="196" spans="1:7" x14ac:dyDescent="0.2">
      <c r="A196" s="1" t="s">
        <v>1829</v>
      </c>
      <c r="B196" s="34" t="s">
        <v>2122</v>
      </c>
      <c r="C196" s="14" t="s">
        <v>872</v>
      </c>
      <c r="D196" s="15" t="s">
        <v>873</v>
      </c>
      <c r="E196" s="16" t="s">
        <v>874</v>
      </c>
      <c r="F196" s="17" t="s">
        <v>875</v>
      </c>
      <c r="G196" s="19" t="s">
        <v>876</v>
      </c>
    </row>
    <row r="197" spans="1:7" x14ac:dyDescent="0.2">
      <c r="A197" s="1" t="s">
        <v>1830</v>
      </c>
      <c r="B197" s="34" t="s">
        <v>2122</v>
      </c>
      <c r="C197" s="14" t="s">
        <v>877</v>
      </c>
      <c r="D197" s="15" t="s">
        <v>878</v>
      </c>
      <c r="E197" s="16" t="s">
        <v>874</v>
      </c>
      <c r="F197" s="17" t="s">
        <v>879</v>
      </c>
      <c r="G197" s="19" t="s">
        <v>310</v>
      </c>
    </row>
    <row r="198" spans="1:7" x14ac:dyDescent="0.2">
      <c r="A198" s="1" t="s">
        <v>1831</v>
      </c>
      <c r="B198" s="34" t="s">
        <v>2122</v>
      </c>
      <c r="C198" s="14" t="s">
        <v>880</v>
      </c>
      <c r="D198" s="15" t="s">
        <v>881</v>
      </c>
      <c r="E198" s="16" t="s">
        <v>882</v>
      </c>
      <c r="F198" s="17" t="s">
        <v>883</v>
      </c>
      <c r="G198" s="19" t="s">
        <v>884</v>
      </c>
    </row>
    <row r="199" spans="1:7" x14ac:dyDescent="0.2">
      <c r="A199" s="1" t="s">
        <v>1832</v>
      </c>
      <c r="B199" s="34" t="s">
        <v>2122</v>
      </c>
      <c r="C199" s="14" t="s">
        <v>885</v>
      </c>
      <c r="D199" s="23" t="s">
        <v>886</v>
      </c>
      <c r="E199" s="30" t="s">
        <v>887</v>
      </c>
      <c r="F199" s="20" t="s">
        <v>888</v>
      </c>
      <c r="G199" s="19" t="s">
        <v>889</v>
      </c>
    </row>
    <row r="200" spans="1:7" x14ac:dyDescent="0.2">
      <c r="A200" s="1" t="s">
        <v>1833</v>
      </c>
      <c r="B200" s="34" t="s">
        <v>2122</v>
      </c>
      <c r="C200" s="14" t="s">
        <v>890</v>
      </c>
      <c r="D200" s="15" t="s">
        <v>891</v>
      </c>
      <c r="E200" s="16" t="s">
        <v>255</v>
      </c>
      <c r="F200" s="17" t="s">
        <v>892</v>
      </c>
      <c r="G200" s="19" t="s">
        <v>893</v>
      </c>
    </row>
    <row r="201" spans="1:7" x14ac:dyDescent="0.2">
      <c r="A201" s="1" t="s">
        <v>1834</v>
      </c>
      <c r="B201" s="34" t="s">
        <v>2122</v>
      </c>
      <c r="C201" s="14" t="s">
        <v>894</v>
      </c>
      <c r="D201" s="15" t="s">
        <v>895</v>
      </c>
      <c r="E201" s="16" t="s">
        <v>896</v>
      </c>
      <c r="F201" s="17" t="s">
        <v>897</v>
      </c>
      <c r="G201" s="19" t="s">
        <v>898</v>
      </c>
    </row>
    <row r="202" spans="1:7" x14ac:dyDescent="0.2">
      <c r="A202" s="1" t="s">
        <v>1835</v>
      </c>
      <c r="B202" s="34" t="s">
        <v>2122</v>
      </c>
      <c r="C202" s="14" t="s">
        <v>899</v>
      </c>
      <c r="D202" s="15" t="s">
        <v>900</v>
      </c>
      <c r="E202" s="16" t="s">
        <v>901</v>
      </c>
      <c r="F202" s="17" t="s">
        <v>902</v>
      </c>
      <c r="G202" s="19" t="s">
        <v>903</v>
      </c>
    </row>
    <row r="203" spans="1:7" x14ac:dyDescent="0.2">
      <c r="A203" s="1" t="s">
        <v>1836</v>
      </c>
      <c r="B203" s="34" t="s">
        <v>2122</v>
      </c>
      <c r="C203" s="14" t="s">
        <v>904</v>
      </c>
      <c r="D203" s="15" t="s">
        <v>905</v>
      </c>
      <c r="E203" s="16" t="s">
        <v>906</v>
      </c>
      <c r="F203" s="17" t="s">
        <v>907</v>
      </c>
      <c r="G203" s="19" t="s">
        <v>908</v>
      </c>
    </row>
    <row r="204" spans="1:7" x14ac:dyDescent="0.2">
      <c r="A204" s="1" t="s">
        <v>1837</v>
      </c>
      <c r="B204" s="34" t="s">
        <v>2122</v>
      </c>
      <c r="C204" s="14" t="s">
        <v>909</v>
      </c>
      <c r="D204" s="26" t="s">
        <v>0</v>
      </c>
      <c r="E204" s="16" t="s">
        <v>910</v>
      </c>
      <c r="F204" s="17" t="s">
        <v>911</v>
      </c>
      <c r="G204" s="18" t="s">
        <v>912</v>
      </c>
    </row>
    <row r="205" spans="1:7" x14ac:dyDescent="0.2">
      <c r="A205" s="1" t="s">
        <v>1838</v>
      </c>
      <c r="B205" s="34" t="s">
        <v>2122</v>
      </c>
      <c r="C205" s="14" t="s">
        <v>913</v>
      </c>
      <c r="D205" s="15" t="s">
        <v>914</v>
      </c>
      <c r="E205" s="21" t="s">
        <v>915</v>
      </c>
      <c r="F205" s="20" t="s">
        <v>916</v>
      </c>
      <c r="G205" s="19" t="s">
        <v>917</v>
      </c>
    </row>
    <row r="206" spans="1:7" x14ac:dyDescent="0.2">
      <c r="A206" s="1" t="s">
        <v>1839</v>
      </c>
      <c r="B206" s="34" t="s">
        <v>2122</v>
      </c>
      <c r="C206" s="14" t="s">
        <v>918</v>
      </c>
      <c r="D206" s="15" t="s">
        <v>919</v>
      </c>
      <c r="E206" s="16" t="s">
        <v>920</v>
      </c>
      <c r="F206" s="17" t="s">
        <v>921</v>
      </c>
      <c r="G206" s="19" t="s">
        <v>922</v>
      </c>
    </row>
    <row r="207" spans="1:7" x14ac:dyDescent="0.2">
      <c r="A207" s="1" t="s">
        <v>1840</v>
      </c>
      <c r="B207" s="34" t="s">
        <v>2122</v>
      </c>
      <c r="C207" s="14" t="s">
        <v>923</v>
      </c>
      <c r="D207" s="26" t="s">
        <v>0</v>
      </c>
      <c r="E207" s="16" t="s">
        <v>915</v>
      </c>
      <c r="F207" s="17" t="s">
        <v>924</v>
      </c>
      <c r="G207" s="18" t="s">
        <v>530</v>
      </c>
    </row>
    <row r="208" spans="1:7" x14ac:dyDescent="0.2">
      <c r="A208" s="1" t="s">
        <v>1841</v>
      </c>
      <c r="B208" s="34" t="s">
        <v>2122</v>
      </c>
      <c r="C208" s="14" t="s">
        <v>925</v>
      </c>
      <c r="D208" s="15" t="s">
        <v>926</v>
      </c>
      <c r="E208" s="16" t="s">
        <v>927</v>
      </c>
      <c r="F208" s="17" t="s">
        <v>928</v>
      </c>
      <c r="G208" s="19" t="s">
        <v>929</v>
      </c>
    </row>
    <row r="209" spans="1:7" x14ac:dyDescent="0.2">
      <c r="A209" s="1" t="s">
        <v>1842</v>
      </c>
      <c r="B209" s="34" t="s">
        <v>2122</v>
      </c>
      <c r="C209" s="14" t="s">
        <v>930</v>
      </c>
      <c r="D209" s="15" t="s">
        <v>931</v>
      </c>
      <c r="E209" s="16" t="s">
        <v>932</v>
      </c>
      <c r="F209" s="20" t="s">
        <v>933</v>
      </c>
      <c r="G209" s="19" t="s">
        <v>934</v>
      </c>
    </row>
    <row r="210" spans="1:7" x14ac:dyDescent="0.2">
      <c r="A210" s="1" t="s">
        <v>1843</v>
      </c>
      <c r="B210" s="34" t="s">
        <v>2122</v>
      </c>
      <c r="C210" s="14" t="s">
        <v>935</v>
      </c>
      <c r="D210" s="15" t="s">
        <v>936</v>
      </c>
      <c r="E210" s="16" t="s">
        <v>932</v>
      </c>
      <c r="F210" s="31" t="s">
        <v>937</v>
      </c>
      <c r="G210" s="18" t="s">
        <v>550</v>
      </c>
    </row>
    <row r="211" spans="1:7" x14ac:dyDescent="0.2">
      <c r="A211" s="1" t="s">
        <v>1844</v>
      </c>
      <c r="B211" s="34" t="s">
        <v>2122</v>
      </c>
      <c r="C211" s="14" t="s">
        <v>938</v>
      </c>
      <c r="D211" s="15" t="s">
        <v>939</v>
      </c>
      <c r="E211" s="16" t="s">
        <v>940</v>
      </c>
      <c r="F211" s="17" t="s">
        <v>941</v>
      </c>
      <c r="G211" s="19" t="s">
        <v>942</v>
      </c>
    </row>
    <row r="212" spans="1:7" x14ac:dyDescent="0.2">
      <c r="A212" s="1" t="s">
        <v>1845</v>
      </c>
      <c r="B212" s="34" t="s">
        <v>2122</v>
      </c>
      <c r="C212" s="14" t="s">
        <v>943</v>
      </c>
      <c r="D212" s="15" t="s">
        <v>944</v>
      </c>
      <c r="E212" s="16" t="s">
        <v>945</v>
      </c>
      <c r="F212" s="17" t="s">
        <v>946</v>
      </c>
      <c r="G212" s="19" t="s">
        <v>947</v>
      </c>
    </row>
    <row r="213" spans="1:7" x14ac:dyDescent="0.2">
      <c r="A213" s="1" t="s">
        <v>1846</v>
      </c>
      <c r="B213" s="34" t="s">
        <v>2122</v>
      </c>
      <c r="C213" s="14" t="s">
        <v>948</v>
      </c>
      <c r="D213" s="15" t="s">
        <v>949</v>
      </c>
      <c r="E213" s="16" t="s">
        <v>950</v>
      </c>
      <c r="F213" s="29" t="s">
        <v>951</v>
      </c>
      <c r="G213" s="19" t="s">
        <v>952</v>
      </c>
    </row>
    <row r="214" spans="1:7" x14ac:dyDescent="0.2">
      <c r="A214" s="1" t="s">
        <v>1847</v>
      </c>
      <c r="B214" s="34" t="s">
        <v>2122</v>
      </c>
      <c r="C214" s="14" t="s">
        <v>953</v>
      </c>
      <c r="D214" s="15" t="s">
        <v>954</v>
      </c>
      <c r="E214" s="16" t="s">
        <v>955</v>
      </c>
      <c r="F214" s="17" t="s">
        <v>956</v>
      </c>
      <c r="G214" s="19" t="s">
        <v>957</v>
      </c>
    </row>
    <row r="215" spans="1:7" x14ac:dyDescent="0.2">
      <c r="A215" s="1" t="s">
        <v>1848</v>
      </c>
      <c r="B215" s="34" t="s">
        <v>2122</v>
      </c>
      <c r="C215" s="14" t="s">
        <v>958</v>
      </c>
      <c r="D215" s="15" t="s">
        <v>959</v>
      </c>
      <c r="E215" s="16" t="s">
        <v>960</v>
      </c>
      <c r="F215" s="20" t="s">
        <v>961</v>
      </c>
      <c r="G215" s="19" t="s">
        <v>35</v>
      </c>
    </row>
    <row r="216" spans="1:7" x14ac:dyDescent="0.2">
      <c r="A216" s="1" t="s">
        <v>1849</v>
      </c>
      <c r="B216" s="34" t="s">
        <v>2122</v>
      </c>
      <c r="C216" s="14" t="s">
        <v>962</v>
      </c>
      <c r="D216" s="15" t="s">
        <v>963</v>
      </c>
      <c r="E216" s="16" t="s">
        <v>960</v>
      </c>
      <c r="F216" s="17" t="s">
        <v>964</v>
      </c>
      <c r="G216" s="19" t="s">
        <v>965</v>
      </c>
    </row>
    <row r="217" spans="1:7" x14ac:dyDescent="0.2">
      <c r="A217" s="1" t="s">
        <v>1850</v>
      </c>
      <c r="B217" s="34" t="s">
        <v>2122</v>
      </c>
      <c r="C217" s="14" t="s">
        <v>966</v>
      </c>
      <c r="D217" s="15" t="s">
        <v>967</v>
      </c>
      <c r="E217" s="16" t="s">
        <v>968</v>
      </c>
      <c r="F217" s="20" t="s">
        <v>969</v>
      </c>
      <c r="G217" s="19" t="s">
        <v>970</v>
      </c>
    </row>
    <row r="218" spans="1:7" x14ac:dyDescent="0.2">
      <c r="A218" s="1" t="s">
        <v>1851</v>
      </c>
      <c r="B218" s="34" t="s">
        <v>2122</v>
      </c>
      <c r="C218" s="14" t="s">
        <v>971</v>
      </c>
      <c r="D218" s="15" t="s">
        <v>972</v>
      </c>
      <c r="E218" s="16" t="s">
        <v>968</v>
      </c>
      <c r="F218" s="17" t="s">
        <v>973</v>
      </c>
      <c r="G218" s="19" t="s">
        <v>970</v>
      </c>
    </row>
    <row r="219" spans="1:7" x14ac:dyDescent="0.2">
      <c r="A219" s="1" t="s">
        <v>1852</v>
      </c>
      <c r="B219" s="34" t="s">
        <v>2122</v>
      </c>
      <c r="C219" s="14" t="s">
        <v>974</v>
      </c>
      <c r="D219" s="15" t="s">
        <v>975</v>
      </c>
      <c r="E219" s="16" t="s">
        <v>976</v>
      </c>
      <c r="F219" s="17" t="s">
        <v>977</v>
      </c>
      <c r="G219" s="19" t="s">
        <v>978</v>
      </c>
    </row>
    <row r="220" spans="1:7" x14ac:dyDescent="0.2">
      <c r="A220" s="1" t="s">
        <v>1853</v>
      </c>
      <c r="B220" s="34" t="s">
        <v>2122</v>
      </c>
      <c r="C220" s="14" t="s">
        <v>979</v>
      </c>
      <c r="D220" s="15" t="s">
        <v>980</v>
      </c>
      <c r="E220" s="21" t="s">
        <v>968</v>
      </c>
      <c r="F220" s="17" t="s">
        <v>981</v>
      </c>
      <c r="G220" s="19" t="s">
        <v>982</v>
      </c>
    </row>
    <row r="221" spans="1:7" x14ac:dyDescent="0.2">
      <c r="A221" s="1" t="s">
        <v>1854</v>
      </c>
      <c r="B221" s="34" t="s">
        <v>2122</v>
      </c>
      <c r="C221" s="14" t="s">
        <v>983</v>
      </c>
      <c r="D221" s="15" t="s">
        <v>984</v>
      </c>
      <c r="E221" s="16" t="s">
        <v>985</v>
      </c>
      <c r="F221" s="17" t="s">
        <v>986</v>
      </c>
      <c r="G221" s="19" t="s">
        <v>987</v>
      </c>
    </row>
    <row r="222" spans="1:7" x14ac:dyDescent="0.2">
      <c r="A222" s="1" t="s">
        <v>1855</v>
      </c>
      <c r="B222" s="34" t="s">
        <v>2122</v>
      </c>
      <c r="C222" s="14" t="s">
        <v>988</v>
      </c>
      <c r="D222" s="15" t="s">
        <v>989</v>
      </c>
      <c r="E222" s="16" t="s">
        <v>990</v>
      </c>
      <c r="F222" s="17" t="s">
        <v>991</v>
      </c>
      <c r="G222" s="19" t="s">
        <v>347</v>
      </c>
    </row>
    <row r="223" spans="1:7" x14ac:dyDescent="0.2">
      <c r="A223" s="1" t="s">
        <v>1857</v>
      </c>
      <c r="B223" s="34" t="s">
        <v>2122</v>
      </c>
      <c r="C223" s="14" t="s">
        <v>992</v>
      </c>
      <c r="D223" s="15" t="s">
        <v>993</v>
      </c>
      <c r="E223" s="16" t="s">
        <v>994</v>
      </c>
      <c r="F223" s="17" t="s">
        <v>995</v>
      </c>
      <c r="G223" s="19" t="s">
        <v>996</v>
      </c>
    </row>
    <row r="224" spans="1:7" x14ac:dyDescent="0.2">
      <c r="A224" s="1" t="s">
        <v>1858</v>
      </c>
      <c r="B224" s="34" t="s">
        <v>2122</v>
      </c>
      <c r="C224" s="14" t="s">
        <v>997</v>
      </c>
      <c r="D224" s="15" t="s">
        <v>998</v>
      </c>
      <c r="E224" s="16" t="s">
        <v>999</v>
      </c>
      <c r="F224" s="17" t="s">
        <v>1000</v>
      </c>
      <c r="G224" s="19" t="s">
        <v>1001</v>
      </c>
    </row>
    <row r="225" spans="1:7" x14ac:dyDescent="0.2">
      <c r="A225" s="1" t="s">
        <v>1859</v>
      </c>
      <c r="B225" s="34" t="s">
        <v>2122</v>
      </c>
      <c r="C225" s="14" t="s">
        <v>1002</v>
      </c>
      <c r="D225" s="15" t="s">
        <v>1003</v>
      </c>
      <c r="E225" s="16" t="s">
        <v>999</v>
      </c>
      <c r="F225" s="17" t="s">
        <v>1004</v>
      </c>
      <c r="G225" s="19" t="s">
        <v>1005</v>
      </c>
    </row>
    <row r="226" spans="1:7" x14ac:dyDescent="0.2">
      <c r="A226" s="1" t="s">
        <v>1860</v>
      </c>
      <c r="B226" s="34" t="s">
        <v>2122</v>
      </c>
      <c r="C226" s="14" t="s">
        <v>1006</v>
      </c>
      <c r="D226" s="15" t="s">
        <v>1007</v>
      </c>
      <c r="E226" s="16" t="s">
        <v>1008</v>
      </c>
      <c r="F226" s="17" t="s">
        <v>1009</v>
      </c>
      <c r="G226" s="19" t="s">
        <v>107</v>
      </c>
    </row>
    <row r="227" spans="1:7" x14ac:dyDescent="0.2">
      <c r="A227" s="1" t="s">
        <v>1861</v>
      </c>
      <c r="B227" s="34" t="s">
        <v>2122</v>
      </c>
      <c r="C227" s="14" t="s">
        <v>1010</v>
      </c>
      <c r="D227" s="15" t="s">
        <v>1011</v>
      </c>
      <c r="E227" s="16" t="s">
        <v>1012</v>
      </c>
      <c r="F227" s="17" t="s">
        <v>1013</v>
      </c>
      <c r="G227" s="19" t="s">
        <v>35</v>
      </c>
    </row>
    <row r="228" spans="1:7" x14ac:dyDescent="0.2">
      <c r="A228" s="1" t="s">
        <v>1862</v>
      </c>
      <c r="B228" s="34" t="s">
        <v>2122</v>
      </c>
      <c r="C228" s="14" t="s">
        <v>1014</v>
      </c>
      <c r="D228" s="26" t="s">
        <v>0</v>
      </c>
      <c r="E228" s="16" t="s">
        <v>1015</v>
      </c>
      <c r="F228" s="17" t="s">
        <v>1016</v>
      </c>
      <c r="G228" s="18" t="s">
        <v>912</v>
      </c>
    </row>
    <row r="229" spans="1:7" x14ac:dyDescent="0.2">
      <c r="A229" s="1" t="s">
        <v>1863</v>
      </c>
      <c r="B229" s="34" t="s">
        <v>2122</v>
      </c>
      <c r="C229" s="14" t="s">
        <v>1017</v>
      </c>
      <c r="D229" s="15" t="s">
        <v>1018</v>
      </c>
      <c r="E229" s="16" t="s">
        <v>1012</v>
      </c>
      <c r="F229" s="17" t="s">
        <v>1019</v>
      </c>
      <c r="G229" s="19" t="s">
        <v>1020</v>
      </c>
    </row>
    <row r="230" spans="1:7" x14ac:dyDescent="0.2">
      <c r="A230" s="1" t="s">
        <v>1864</v>
      </c>
      <c r="B230" s="34" t="s">
        <v>2122</v>
      </c>
      <c r="C230" s="14" t="s">
        <v>1021</v>
      </c>
      <c r="D230" s="15" t="s">
        <v>1022</v>
      </c>
      <c r="E230" s="16" t="s">
        <v>1023</v>
      </c>
      <c r="F230" s="17" t="s">
        <v>1024</v>
      </c>
      <c r="G230" s="19" t="s">
        <v>35</v>
      </c>
    </row>
    <row r="231" spans="1:7" x14ac:dyDescent="0.2">
      <c r="A231" s="1" t="s">
        <v>1865</v>
      </c>
      <c r="B231" s="34" t="s">
        <v>2122</v>
      </c>
      <c r="C231" s="14" t="s">
        <v>1025</v>
      </c>
      <c r="D231" s="26" t="s">
        <v>0</v>
      </c>
      <c r="E231" s="16" t="s">
        <v>1023</v>
      </c>
      <c r="F231" s="17" t="s">
        <v>1026</v>
      </c>
      <c r="G231" s="19" t="s">
        <v>35</v>
      </c>
    </row>
    <row r="232" spans="1:7" x14ac:dyDescent="0.2">
      <c r="A232" s="1" t="s">
        <v>1866</v>
      </c>
      <c r="B232" s="34" t="s">
        <v>2122</v>
      </c>
      <c r="C232" s="14" t="s">
        <v>1027</v>
      </c>
      <c r="D232" s="15" t="s">
        <v>1028</v>
      </c>
      <c r="E232" s="16" t="s">
        <v>1029</v>
      </c>
      <c r="F232" s="17" t="s">
        <v>1030</v>
      </c>
      <c r="G232" s="18" t="s">
        <v>550</v>
      </c>
    </row>
    <row r="233" spans="1:7" x14ac:dyDescent="0.2">
      <c r="A233" s="1" t="s">
        <v>1867</v>
      </c>
      <c r="B233" s="34" t="s">
        <v>2122</v>
      </c>
      <c r="C233" s="14" t="s">
        <v>1031</v>
      </c>
      <c r="D233" s="15" t="s">
        <v>1032</v>
      </c>
      <c r="E233" s="16" t="s">
        <v>1033</v>
      </c>
      <c r="F233" s="17" t="s">
        <v>1034</v>
      </c>
      <c r="G233" s="19" t="s">
        <v>1035</v>
      </c>
    </row>
    <row r="234" spans="1:7" x14ac:dyDescent="0.2">
      <c r="A234" s="1" t="s">
        <v>1868</v>
      </c>
      <c r="B234" s="34" t="s">
        <v>2122</v>
      </c>
      <c r="C234" s="14" t="s">
        <v>1036</v>
      </c>
      <c r="D234" s="15" t="s">
        <v>1037</v>
      </c>
      <c r="E234" s="16" t="s">
        <v>1033</v>
      </c>
      <c r="F234" s="20" t="s">
        <v>1038</v>
      </c>
      <c r="G234" s="19" t="s">
        <v>1039</v>
      </c>
    </row>
    <row r="235" spans="1:7" x14ac:dyDescent="0.2">
      <c r="A235" s="1" t="s">
        <v>1869</v>
      </c>
      <c r="B235" s="34" t="s">
        <v>2122</v>
      </c>
      <c r="C235" s="14" t="s">
        <v>1040</v>
      </c>
      <c r="D235" s="15" t="s">
        <v>1041</v>
      </c>
      <c r="E235" s="16" t="s">
        <v>1033</v>
      </c>
      <c r="F235" s="17" t="s">
        <v>1042</v>
      </c>
      <c r="G235" s="19" t="s">
        <v>1043</v>
      </c>
    </row>
    <row r="236" spans="1:7" x14ac:dyDescent="0.2">
      <c r="A236" s="1" t="s">
        <v>1870</v>
      </c>
      <c r="B236" s="34" t="s">
        <v>2122</v>
      </c>
      <c r="C236" s="14" t="s">
        <v>1044</v>
      </c>
      <c r="D236" s="15" t="s">
        <v>1045</v>
      </c>
      <c r="E236" s="16" t="s">
        <v>1046</v>
      </c>
      <c r="F236" s="17" t="s">
        <v>1047</v>
      </c>
      <c r="G236" s="19" t="s">
        <v>1048</v>
      </c>
    </row>
    <row r="237" spans="1:7" x14ac:dyDescent="0.2">
      <c r="A237" s="1" t="s">
        <v>1871</v>
      </c>
      <c r="B237" s="34" t="s">
        <v>2122</v>
      </c>
      <c r="C237" s="15" t="s">
        <v>1049</v>
      </c>
      <c r="D237" s="23" t="s">
        <v>1050</v>
      </c>
      <c r="E237" s="16" t="s">
        <v>882</v>
      </c>
      <c r="F237" s="17" t="s">
        <v>1051</v>
      </c>
      <c r="G237" s="19" t="s">
        <v>1052</v>
      </c>
    </row>
    <row r="238" spans="1:7" x14ac:dyDescent="0.2">
      <c r="A238" s="1" t="s">
        <v>1872</v>
      </c>
      <c r="B238" s="34" t="s">
        <v>2122</v>
      </c>
      <c r="C238" s="14" t="s">
        <v>1053</v>
      </c>
      <c r="D238" s="15" t="s">
        <v>1054</v>
      </c>
      <c r="E238" s="32" t="s">
        <v>1055</v>
      </c>
      <c r="F238" s="20" t="s">
        <v>1056</v>
      </c>
      <c r="G238" s="19" t="s">
        <v>35</v>
      </c>
    </row>
    <row r="239" spans="1:7" x14ac:dyDescent="0.2">
      <c r="A239" s="1" t="s">
        <v>1873</v>
      </c>
      <c r="B239" s="34" t="s">
        <v>2122</v>
      </c>
      <c r="C239" s="14" t="s">
        <v>1057</v>
      </c>
      <c r="D239" s="15" t="s">
        <v>1058</v>
      </c>
      <c r="E239" s="16" t="s">
        <v>1059</v>
      </c>
      <c r="F239" s="33" t="s">
        <v>1060</v>
      </c>
      <c r="G239" s="19" t="s">
        <v>1061</v>
      </c>
    </row>
    <row r="240" spans="1:7" x14ac:dyDescent="0.2">
      <c r="A240" s="1" t="s">
        <v>1874</v>
      </c>
      <c r="B240" s="34" t="s">
        <v>2122</v>
      </c>
      <c r="C240" s="14" t="s">
        <v>1062</v>
      </c>
      <c r="D240" s="15" t="s">
        <v>1063</v>
      </c>
      <c r="E240" s="32" t="s">
        <v>1064</v>
      </c>
      <c r="F240" s="17" t="s">
        <v>1065</v>
      </c>
      <c r="G240" s="19" t="s">
        <v>1066</v>
      </c>
    </row>
    <row r="241" spans="1:7" x14ac:dyDescent="0.2">
      <c r="A241" s="1" t="s">
        <v>1875</v>
      </c>
      <c r="B241" s="34" t="s">
        <v>2122</v>
      </c>
      <c r="C241" s="14" t="s">
        <v>1067</v>
      </c>
      <c r="D241" s="15" t="s">
        <v>1068</v>
      </c>
      <c r="E241" s="32" t="s">
        <v>1069</v>
      </c>
      <c r="F241" s="17" t="s">
        <v>1070</v>
      </c>
      <c r="G241" s="19" t="s">
        <v>1071</v>
      </c>
    </row>
    <row r="242" spans="1:7" x14ac:dyDescent="0.2">
      <c r="A242" s="1" t="s">
        <v>1876</v>
      </c>
      <c r="B242" s="34" t="s">
        <v>2122</v>
      </c>
      <c r="C242" s="14" t="s">
        <v>1072</v>
      </c>
      <c r="D242" s="15" t="s">
        <v>1073</v>
      </c>
      <c r="E242" s="32" t="s">
        <v>1074</v>
      </c>
      <c r="F242" s="17" t="s">
        <v>1075</v>
      </c>
      <c r="G242" s="19" t="s">
        <v>1076</v>
      </c>
    </row>
    <row r="243" spans="1:7" x14ac:dyDescent="0.2">
      <c r="A243" s="1" t="s">
        <v>1877</v>
      </c>
      <c r="B243" s="34" t="s">
        <v>2122</v>
      </c>
      <c r="C243" s="14" t="s">
        <v>1077</v>
      </c>
      <c r="D243" s="15" t="s">
        <v>1078</v>
      </c>
      <c r="E243" s="32" t="s">
        <v>1079</v>
      </c>
      <c r="F243" s="17" t="s">
        <v>1080</v>
      </c>
      <c r="G243" s="19" t="s">
        <v>1081</v>
      </c>
    </row>
    <row r="244" spans="1:7" x14ac:dyDescent="0.2">
      <c r="A244" s="1" t="s">
        <v>1879</v>
      </c>
      <c r="B244" s="34" t="s">
        <v>2122</v>
      </c>
      <c r="C244" s="14" t="s">
        <v>1082</v>
      </c>
      <c r="D244" s="15" t="s">
        <v>1083</v>
      </c>
      <c r="E244" s="32" t="s">
        <v>1084</v>
      </c>
      <c r="F244" s="17" t="s">
        <v>1085</v>
      </c>
      <c r="G244" s="19" t="s">
        <v>1086</v>
      </c>
    </row>
    <row r="245" spans="1:7" x14ac:dyDescent="0.2">
      <c r="A245" s="1" t="s">
        <v>1880</v>
      </c>
      <c r="B245" s="34" t="s">
        <v>2122</v>
      </c>
      <c r="C245" s="14" t="s">
        <v>1087</v>
      </c>
      <c r="D245" s="15" t="s">
        <v>1088</v>
      </c>
      <c r="E245" s="32" t="s">
        <v>1089</v>
      </c>
      <c r="F245" s="17" t="s">
        <v>1090</v>
      </c>
      <c r="G245" s="19" t="s">
        <v>836</v>
      </c>
    </row>
    <row r="246" spans="1:7" x14ac:dyDescent="0.2">
      <c r="A246" s="1" t="s">
        <v>1881</v>
      </c>
      <c r="B246" s="34" t="s">
        <v>2122</v>
      </c>
      <c r="C246" s="14" t="s">
        <v>1091</v>
      </c>
      <c r="D246" s="15" t="s">
        <v>1092</v>
      </c>
      <c r="E246" s="32" t="s">
        <v>1093</v>
      </c>
      <c r="F246" s="17" t="s">
        <v>1094</v>
      </c>
      <c r="G246" s="19" t="s">
        <v>1095</v>
      </c>
    </row>
    <row r="247" spans="1:7" x14ac:dyDescent="0.2">
      <c r="A247" s="1" t="s">
        <v>1882</v>
      </c>
      <c r="B247" s="34" t="s">
        <v>2122</v>
      </c>
      <c r="C247" s="14" t="s">
        <v>1096</v>
      </c>
      <c r="D247" s="15" t="s">
        <v>1097</v>
      </c>
      <c r="E247" s="32" t="s">
        <v>1089</v>
      </c>
      <c r="F247" s="17" t="s">
        <v>1098</v>
      </c>
      <c r="G247" s="19" t="s">
        <v>1099</v>
      </c>
    </row>
    <row r="248" spans="1:7" x14ac:dyDescent="0.2">
      <c r="A248" s="1" t="s">
        <v>1883</v>
      </c>
      <c r="B248" s="34" t="s">
        <v>2122</v>
      </c>
      <c r="C248" s="14" t="s">
        <v>1100</v>
      </c>
      <c r="D248" s="23" t="s">
        <v>1101</v>
      </c>
      <c r="E248" s="32" t="s">
        <v>1102</v>
      </c>
      <c r="F248" s="17" t="s">
        <v>1103</v>
      </c>
      <c r="G248" s="18" t="s">
        <v>550</v>
      </c>
    </row>
    <row r="249" spans="1:7" x14ac:dyDescent="0.2">
      <c r="A249" s="1" t="s">
        <v>1884</v>
      </c>
      <c r="B249" s="34" t="s">
        <v>2122</v>
      </c>
      <c r="C249" s="14" t="s">
        <v>1104</v>
      </c>
      <c r="D249" s="15" t="s">
        <v>1105</v>
      </c>
      <c r="E249" s="32" t="s">
        <v>1106</v>
      </c>
      <c r="F249" s="17" t="s">
        <v>1107</v>
      </c>
      <c r="G249" s="19" t="s">
        <v>1108</v>
      </c>
    </row>
    <row r="250" spans="1:7" x14ac:dyDescent="0.2">
      <c r="A250" s="1" t="s">
        <v>1885</v>
      </c>
      <c r="B250" s="34" t="s">
        <v>2122</v>
      </c>
      <c r="C250" s="14" t="s">
        <v>1109</v>
      </c>
      <c r="D250" s="15" t="s">
        <v>1110</v>
      </c>
      <c r="E250" s="32" t="s">
        <v>1111</v>
      </c>
      <c r="F250" s="17" t="s">
        <v>1112</v>
      </c>
      <c r="G250" s="19" t="s">
        <v>1113</v>
      </c>
    </row>
    <row r="251" spans="1:7" x14ac:dyDescent="0.2">
      <c r="A251" s="1" t="s">
        <v>1886</v>
      </c>
      <c r="B251" s="34" t="s">
        <v>2122</v>
      </c>
      <c r="C251" s="14" t="s">
        <v>1114</v>
      </c>
      <c r="D251" s="15" t="s">
        <v>1115</v>
      </c>
      <c r="E251" s="32" t="s">
        <v>1116</v>
      </c>
      <c r="F251" s="20" t="s">
        <v>1117</v>
      </c>
      <c r="G251" s="19" t="s">
        <v>1118</v>
      </c>
    </row>
    <row r="252" spans="1:7" x14ac:dyDescent="0.2">
      <c r="A252" s="1" t="s">
        <v>1887</v>
      </c>
      <c r="B252" s="34" t="s">
        <v>2122</v>
      </c>
      <c r="C252" s="14" t="s">
        <v>1119</v>
      </c>
      <c r="D252" s="15" t="s">
        <v>1120</v>
      </c>
      <c r="E252" s="32" t="s">
        <v>1121</v>
      </c>
      <c r="F252" s="17" t="s">
        <v>1122</v>
      </c>
      <c r="G252" s="19" t="s">
        <v>1123</v>
      </c>
    </row>
    <row r="253" spans="1:7" x14ac:dyDescent="0.2">
      <c r="A253" s="1" t="s">
        <v>1888</v>
      </c>
      <c r="B253" s="34" t="s">
        <v>2122</v>
      </c>
      <c r="C253" s="14" t="s">
        <v>1124</v>
      </c>
      <c r="D253" s="15" t="s">
        <v>1125</v>
      </c>
      <c r="E253" s="32" t="s">
        <v>1126</v>
      </c>
      <c r="F253" s="17" t="s">
        <v>1127</v>
      </c>
      <c r="G253" s="19" t="s">
        <v>1128</v>
      </c>
    </row>
    <row r="254" spans="1:7" x14ac:dyDescent="0.2">
      <c r="A254" s="1" t="s">
        <v>1890</v>
      </c>
      <c r="B254" s="34" t="s">
        <v>2122</v>
      </c>
      <c r="C254" s="14" t="s">
        <v>1129</v>
      </c>
      <c r="D254" s="15" t="s">
        <v>1130</v>
      </c>
      <c r="E254" s="32" t="s">
        <v>1126</v>
      </c>
      <c r="F254" s="20" t="s">
        <v>1131</v>
      </c>
      <c r="G254" s="19" t="s">
        <v>1132</v>
      </c>
    </row>
    <row r="255" spans="1:7" x14ac:dyDescent="0.2">
      <c r="A255" s="1" t="s">
        <v>1891</v>
      </c>
      <c r="B255" s="34" t="s">
        <v>2122</v>
      </c>
      <c r="C255" s="14" t="s">
        <v>1133</v>
      </c>
      <c r="D255" s="15" t="s">
        <v>1134</v>
      </c>
      <c r="E255" s="32" t="s">
        <v>1135</v>
      </c>
      <c r="F255" s="17" t="s">
        <v>1136</v>
      </c>
      <c r="G255" s="19" t="s">
        <v>89</v>
      </c>
    </row>
    <row r="256" spans="1:7" x14ac:dyDescent="0.2">
      <c r="A256" s="1" t="s">
        <v>1892</v>
      </c>
      <c r="B256" s="34" t="s">
        <v>2122</v>
      </c>
      <c r="C256" s="14" t="s">
        <v>1137</v>
      </c>
      <c r="D256" s="15" t="s">
        <v>1138</v>
      </c>
      <c r="E256" s="32" t="s">
        <v>1139</v>
      </c>
      <c r="F256" s="17" t="s">
        <v>1140</v>
      </c>
      <c r="G256" s="19" t="s">
        <v>1141</v>
      </c>
    </row>
    <row r="257" spans="1:7" x14ac:dyDescent="0.2">
      <c r="A257" s="1" t="s">
        <v>1893</v>
      </c>
      <c r="B257" s="34" t="s">
        <v>2122</v>
      </c>
      <c r="C257" s="22" t="s">
        <v>1142</v>
      </c>
      <c r="D257" s="15" t="s">
        <v>1143</v>
      </c>
      <c r="E257" s="32" t="s">
        <v>1144</v>
      </c>
      <c r="F257" s="20" t="s">
        <v>1145</v>
      </c>
      <c r="G257" s="19" t="s">
        <v>1146</v>
      </c>
    </row>
    <row r="258" spans="1:7" x14ac:dyDescent="0.2">
      <c r="A258" s="1" t="s">
        <v>1894</v>
      </c>
      <c r="B258" s="34" t="s">
        <v>2122</v>
      </c>
      <c r="C258" s="14" t="s">
        <v>1147</v>
      </c>
      <c r="D258" s="15" t="s">
        <v>1148</v>
      </c>
      <c r="E258" s="32" t="s">
        <v>1144</v>
      </c>
      <c r="F258" s="17" t="s">
        <v>1149</v>
      </c>
      <c r="G258" s="19" t="s">
        <v>1150</v>
      </c>
    </row>
    <row r="259" spans="1:7" x14ac:dyDescent="0.2">
      <c r="A259" s="1" t="s">
        <v>1895</v>
      </c>
      <c r="B259" s="34" t="s">
        <v>2122</v>
      </c>
      <c r="C259" s="14" t="s">
        <v>1151</v>
      </c>
      <c r="D259" s="15" t="s">
        <v>1152</v>
      </c>
      <c r="E259" s="32" t="s">
        <v>1144</v>
      </c>
      <c r="F259" s="20" t="s">
        <v>1145</v>
      </c>
      <c r="G259" s="19" t="s">
        <v>1153</v>
      </c>
    </row>
    <row r="260" spans="1:7" x14ac:dyDescent="0.2">
      <c r="A260" s="1" t="s">
        <v>1896</v>
      </c>
      <c r="B260" s="34" t="s">
        <v>2122</v>
      </c>
      <c r="C260" s="14" t="s">
        <v>1154</v>
      </c>
      <c r="D260" s="15" t="s">
        <v>1155</v>
      </c>
      <c r="E260" s="32" t="s">
        <v>1144</v>
      </c>
      <c r="F260" s="20" t="s">
        <v>1156</v>
      </c>
      <c r="G260" s="19" t="s">
        <v>1157</v>
      </c>
    </row>
    <row r="261" spans="1:7" x14ac:dyDescent="0.2">
      <c r="A261" s="1" t="s">
        <v>1897</v>
      </c>
      <c r="B261" s="34" t="s">
        <v>2122</v>
      </c>
      <c r="C261" s="14" t="s">
        <v>1158</v>
      </c>
      <c r="D261" s="15" t="s">
        <v>1159</v>
      </c>
      <c r="E261" s="32" t="s">
        <v>1160</v>
      </c>
      <c r="F261" s="17" t="s">
        <v>1161</v>
      </c>
      <c r="G261" s="19" t="s">
        <v>1162</v>
      </c>
    </row>
    <row r="262" spans="1:7" x14ac:dyDescent="0.2">
      <c r="A262" s="1" t="s">
        <v>1898</v>
      </c>
      <c r="B262" s="34" t="s">
        <v>2122</v>
      </c>
      <c r="C262" s="14" t="s">
        <v>1163</v>
      </c>
      <c r="D262" s="15" t="s">
        <v>1164</v>
      </c>
      <c r="E262" s="32" t="s">
        <v>397</v>
      </c>
      <c r="F262" s="17" t="s">
        <v>1165</v>
      </c>
      <c r="G262" s="19" t="s">
        <v>399</v>
      </c>
    </row>
    <row r="263" spans="1:7" x14ac:dyDescent="0.2">
      <c r="A263" s="1" t="s">
        <v>1899</v>
      </c>
      <c r="B263" s="34" t="s">
        <v>2122</v>
      </c>
      <c r="C263" s="14" t="s">
        <v>1166</v>
      </c>
      <c r="D263" s="15" t="s">
        <v>1167</v>
      </c>
      <c r="E263" s="32" t="s">
        <v>1168</v>
      </c>
      <c r="F263" s="17" t="s">
        <v>1169</v>
      </c>
      <c r="G263" s="19" t="s">
        <v>1170</v>
      </c>
    </row>
    <row r="264" spans="1:7" x14ac:dyDescent="0.2">
      <c r="A264" s="1" t="s">
        <v>1900</v>
      </c>
      <c r="B264" s="34" t="s">
        <v>2122</v>
      </c>
      <c r="C264" s="14" t="s">
        <v>1171</v>
      </c>
      <c r="D264" s="15" t="s">
        <v>1172</v>
      </c>
      <c r="E264" s="32" t="s">
        <v>1173</v>
      </c>
      <c r="F264" s="17" t="s">
        <v>1174</v>
      </c>
      <c r="G264" s="19" t="s">
        <v>1175</v>
      </c>
    </row>
    <row r="265" spans="1:7" x14ac:dyDescent="0.2">
      <c r="A265" s="1" t="s">
        <v>1901</v>
      </c>
      <c r="B265" s="34" t="s">
        <v>2122</v>
      </c>
      <c r="C265" s="14" t="s">
        <v>1176</v>
      </c>
      <c r="D265" s="15" t="s">
        <v>1177</v>
      </c>
      <c r="E265" s="32" t="s">
        <v>1168</v>
      </c>
      <c r="F265" s="17" t="s">
        <v>1178</v>
      </c>
      <c r="G265" s="19" t="s">
        <v>1179</v>
      </c>
    </row>
    <row r="266" spans="1:7" x14ac:dyDescent="0.2">
      <c r="A266" s="1" t="s">
        <v>1902</v>
      </c>
      <c r="B266" s="34" t="s">
        <v>2122</v>
      </c>
      <c r="C266" s="14" t="s">
        <v>1180</v>
      </c>
      <c r="D266" s="15" t="s">
        <v>1181</v>
      </c>
      <c r="E266" s="32" t="s">
        <v>1182</v>
      </c>
      <c r="F266" s="17" t="s">
        <v>1183</v>
      </c>
      <c r="G266" s="19" t="s">
        <v>1184</v>
      </c>
    </row>
    <row r="267" spans="1:7" x14ac:dyDescent="0.2">
      <c r="A267" s="1" t="s">
        <v>1903</v>
      </c>
      <c r="B267" s="34" t="s">
        <v>2122</v>
      </c>
      <c r="C267" s="14" t="s">
        <v>1185</v>
      </c>
      <c r="D267" s="15" t="s">
        <v>1186</v>
      </c>
      <c r="E267" s="32" t="s">
        <v>1187</v>
      </c>
      <c r="F267" s="17" t="s">
        <v>1188</v>
      </c>
      <c r="G267" s="19" t="s">
        <v>1189</v>
      </c>
    </row>
    <row r="268" spans="1:7" x14ac:dyDescent="0.2">
      <c r="A268" s="1" t="s">
        <v>1905</v>
      </c>
      <c r="B268" s="34" t="s">
        <v>2122</v>
      </c>
      <c r="C268" s="14" t="s">
        <v>1190</v>
      </c>
      <c r="D268" s="15" t="s">
        <v>1191</v>
      </c>
      <c r="E268" s="32" t="s">
        <v>1192</v>
      </c>
      <c r="F268" s="20" t="s">
        <v>1193</v>
      </c>
      <c r="G268" s="19" t="s">
        <v>1194</v>
      </c>
    </row>
    <row r="269" spans="1:7" x14ac:dyDescent="0.2">
      <c r="A269" s="1" t="s">
        <v>1906</v>
      </c>
      <c r="B269" s="34" t="s">
        <v>2122</v>
      </c>
      <c r="C269" s="14" t="s">
        <v>1195</v>
      </c>
      <c r="D269" s="15" t="s">
        <v>1196</v>
      </c>
      <c r="E269" s="32" t="s">
        <v>1197</v>
      </c>
      <c r="F269" s="20" t="s">
        <v>1193</v>
      </c>
      <c r="G269" s="18" t="s">
        <v>550</v>
      </c>
    </row>
    <row r="270" spans="1:7" x14ac:dyDescent="0.2">
      <c r="A270" s="1" t="s">
        <v>1907</v>
      </c>
      <c r="B270" s="34" t="s">
        <v>2122</v>
      </c>
      <c r="C270" s="14" t="s">
        <v>1198</v>
      </c>
      <c r="D270" s="26" t="s">
        <v>0</v>
      </c>
      <c r="E270" s="16" t="s">
        <v>1199</v>
      </c>
      <c r="F270" s="17" t="s">
        <v>1200</v>
      </c>
      <c r="G270" s="19" t="s">
        <v>35</v>
      </c>
    </row>
    <row r="271" spans="1:7" x14ac:dyDescent="0.2">
      <c r="A271" s="1" t="s">
        <v>1908</v>
      </c>
      <c r="B271" s="34" t="s">
        <v>2122</v>
      </c>
      <c r="C271" s="14" t="s">
        <v>1201</v>
      </c>
      <c r="D271" s="15" t="s">
        <v>1202</v>
      </c>
      <c r="E271" s="32" t="s">
        <v>1203</v>
      </c>
      <c r="F271" s="17" t="s">
        <v>1204</v>
      </c>
      <c r="G271" s="19" t="s">
        <v>819</v>
      </c>
    </row>
    <row r="272" spans="1:7" x14ac:dyDescent="0.2">
      <c r="A272" s="1" t="s">
        <v>1909</v>
      </c>
      <c r="B272" s="34" t="s">
        <v>2122</v>
      </c>
      <c r="C272" s="14" t="s">
        <v>1205</v>
      </c>
      <c r="D272" s="15" t="s">
        <v>1206</v>
      </c>
      <c r="E272" s="32" t="s">
        <v>1207</v>
      </c>
      <c r="F272" s="17" t="s">
        <v>1208</v>
      </c>
      <c r="G272" s="19" t="s">
        <v>1209</v>
      </c>
    </row>
    <row r="273" spans="1:7" x14ac:dyDescent="0.2">
      <c r="A273" s="1" t="s">
        <v>1910</v>
      </c>
      <c r="B273" s="34" t="s">
        <v>2122</v>
      </c>
      <c r="C273" s="14" t="s">
        <v>1210</v>
      </c>
      <c r="D273" s="26" t="s">
        <v>0</v>
      </c>
      <c r="E273" s="16" t="s">
        <v>1211</v>
      </c>
      <c r="F273" s="17" t="s">
        <v>1212</v>
      </c>
      <c r="G273" s="19" t="s">
        <v>35</v>
      </c>
    </row>
    <row r="274" spans="1:7" x14ac:dyDescent="0.2">
      <c r="A274" s="1" t="s">
        <v>1911</v>
      </c>
      <c r="B274" s="34" t="s">
        <v>2122</v>
      </c>
      <c r="C274" s="14" t="s">
        <v>1213</v>
      </c>
      <c r="D274" s="15" t="s">
        <v>1214</v>
      </c>
      <c r="E274" s="32" t="s">
        <v>1215</v>
      </c>
      <c r="F274" s="17" t="s">
        <v>1216</v>
      </c>
      <c r="G274" s="19" t="s">
        <v>1217</v>
      </c>
    </row>
    <row r="275" spans="1:7" x14ac:dyDescent="0.2">
      <c r="A275" s="1" t="s">
        <v>1912</v>
      </c>
      <c r="B275" s="34" t="s">
        <v>2122</v>
      </c>
      <c r="C275" s="14" t="s">
        <v>1218</v>
      </c>
      <c r="D275" s="15" t="s">
        <v>1219</v>
      </c>
      <c r="E275" s="32" t="s">
        <v>1220</v>
      </c>
      <c r="F275" s="17" t="s">
        <v>1221</v>
      </c>
      <c r="G275" s="19" t="s">
        <v>35</v>
      </c>
    </row>
    <row r="276" spans="1:7" x14ac:dyDescent="0.2">
      <c r="A276" s="1" t="s">
        <v>1913</v>
      </c>
      <c r="B276" s="34" t="s">
        <v>2122</v>
      </c>
      <c r="C276" s="14" t="s">
        <v>1222</v>
      </c>
      <c r="D276" s="15" t="s">
        <v>1223</v>
      </c>
      <c r="E276" s="32" t="s">
        <v>1224</v>
      </c>
      <c r="F276" s="17" t="s">
        <v>1225</v>
      </c>
      <c r="G276" s="19" t="s">
        <v>1226</v>
      </c>
    </row>
    <row r="277" spans="1:7" x14ac:dyDescent="0.2">
      <c r="A277" s="1" t="s">
        <v>1914</v>
      </c>
      <c r="B277" s="34" t="s">
        <v>2122</v>
      </c>
      <c r="C277" s="14" t="s">
        <v>1227</v>
      </c>
      <c r="D277" s="15" t="s">
        <v>1228</v>
      </c>
      <c r="E277" s="32" t="s">
        <v>1229</v>
      </c>
      <c r="F277" s="17" t="s">
        <v>1230</v>
      </c>
      <c r="G277" s="19" t="s">
        <v>1231</v>
      </c>
    </row>
    <row r="278" spans="1:7" x14ac:dyDescent="0.2">
      <c r="A278" s="1" t="s">
        <v>1915</v>
      </c>
      <c r="B278" s="34" t="s">
        <v>2122</v>
      </c>
      <c r="C278" s="14" t="s">
        <v>1232</v>
      </c>
      <c r="D278" s="26" t="s">
        <v>0</v>
      </c>
      <c r="E278" s="16" t="s">
        <v>1233</v>
      </c>
      <c r="F278" s="17" t="s">
        <v>0</v>
      </c>
      <c r="G278" s="19" t="s">
        <v>35</v>
      </c>
    </row>
    <row r="279" spans="1:7" x14ac:dyDescent="0.2">
      <c r="A279" s="1" t="s">
        <v>1916</v>
      </c>
      <c r="B279" s="34" t="s">
        <v>2122</v>
      </c>
      <c r="C279" s="14" t="s">
        <v>1234</v>
      </c>
      <c r="D279" s="15" t="s">
        <v>1235</v>
      </c>
      <c r="E279" s="32" t="s">
        <v>1236</v>
      </c>
      <c r="F279" s="17" t="s">
        <v>1237</v>
      </c>
      <c r="G279" s="19" t="s">
        <v>347</v>
      </c>
    </row>
    <row r="280" spans="1:7" x14ac:dyDescent="0.2">
      <c r="A280" s="1" t="s">
        <v>1917</v>
      </c>
      <c r="B280" s="34" t="s">
        <v>2122</v>
      </c>
      <c r="C280" s="14" t="s">
        <v>1238</v>
      </c>
      <c r="D280" s="15" t="s">
        <v>1239</v>
      </c>
      <c r="E280" s="32" t="s">
        <v>1240</v>
      </c>
      <c r="F280" s="17" t="s">
        <v>1241</v>
      </c>
      <c r="G280" s="19" t="s">
        <v>1242</v>
      </c>
    </row>
    <row r="281" spans="1:7" x14ac:dyDescent="0.2">
      <c r="A281" s="1" t="s">
        <v>1918</v>
      </c>
      <c r="B281" s="34" t="s">
        <v>2122</v>
      </c>
      <c r="C281" s="14" t="s">
        <v>1243</v>
      </c>
      <c r="D281" s="15" t="s">
        <v>1244</v>
      </c>
      <c r="E281" s="32" t="s">
        <v>1245</v>
      </c>
      <c r="F281" s="17" t="s">
        <v>1246</v>
      </c>
      <c r="G281" s="19" t="s">
        <v>632</v>
      </c>
    </row>
    <row r="282" spans="1:7" x14ac:dyDescent="0.2">
      <c r="A282" s="1" t="s">
        <v>1919</v>
      </c>
      <c r="B282" s="34" t="s">
        <v>2122</v>
      </c>
      <c r="C282" s="14" t="s">
        <v>1247</v>
      </c>
      <c r="D282" s="15" t="s">
        <v>1248</v>
      </c>
      <c r="E282" s="32" t="s">
        <v>1249</v>
      </c>
      <c r="F282" s="17" t="s">
        <v>1250</v>
      </c>
      <c r="G282" s="19" t="s">
        <v>819</v>
      </c>
    </row>
    <row r="283" spans="1:7" x14ac:dyDescent="0.2">
      <c r="A283" s="1" t="s">
        <v>1920</v>
      </c>
      <c r="B283" s="34" t="s">
        <v>2122</v>
      </c>
      <c r="C283" s="14" t="s">
        <v>1251</v>
      </c>
      <c r="D283" s="15" t="s">
        <v>1252</v>
      </c>
      <c r="E283" s="32" t="s">
        <v>1253</v>
      </c>
      <c r="F283" s="17" t="s">
        <v>1254</v>
      </c>
      <c r="G283" s="19" t="s">
        <v>819</v>
      </c>
    </row>
    <row r="284" spans="1:7" x14ac:dyDescent="0.2">
      <c r="A284" s="1" t="s">
        <v>1921</v>
      </c>
      <c r="B284" s="34" t="s">
        <v>2122</v>
      </c>
      <c r="C284" s="14" t="s">
        <v>1255</v>
      </c>
      <c r="D284" s="15" t="s">
        <v>1256</v>
      </c>
      <c r="E284" s="32" t="s">
        <v>1257</v>
      </c>
      <c r="F284" s="17" t="s">
        <v>1258</v>
      </c>
      <c r="G284" s="19" t="s">
        <v>35</v>
      </c>
    </row>
    <row r="285" spans="1:7" x14ac:dyDescent="0.2">
      <c r="A285" s="1" t="s">
        <v>1922</v>
      </c>
      <c r="B285" s="34" t="s">
        <v>2122</v>
      </c>
      <c r="C285" s="14" t="s">
        <v>1259</v>
      </c>
      <c r="D285" s="15" t="s">
        <v>1260</v>
      </c>
      <c r="E285" s="32" t="s">
        <v>1261</v>
      </c>
      <c r="F285" s="17" t="s">
        <v>1262</v>
      </c>
      <c r="G285" s="19" t="s">
        <v>1141</v>
      </c>
    </row>
    <row r="286" spans="1:7" x14ac:dyDescent="0.2">
      <c r="A286" s="1" t="s">
        <v>1923</v>
      </c>
      <c r="B286" s="34" t="s">
        <v>2122</v>
      </c>
      <c r="C286" s="14" t="s">
        <v>1263</v>
      </c>
      <c r="D286" s="26" t="s">
        <v>0</v>
      </c>
      <c r="E286" s="16" t="s">
        <v>1264</v>
      </c>
      <c r="F286" s="17" t="s">
        <v>1265</v>
      </c>
      <c r="G286" s="19" t="s">
        <v>35</v>
      </c>
    </row>
    <row r="287" spans="1:7" x14ac:dyDescent="0.2">
      <c r="A287" s="1" t="s">
        <v>2124</v>
      </c>
      <c r="B287" s="34" t="s">
        <v>2122</v>
      </c>
      <c r="C287" s="14" t="s">
        <v>1266</v>
      </c>
      <c r="D287" s="15" t="s">
        <v>1267</v>
      </c>
      <c r="E287" s="32" t="s">
        <v>1268</v>
      </c>
      <c r="F287" s="17" t="s">
        <v>1269</v>
      </c>
      <c r="G287" s="19" t="s">
        <v>1270</v>
      </c>
    </row>
    <row r="288" spans="1:7" x14ac:dyDescent="0.2">
      <c r="A288" s="1" t="s">
        <v>1924</v>
      </c>
      <c r="B288" s="34" t="s">
        <v>2122</v>
      </c>
      <c r="C288" s="14" t="s">
        <v>1271</v>
      </c>
      <c r="D288" s="23" t="s">
        <v>1272</v>
      </c>
      <c r="E288" s="32" t="s">
        <v>1273</v>
      </c>
      <c r="F288" s="17" t="s">
        <v>1274</v>
      </c>
      <c r="G288" s="19" t="s">
        <v>1275</v>
      </c>
    </row>
    <row r="289" spans="1:7" x14ac:dyDescent="0.2">
      <c r="A289" s="1" t="s">
        <v>1925</v>
      </c>
      <c r="B289" s="34" t="s">
        <v>2122</v>
      </c>
      <c r="C289" s="14" t="s">
        <v>1276</v>
      </c>
      <c r="D289" s="23" t="s">
        <v>1277</v>
      </c>
      <c r="E289" s="16" t="s">
        <v>1278</v>
      </c>
      <c r="F289" s="17" t="s">
        <v>1279</v>
      </c>
      <c r="G289" s="19" t="s">
        <v>35</v>
      </c>
    </row>
    <row r="290" spans="1:7" x14ac:dyDescent="0.2">
      <c r="A290" s="1" t="s">
        <v>1927</v>
      </c>
      <c r="B290" s="34" t="s">
        <v>2122</v>
      </c>
      <c r="C290" s="14" t="s">
        <v>1280</v>
      </c>
      <c r="D290" s="15" t="s">
        <v>1281</v>
      </c>
      <c r="E290" s="32" t="s">
        <v>1282</v>
      </c>
      <c r="F290" s="29" t="s">
        <v>1283</v>
      </c>
      <c r="G290" s="19" t="s">
        <v>1284</v>
      </c>
    </row>
    <row r="291" spans="1:7" x14ac:dyDescent="0.2">
      <c r="A291" s="1" t="s">
        <v>1928</v>
      </c>
      <c r="B291" s="34" t="s">
        <v>2122</v>
      </c>
      <c r="C291" s="14" t="s">
        <v>1285</v>
      </c>
      <c r="D291" s="15" t="s">
        <v>1286</v>
      </c>
      <c r="E291" s="32" t="s">
        <v>1287</v>
      </c>
      <c r="F291" s="17" t="s">
        <v>1288</v>
      </c>
      <c r="G291" s="19" t="s">
        <v>1289</v>
      </c>
    </row>
    <row r="292" spans="1:7" x14ac:dyDescent="0.2">
      <c r="A292" s="1" t="s">
        <v>1929</v>
      </c>
      <c r="B292" s="34" t="s">
        <v>2122</v>
      </c>
      <c r="C292" s="14" t="s">
        <v>1290</v>
      </c>
      <c r="D292" s="15" t="s">
        <v>1291</v>
      </c>
      <c r="E292" s="32" t="s">
        <v>1287</v>
      </c>
      <c r="F292" s="17" t="s">
        <v>1292</v>
      </c>
      <c r="G292" s="19" t="s">
        <v>1293</v>
      </c>
    </row>
    <row r="293" spans="1:7" x14ac:dyDescent="0.2">
      <c r="A293" s="1" t="s">
        <v>1930</v>
      </c>
      <c r="B293" s="34" t="s">
        <v>2122</v>
      </c>
      <c r="C293" s="14" t="s">
        <v>1294</v>
      </c>
      <c r="D293" s="15" t="s">
        <v>1295</v>
      </c>
      <c r="E293" s="32" t="s">
        <v>1296</v>
      </c>
      <c r="F293" s="17" t="s">
        <v>1297</v>
      </c>
      <c r="G293" s="19" t="s">
        <v>1298</v>
      </c>
    </row>
    <row r="294" spans="1:7" x14ac:dyDescent="0.2">
      <c r="A294" s="1" t="s">
        <v>1931</v>
      </c>
      <c r="B294" s="34" t="s">
        <v>2122</v>
      </c>
      <c r="C294" s="14" t="s">
        <v>1299</v>
      </c>
      <c r="D294" s="15" t="s">
        <v>1300</v>
      </c>
      <c r="E294" s="32" t="s">
        <v>1301</v>
      </c>
      <c r="F294" s="20" t="s">
        <v>1302</v>
      </c>
      <c r="G294" s="19" t="s">
        <v>1303</v>
      </c>
    </row>
    <row r="295" spans="1:7" x14ac:dyDescent="0.2">
      <c r="A295" s="1" t="s">
        <v>1932</v>
      </c>
      <c r="B295" s="34" t="s">
        <v>2122</v>
      </c>
      <c r="C295" s="14" t="s">
        <v>1304</v>
      </c>
      <c r="D295" s="15" t="s">
        <v>1305</v>
      </c>
      <c r="E295" s="32" t="s">
        <v>1306</v>
      </c>
      <c r="F295" s="17" t="s">
        <v>1307</v>
      </c>
      <c r="G295" s="19" t="s">
        <v>107</v>
      </c>
    </row>
    <row r="296" spans="1:7" x14ac:dyDescent="0.2">
      <c r="A296" s="1" t="s">
        <v>1933</v>
      </c>
      <c r="B296" s="34" t="s">
        <v>2122</v>
      </c>
      <c r="C296" s="14" t="s">
        <v>1308</v>
      </c>
      <c r="D296" s="15" t="s">
        <v>1309</v>
      </c>
      <c r="E296" s="32" t="s">
        <v>524</v>
      </c>
      <c r="F296" s="17" t="s">
        <v>1310</v>
      </c>
      <c r="G296" s="19" t="s">
        <v>107</v>
      </c>
    </row>
    <row r="297" spans="1:7" x14ac:dyDescent="0.2">
      <c r="A297" s="1" t="s">
        <v>1934</v>
      </c>
      <c r="B297" s="34" t="s">
        <v>2122</v>
      </c>
      <c r="C297" s="14" t="s">
        <v>1311</v>
      </c>
      <c r="D297" s="15" t="s">
        <v>1312</v>
      </c>
      <c r="E297" s="32" t="s">
        <v>1313</v>
      </c>
      <c r="F297" s="17" t="s">
        <v>1314</v>
      </c>
      <c r="G297" s="19" t="s">
        <v>1315</v>
      </c>
    </row>
    <row r="298" spans="1:7" x14ac:dyDescent="0.2">
      <c r="A298" s="1" t="s">
        <v>1935</v>
      </c>
      <c r="B298" s="34" t="s">
        <v>2122</v>
      </c>
      <c r="C298" s="14" t="s">
        <v>1316</v>
      </c>
      <c r="D298" s="26" t="s">
        <v>0</v>
      </c>
      <c r="E298" s="16" t="s">
        <v>1317</v>
      </c>
      <c r="F298" s="17" t="s">
        <v>1318</v>
      </c>
      <c r="G298" s="19" t="s">
        <v>35</v>
      </c>
    </row>
    <row r="299" spans="1:7" x14ac:dyDescent="0.2">
      <c r="A299" s="1" t="s">
        <v>1936</v>
      </c>
      <c r="B299" s="34" t="s">
        <v>2122</v>
      </c>
      <c r="C299" s="14" t="s">
        <v>1319</v>
      </c>
      <c r="D299" s="15" t="s">
        <v>1320</v>
      </c>
      <c r="E299" s="32" t="s">
        <v>1321</v>
      </c>
      <c r="F299" s="17" t="s">
        <v>1322</v>
      </c>
      <c r="G299" s="19" t="s">
        <v>1323</v>
      </c>
    </row>
    <row r="300" spans="1:7" x14ac:dyDescent="0.2">
      <c r="A300" s="1" t="s">
        <v>1937</v>
      </c>
      <c r="B300" s="34" t="s">
        <v>2122</v>
      </c>
      <c r="C300" s="14" t="s">
        <v>1324</v>
      </c>
      <c r="D300" s="15" t="s">
        <v>1325</v>
      </c>
      <c r="E300" s="32" t="s">
        <v>1326</v>
      </c>
      <c r="F300" s="29" t="s">
        <v>1327</v>
      </c>
      <c r="G300" s="19" t="s">
        <v>1328</v>
      </c>
    </row>
    <row r="301" spans="1:7" x14ac:dyDescent="0.2">
      <c r="A301" s="1" t="s">
        <v>1938</v>
      </c>
      <c r="B301" s="34" t="s">
        <v>2122</v>
      </c>
      <c r="C301" s="14" t="s">
        <v>1329</v>
      </c>
      <c r="D301" s="26" t="s">
        <v>0</v>
      </c>
      <c r="E301" s="16" t="s">
        <v>1330</v>
      </c>
      <c r="F301" s="20" t="s">
        <v>1331</v>
      </c>
      <c r="G301" s="19" t="s">
        <v>35</v>
      </c>
    </row>
    <row r="302" spans="1:7" x14ac:dyDescent="0.2">
      <c r="A302" s="1" t="s">
        <v>1939</v>
      </c>
      <c r="B302" s="34" t="s">
        <v>2122</v>
      </c>
      <c r="C302" s="30" t="s">
        <v>0</v>
      </c>
      <c r="D302" s="26" t="s">
        <v>0</v>
      </c>
      <c r="E302" s="16" t="s">
        <v>1330</v>
      </c>
      <c r="F302" s="17" t="s">
        <v>1332</v>
      </c>
      <c r="G302" s="19" t="s">
        <v>35</v>
      </c>
    </row>
    <row r="303" spans="1:7" x14ac:dyDescent="0.2">
      <c r="A303" s="1" t="s">
        <v>1940</v>
      </c>
      <c r="B303" s="34" t="s">
        <v>2122</v>
      </c>
      <c r="C303" s="14" t="s">
        <v>1333</v>
      </c>
      <c r="D303" s="15" t="s">
        <v>1334</v>
      </c>
      <c r="E303" s="32" t="s">
        <v>1335</v>
      </c>
      <c r="F303" s="31" t="s">
        <v>1336</v>
      </c>
      <c r="G303" s="19" t="s">
        <v>1337</v>
      </c>
    </row>
    <row r="304" spans="1:7" x14ac:dyDescent="0.2">
      <c r="A304" s="1" t="s">
        <v>1941</v>
      </c>
      <c r="B304" s="34" t="s">
        <v>2122</v>
      </c>
      <c r="C304" s="14" t="s">
        <v>1338</v>
      </c>
      <c r="D304" s="15" t="s">
        <v>1339</v>
      </c>
      <c r="E304" s="32" t="s">
        <v>1340</v>
      </c>
      <c r="F304" s="17" t="s">
        <v>1341</v>
      </c>
      <c r="G304" s="19" t="s">
        <v>1342</v>
      </c>
    </row>
    <row r="305" spans="1:7" x14ac:dyDescent="0.2">
      <c r="A305" s="1" t="s">
        <v>1942</v>
      </c>
      <c r="B305" s="34" t="s">
        <v>2122</v>
      </c>
      <c r="C305" s="14" t="s">
        <v>1343</v>
      </c>
      <c r="D305" s="15" t="s">
        <v>1344</v>
      </c>
      <c r="E305" s="16" t="s">
        <v>1340</v>
      </c>
      <c r="F305" s="17" t="s">
        <v>1345</v>
      </c>
      <c r="G305" s="19" t="s">
        <v>1346</v>
      </c>
    </row>
    <row r="306" spans="1:7" x14ac:dyDescent="0.2">
      <c r="A306" s="1" t="s">
        <v>1943</v>
      </c>
      <c r="B306" s="34" t="s">
        <v>2122</v>
      </c>
      <c r="C306" s="14" t="s">
        <v>1347</v>
      </c>
      <c r="D306" s="15" t="s">
        <v>1348</v>
      </c>
      <c r="E306" s="32" t="s">
        <v>1349</v>
      </c>
      <c r="F306" s="17" t="s">
        <v>1350</v>
      </c>
      <c r="G306" s="19" t="s">
        <v>1141</v>
      </c>
    </row>
    <row r="307" spans="1:7" x14ac:dyDescent="0.2">
      <c r="A307" s="1" t="s">
        <v>1944</v>
      </c>
      <c r="B307" s="34" t="s">
        <v>2122</v>
      </c>
      <c r="C307" s="14" t="s">
        <v>1351</v>
      </c>
      <c r="D307" s="26" t="s">
        <v>0</v>
      </c>
      <c r="E307" s="16" t="s">
        <v>1352</v>
      </c>
      <c r="F307" s="17" t="s">
        <v>1353</v>
      </c>
      <c r="G307" s="19" t="s">
        <v>35</v>
      </c>
    </row>
    <row r="308" spans="1:7" x14ac:dyDescent="0.2">
      <c r="A308" s="1" t="s">
        <v>1945</v>
      </c>
      <c r="B308" s="34" t="s">
        <v>2122</v>
      </c>
      <c r="C308" s="14" t="s">
        <v>1354</v>
      </c>
      <c r="D308" s="26" t="s">
        <v>0</v>
      </c>
      <c r="E308" s="16" t="s">
        <v>1355</v>
      </c>
      <c r="F308" s="17" t="s">
        <v>1356</v>
      </c>
      <c r="G308" s="18" t="s">
        <v>530</v>
      </c>
    </row>
    <row r="309" spans="1:7" x14ac:dyDescent="0.2">
      <c r="A309" s="1" t="s">
        <v>1946</v>
      </c>
      <c r="B309" s="34" t="s">
        <v>2122</v>
      </c>
      <c r="C309" s="14" t="s">
        <v>1357</v>
      </c>
      <c r="D309" s="23" t="s">
        <v>1358</v>
      </c>
      <c r="E309" s="16" t="s">
        <v>1359</v>
      </c>
      <c r="F309" s="29" t="s">
        <v>1360</v>
      </c>
      <c r="G309" s="19" t="s">
        <v>389</v>
      </c>
    </row>
    <row r="310" spans="1:7" x14ac:dyDescent="0.2">
      <c r="A310" s="1" t="s">
        <v>1947</v>
      </c>
      <c r="B310" s="34" t="s">
        <v>2122</v>
      </c>
      <c r="C310" s="14" t="s">
        <v>1361</v>
      </c>
      <c r="D310" s="15" t="s">
        <v>1362</v>
      </c>
      <c r="E310" s="32" t="s">
        <v>1363</v>
      </c>
      <c r="F310" s="17" t="s">
        <v>1364</v>
      </c>
      <c r="G310" s="19" t="s">
        <v>1365</v>
      </c>
    </row>
    <row r="311" spans="1:7" x14ac:dyDescent="0.2">
      <c r="A311" s="1" t="s">
        <v>1948</v>
      </c>
      <c r="B311" s="34" t="s">
        <v>2122</v>
      </c>
      <c r="C311" s="14" t="s">
        <v>1366</v>
      </c>
      <c r="D311" s="15" t="s">
        <v>1367</v>
      </c>
      <c r="E311" s="32" t="s">
        <v>1368</v>
      </c>
      <c r="F311" s="29" t="s">
        <v>1369</v>
      </c>
      <c r="G311" s="19" t="s">
        <v>1370</v>
      </c>
    </row>
    <row r="312" spans="1:7" x14ac:dyDescent="0.2">
      <c r="A312" s="1" t="s">
        <v>1949</v>
      </c>
      <c r="B312" s="34" t="s">
        <v>2122</v>
      </c>
      <c r="C312" s="14" t="s">
        <v>1371</v>
      </c>
      <c r="D312" s="15" t="s">
        <v>1372</v>
      </c>
      <c r="E312" s="32" t="s">
        <v>1373</v>
      </c>
      <c r="F312" s="17" t="s">
        <v>1374</v>
      </c>
      <c r="G312" s="19" t="s">
        <v>1375</v>
      </c>
    </row>
    <row r="313" spans="1:7" x14ac:dyDescent="0.2">
      <c r="A313" s="1" t="s">
        <v>1950</v>
      </c>
      <c r="B313" s="34" t="s">
        <v>2122</v>
      </c>
      <c r="C313" s="14" t="s">
        <v>1376</v>
      </c>
      <c r="D313" s="23" t="s">
        <v>1377</v>
      </c>
      <c r="E313" s="16" t="s">
        <v>1378</v>
      </c>
      <c r="F313" s="20" t="s">
        <v>1379</v>
      </c>
      <c r="G313" s="19" t="s">
        <v>1380</v>
      </c>
    </row>
    <row r="314" spans="1:7" x14ac:dyDescent="0.2">
      <c r="A314" s="1" t="s">
        <v>1951</v>
      </c>
      <c r="B314" s="34" t="s">
        <v>2122</v>
      </c>
      <c r="C314" s="14" t="s">
        <v>1381</v>
      </c>
      <c r="D314" s="15" t="s">
        <v>1382</v>
      </c>
      <c r="E314" s="32" t="s">
        <v>1383</v>
      </c>
      <c r="F314" s="17" t="s">
        <v>1384</v>
      </c>
      <c r="G314" s="19" t="s">
        <v>1385</v>
      </c>
    </row>
    <row r="315" spans="1:7" x14ac:dyDescent="0.2">
      <c r="A315" s="1" t="s">
        <v>1952</v>
      </c>
      <c r="B315" s="34" t="s">
        <v>2122</v>
      </c>
      <c r="C315" s="14" t="s">
        <v>1386</v>
      </c>
      <c r="D315" s="15" t="s">
        <v>1387</v>
      </c>
      <c r="E315" s="32" t="s">
        <v>1388</v>
      </c>
      <c r="F315" s="17" t="s">
        <v>1389</v>
      </c>
      <c r="G315" s="19" t="s">
        <v>1390</v>
      </c>
    </row>
    <row r="316" spans="1:7" x14ac:dyDescent="0.2">
      <c r="A316" s="1" t="s">
        <v>1953</v>
      </c>
      <c r="B316" s="34" t="s">
        <v>2122</v>
      </c>
      <c r="C316" s="14" t="s">
        <v>1391</v>
      </c>
      <c r="D316" s="15" t="s">
        <v>1392</v>
      </c>
      <c r="E316" s="32" t="s">
        <v>1393</v>
      </c>
      <c r="F316" s="17" t="s">
        <v>1394</v>
      </c>
      <c r="G316" s="19" t="s">
        <v>1395</v>
      </c>
    </row>
    <row r="317" spans="1:7" x14ac:dyDescent="0.2">
      <c r="A317" s="1" t="s">
        <v>1954</v>
      </c>
      <c r="B317" s="34" t="s">
        <v>2122</v>
      </c>
      <c r="C317" s="14" t="s">
        <v>1396</v>
      </c>
      <c r="D317" s="15" t="s">
        <v>1397</v>
      </c>
      <c r="E317" s="32" t="s">
        <v>1398</v>
      </c>
      <c r="F317" s="17" t="s">
        <v>1399</v>
      </c>
      <c r="G317" s="19" t="s">
        <v>107</v>
      </c>
    </row>
    <row r="318" spans="1:7" x14ac:dyDescent="0.2">
      <c r="A318" s="1" t="s">
        <v>1955</v>
      </c>
      <c r="B318" s="34" t="s">
        <v>2122</v>
      </c>
      <c r="C318" s="14" t="s">
        <v>1400</v>
      </c>
      <c r="D318" s="15" t="s">
        <v>1401</v>
      </c>
      <c r="E318" s="32" t="s">
        <v>1402</v>
      </c>
      <c r="F318" s="17" t="s">
        <v>1403</v>
      </c>
      <c r="G318" s="19" t="s">
        <v>1404</v>
      </c>
    </row>
    <row r="319" spans="1:7" x14ac:dyDescent="0.2">
      <c r="A319" s="1" t="s">
        <v>1956</v>
      </c>
      <c r="B319" s="34" t="s">
        <v>2122</v>
      </c>
      <c r="C319" s="14" t="s">
        <v>1405</v>
      </c>
      <c r="D319" s="15" t="s">
        <v>1406</v>
      </c>
      <c r="E319" s="32" t="s">
        <v>1407</v>
      </c>
      <c r="F319" s="17" t="s">
        <v>1408</v>
      </c>
      <c r="G319" s="19" t="s">
        <v>1409</v>
      </c>
    </row>
    <row r="320" spans="1:7" x14ac:dyDescent="0.2">
      <c r="A320" s="1" t="s">
        <v>1957</v>
      </c>
      <c r="B320" s="34" t="s">
        <v>2122</v>
      </c>
      <c r="C320" s="14" t="s">
        <v>1410</v>
      </c>
      <c r="D320" s="15" t="s">
        <v>1411</v>
      </c>
      <c r="E320" s="32" t="s">
        <v>1412</v>
      </c>
      <c r="F320" s="17" t="s">
        <v>1413</v>
      </c>
      <c r="G320" s="19" t="s">
        <v>1414</v>
      </c>
    </row>
    <row r="321" spans="1:7" x14ac:dyDescent="0.2">
      <c r="A321" s="1" t="s">
        <v>1958</v>
      </c>
      <c r="B321" s="34" t="s">
        <v>2122</v>
      </c>
      <c r="C321" s="14" t="s">
        <v>1415</v>
      </c>
      <c r="D321" s="15" t="s">
        <v>1416</v>
      </c>
      <c r="E321" s="32" t="s">
        <v>1417</v>
      </c>
      <c r="F321" s="17" t="s">
        <v>1418</v>
      </c>
      <c r="G321" s="19" t="s">
        <v>1419</v>
      </c>
    </row>
    <row r="322" spans="1:7" x14ac:dyDescent="0.2">
      <c r="A322" s="1" t="s">
        <v>1959</v>
      </c>
      <c r="B322" s="34" t="s">
        <v>2122</v>
      </c>
      <c r="C322" s="14" t="s">
        <v>1420</v>
      </c>
      <c r="D322" s="15" t="s">
        <v>1421</v>
      </c>
      <c r="E322" s="32" t="s">
        <v>1422</v>
      </c>
      <c r="F322" s="20" t="s">
        <v>1423</v>
      </c>
      <c r="G322" s="19" t="s">
        <v>1409</v>
      </c>
    </row>
    <row r="323" spans="1:7" x14ac:dyDescent="0.2">
      <c r="A323" s="1" t="s">
        <v>1960</v>
      </c>
      <c r="B323" s="34" t="s">
        <v>2122</v>
      </c>
      <c r="C323" s="14" t="s">
        <v>1424</v>
      </c>
      <c r="D323" s="15" t="s">
        <v>1425</v>
      </c>
      <c r="E323" s="32" t="s">
        <v>1426</v>
      </c>
      <c r="F323" s="17" t="s">
        <v>1427</v>
      </c>
      <c r="G323" s="19" t="s">
        <v>107</v>
      </c>
    </row>
    <row r="324" spans="1:7" x14ac:dyDescent="0.2">
      <c r="A324" s="1" t="s">
        <v>1961</v>
      </c>
      <c r="B324" s="34" t="s">
        <v>2122</v>
      </c>
      <c r="C324" s="14" t="s">
        <v>1428</v>
      </c>
      <c r="D324" s="15" t="s">
        <v>1429</v>
      </c>
      <c r="E324" s="16" t="s">
        <v>1430</v>
      </c>
      <c r="F324" s="17" t="s">
        <v>1431</v>
      </c>
      <c r="G324" s="19" t="s">
        <v>1432</v>
      </c>
    </row>
    <row r="325" spans="1:7" x14ac:dyDescent="0.2">
      <c r="A325" s="1" t="s">
        <v>1962</v>
      </c>
      <c r="B325" s="34" t="s">
        <v>2122</v>
      </c>
      <c r="C325" s="14" t="s">
        <v>1433</v>
      </c>
      <c r="D325" s="15" t="s">
        <v>1434</v>
      </c>
      <c r="E325" s="32" t="s">
        <v>1435</v>
      </c>
      <c r="F325" s="17" t="s">
        <v>1436</v>
      </c>
      <c r="G325" s="19" t="s">
        <v>1437</v>
      </c>
    </row>
    <row r="326" spans="1:7" x14ac:dyDescent="0.2">
      <c r="A326" s="1" t="s">
        <v>1963</v>
      </c>
      <c r="B326" s="34" t="s">
        <v>2122</v>
      </c>
      <c r="C326" s="14" t="s">
        <v>1438</v>
      </c>
      <c r="D326" s="15" t="s">
        <v>1439</v>
      </c>
      <c r="E326" s="32" t="s">
        <v>1435</v>
      </c>
      <c r="F326" s="17" t="s">
        <v>1440</v>
      </c>
      <c r="G326" s="19" t="s">
        <v>1441</v>
      </c>
    </row>
    <row r="327" spans="1:7" x14ac:dyDescent="0.2">
      <c r="A327" s="1" t="s">
        <v>1964</v>
      </c>
      <c r="B327" s="34" t="s">
        <v>2122</v>
      </c>
      <c r="C327" s="14" t="s">
        <v>1442</v>
      </c>
      <c r="D327" s="15" t="s">
        <v>1443</v>
      </c>
      <c r="E327" s="32" t="s">
        <v>1444</v>
      </c>
      <c r="F327" s="17" t="s">
        <v>1445</v>
      </c>
      <c r="G327" s="19" t="s">
        <v>1446</v>
      </c>
    </row>
    <row r="328" spans="1:7" x14ac:dyDescent="0.2">
      <c r="A328" s="1" t="s">
        <v>1965</v>
      </c>
      <c r="B328" s="34" t="s">
        <v>2122</v>
      </c>
      <c r="C328" s="14" t="s">
        <v>1447</v>
      </c>
      <c r="D328" s="15" t="s">
        <v>1448</v>
      </c>
      <c r="E328" s="32" t="s">
        <v>1449</v>
      </c>
      <c r="F328" s="17" t="s">
        <v>1450</v>
      </c>
      <c r="G328" s="19" t="s">
        <v>1451</v>
      </c>
    </row>
    <row r="329" spans="1:7" x14ac:dyDescent="0.2">
      <c r="A329" s="1" t="s">
        <v>1966</v>
      </c>
      <c r="B329" s="34" t="s">
        <v>2122</v>
      </c>
      <c r="C329" s="14" t="s">
        <v>1452</v>
      </c>
      <c r="D329" s="15" t="s">
        <v>1453</v>
      </c>
      <c r="E329" s="32" t="s">
        <v>1454</v>
      </c>
      <c r="F329" s="17" t="s">
        <v>1455</v>
      </c>
      <c r="G329" s="19" t="s">
        <v>1456</v>
      </c>
    </row>
    <row r="330" spans="1:7" x14ac:dyDescent="0.2">
      <c r="A330" s="1" t="s">
        <v>1967</v>
      </c>
      <c r="B330" s="34" t="s">
        <v>2122</v>
      </c>
      <c r="C330" s="14" t="s">
        <v>1457</v>
      </c>
      <c r="D330" s="15" t="s">
        <v>1458</v>
      </c>
      <c r="E330" s="32" t="s">
        <v>1459</v>
      </c>
      <c r="F330" s="17" t="s">
        <v>1460</v>
      </c>
      <c r="G330" s="19" t="s">
        <v>1461</v>
      </c>
    </row>
    <row r="331" spans="1:7" x14ac:dyDescent="0.2">
      <c r="A331" s="1" t="s">
        <v>1968</v>
      </c>
      <c r="B331" s="34" t="s">
        <v>2122</v>
      </c>
      <c r="C331" s="14" t="s">
        <v>1462</v>
      </c>
      <c r="D331" s="15" t="s">
        <v>1463</v>
      </c>
      <c r="E331" s="32" t="s">
        <v>1464</v>
      </c>
      <c r="F331" s="17" t="s">
        <v>1465</v>
      </c>
      <c r="G331" s="145" t="s">
        <v>1466</v>
      </c>
    </row>
    <row r="332" spans="1:7" x14ac:dyDescent="0.2">
      <c r="A332" s="1" t="s">
        <v>1969</v>
      </c>
      <c r="B332" s="34" t="s">
        <v>2122</v>
      </c>
      <c r="C332" s="22" t="s">
        <v>1467</v>
      </c>
      <c r="D332" s="15" t="s">
        <v>1468</v>
      </c>
      <c r="E332" s="32" t="s">
        <v>1469</v>
      </c>
      <c r="F332" s="17" t="s">
        <v>1470</v>
      </c>
      <c r="G332" s="19" t="s">
        <v>1471</v>
      </c>
    </row>
    <row r="333" spans="1:7" x14ac:dyDescent="0.2">
      <c r="A333" s="1" t="s">
        <v>1970</v>
      </c>
      <c r="B333" s="34" t="s">
        <v>2122</v>
      </c>
      <c r="C333" s="14" t="s">
        <v>1472</v>
      </c>
      <c r="D333" s="15" t="s">
        <v>1473</v>
      </c>
      <c r="E333" s="32" t="s">
        <v>1474</v>
      </c>
      <c r="F333" s="17" t="s">
        <v>1475</v>
      </c>
      <c r="G333" s="19" t="s">
        <v>107</v>
      </c>
    </row>
    <row r="334" spans="1:7" x14ac:dyDescent="0.2">
      <c r="A334" s="1" t="s">
        <v>1971</v>
      </c>
      <c r="B334" s="34" t="s">
        <v>2122</v>
      </c>
      <c r="C334" s="14" t="s">
        <v>1476</v>
      </c>
      <c r="D334" s="15" t="s">
        <v>1477</v>
      </c>
      <c r="E334" s="32" t="s">
        <v>1478</v>
      </c>
      <c r="F334" s="17" t="s">
        <v>1479</v>
      </c>
      <c r="G334" s="19" t="s">
        <v>1480</v>
      </c>
    </row>
    <row r="335" spans="1:7" x14ac:dyDescent="0.2">
      <c r="A335" s="1" t="s">
        <v>1972</v>
      </c>
      <c r="B335" s="34" t="s">
        <v>2122</v>
      </c>
      <c r="C335" s="14" t="s">
        <v>1481</v>
      </c>
      <c r="D335" s="15" t="s">
        <v>1482</v>
      </c>
      <c r="E335" s="32" t="s">
        <v>1483</v>
      </c>
      <c r="F335" s="17" t="s">
        <v>1484</v>
      </c>
      <c r="G335" s="19" t="s">
        <v>1485</v>
      </c>
    </row>
    <row r="336" spans="1:7" x14ac:dyDescent="0.2">
      <c r="A336" s="1" t="s">
        <v>1973</v>
      </c>
      <c r="B336" s="34" t="s">
        <v>2122</v>
      </c>
      <c r="C336" s="14" t="s">
        <v>1486</v>
      </c>
      <c r="D336" s="15" t="s">
        <v>1487</v>
      </c>
      <c r="E336" s="32" t="s">
        <v>1483</v>
      </c>
      <c r="F336" s="17" t="s">
        <v>1488</v>
      </c>
      <c r="G336" s="19" t="s">
        <v>1489</v>
      </c>
    </row>
    <row r="337" spans="1:7" x14ac:dyDescent="0.2">
      <c r="A337" s="1" t="s">
        <v>1974</v>
      </c>
      <c r="B337" s="34" t="s">
        <v>2122</v>
      </c>
      <c r="C337" s="14" t="s">
        <v>1490</v>
      </c>
      <c r="D337" s="15" t="s">
        <v>1491</v>
      </c>
      <c r="E337" s="32" t="s">
        <v>1492</v>
      </c>
      <c r="F337" s="17" t="s">
        <v>1493</v>
      </c>
      <c r="G337" s="19" t="s">
        <v>1494</v>
      </c>
    </row>
    <row r="338" spans="1:7" x14ac:dyDescent="0.2">
      <c r="A338" s="1" t="s">
        <v>1975</v>
      </c>
      <c r="B338" s="34" t="s">
        <v>2122</v>
      </c>
      <c r="C338" s="14" t="s">
        <v>1495</v>
      </c>
      <c r="D338" s="15" t="s">
        <v>1496</v>
      </c>
      <c r="E338" s="32" t="s">
        <v>1497</v>
      </c>
      <c r="F338" s="20" t="s">
        <v>1498</v>
      </c>
      <c r="G338" s="19" t="s">
        <v>1499</v>
      </c>
    </row>
    <row r="339" spans="1:7" x14ac:dyDescent="0.2">
      <c r="A339" s="1" t="s">
        <v>1976</v>
      </c>
      <c r="B339" s="34" t="s">
        <v>2122</v>
      </c>
      <c r="C339" s="14" t="s">
        <v>1500</v>
      </c>
      <c r="D339" s="15" t="s">
        <v>1501</v>
      </c>
      <c r="E339" s="32" t="s">
        <v>1497</v>
      </c>
      <c r="F339" s="17" t="s">
        <v>1502</v>
      </c>
      <c r="G339" s="19" t="s">
        <v>1489</v>
      </c>
    </row>
    <row r="340" spans="1:7" x14ac:dyDescent="0.2">
      <c r="A340" s="1" t="s">
        <v>1977</v>
      </c>
      <c r="B340" s="34" t="s">
        <v>2122</v>
      </c>
      <c r="C340" s="14" t="s">
        <v>1503</v>
      </c>
      <c r="D340" s="15" t="s">
        <v>1504</v>
      </c>
      <c r="E340" s="32" t="s">
        <v>1505</v>
      </c>
      <c r="F340" s="17" t="s">
        <v>1506</v>
      </c>
      <c r="G340" s="19" t="s">
        <v>1507</v>
      </c>
    </row>
    <row r="341" spans="1:7" x14ac:dyDescent="0.2">
      <c r="A341" s="1" t="s">
        <v>1978</v>
      </c>
      <c r="B341" s="34" t="s">
        <v>2122</v>
      </c>
      <c r="C341" s="14" t="s">
        <v>1508</v>
      </c>
      <c r="D341" s="15" t="s">
        <v>1509</v>
      </c>
      <c r="E341" s="32" t="s">
        <v>1510</v>
      </c>
      <c r="F341" s="17" t="s">
        <v>1511</v>
      </c>
      <c r="G341" s="19" t="s">
        <v>1512</v>
      </c>
    </row>
    <row r="342" spans="1:7" x14ac:dyDescent="0.2">
      <c r="A342" s="1" t="s">
        <v>1979</v>
      </c>
      <c r="B342" s="34" t="s">
        <v>2122</v>
      </c>
      <c r="C342" s="14" t="s">
        <v>1513</v>
      </c>
      <c r="D342" s="15" t="s">
        <v>1514</v>
      </c>
      <c r="E342" s="32" t="s">
        <v>1515</v>
      </c>
      <c r="F342" s="17" t="s">
        <v>1516</v>
      </c>
      <c r="G342" s="19" t="s">
        <v>1517</v>
      </c>
    </row>
    <row r="343" spans="1:7" x14ac:dyDescent="0.2">
      <c r="A343" s="1" t="s">
        <v>1980</v>
      </c>
      <c r="B343" s="34" t="s">
        <v>2122</v>
      </c>
      <c r="C343" s="14" t="s">
        <v>1518</v>
      </c>
      <c r="D343" s="15" t="s">
        <v>1519</v>
      </c>
      <c r="E343" s="32" t="s">
        <v>1520</v>
      </c>
      <c r="F343" s="17" t="s">
        <v>1521</v>
      </c>
      <c r="G343" s="19" t="s">
        <v>1522</v>
      </c>
    </row>
    <row r="344" spans="1:7" x14ac:dyDescent="0.2">
      <c r="A344" s="1" t="s">
        <v>1981</v>
      </c>
      <c r="B344" s="34" t="s">
        <v>2122</v>
      </c>
      <c r="C344" s="14" t="s">
        <v>1523</v>
      </c>
      <c r="D344" s="15" t="s">
        <v>1524</v>
      </c>
      <c r="E344" s="32" t="s">
        <v>1525</v>
      </c>
      <c r="F344" s="17" t="s">
        <v>1526</v>
      </c>
      <c r="G344" s="19" t="s">
        <v>1527</v>
      </c>
    </row>
    <row r="345" spans="1:7" x14ac:dyDescent="0.2">
      <c r="A345" s="1" t="s">
        <v>1982</v>
      </c>
      <c r="B345" s="34" t="s">
        <v>2122</v>
      </c>
      <c r="C345" s="14" t="s">
        <v>1528</v>
      </c>
      <c r="D345" s="15" t="s">
        <v>1529</v>
      </c>
      <c r="E345" s="32" t="s">
        <v>1530</v>
      </c>
      <c r="F345" s="17" t="s">
        <v>1531</v>
      </c>
      <c r="G345" s="19" t="s">
        <v>1532</v>
      </c>
    </row>
    <row r="346" spans="1:7" x14ac:dyDescent="0.2">
      <c r="A346" s="1" t="s">
        <v>1983</v>
      </c>
      <c r="B346" s="34" t="s">
        <v>2122</v>
      </c>
      <c r="C346" s="14" t="s">
        <v>1533</v>
      </c>
      <c r="D346" s="15" t="s">
        <v>1534</v>
      </c>
      <c r="E346" s="32" t="s">
        <v>1535</v>
      </c>
      <c r="F346" s="17" t="s">
        <v>1536</v>
      </c>
      <c r="G346" s="19" t="s">
        <v>1537</v>
      </c>
    </row>
    <row r="347" spans="1:7" x14ac:dyDescent="0.2">
      <c r="A347" s="1" t="s">
        <v>1984</v>
      </c>
      <c r="B347" s="34" t="s">
        <v>2122</v>
      </c>
      <c r="C347" s="14" t="s">
        <v>1538</v>
      </c>
      <c r="D347" s="15" t="s">
        <v>1539</v>
      </c>
      <c r="E347" s="32" t="s">
        <v>1540</v>
      </c>
      <c r="F347" s="17" t="s">
        <v>1541</v>
      </c>
      <c r="G347" s="19" t="s">
        <v>1542</v>
      </c>
    </row>
    <row r="348" spans="1:7" x14ac:dyDescent="0.2">
      <c r="A348" s="1" t="s">
        <v>1985</v>
      </c>
      <c r="B348" s="34" t="s">
        <v>2122</v>
      </c>
      <c r="C348" s="14" t="s">
        <v>1543</v>
      </c>
      <c r="D348" s="15" t="s">
        <v>1544</v>
      </c>
      <c r="E348" s="32" t="s">
        <v>1545</v>
      </c>
      <c r="F348" s="29" t="s">
        <v>1546</v>
      </c>
      <c r="G348" s="19" t="s">
        <v>107</v>
      </c>
    </row>
    <row r="349" spans="1:7" x14ac:dyDescent="0.2">
      <c r="A349" s="1" t="s">
        <v>1986</v>
      </c>
      <c r="B349" s="34" t="s">
        <v>2122</v>
      </c>
      <c r="C349" s="14" t="s">
        <v>1547</v>
      </c>
      <c r="D349" s="15" t="s">
        <v>1548</v>
      </c>
      <c r="E349" s="32" t="s">
        <v>1545</v>
      </c>
      <c r="F349" s="17" t="s">
        <v>1549</v>
      </c>
      <c r="G349" s="19" t="s">
        <v>107</v>
      </c>
    </row>
    <row r="350" spans="1:7" x14ac:dyDescent="0.2">
      <c r="A350" s="1" t="s">
        <v>1987</v>
      </c>
      <c r="B350" s="34" t="s">
        <v>2122</v>
      </c>
      <c r="C350" s="14" t="s">
        <v>1550</v>
      </c>
      <c r="D350" s="15" t="s">
        <v>1551</v>
      </c>
      <c r="E350" s="32" t="s">
        <v>1552</v>
      </c>
      <c r="F350" s="17" t="s">
        <v>1553</v>
      </c>
      <c r="G350" s="19" t="s">
        <v>107</v>
      </c>
    </row>
    <row r="351" spans="1:7" x14ac:dyDescent="0.2">
      <c r="A351" s="1" t="s">
        <v>1988</v>
      </c>
      <c r="B351" s="34" t="s">
        <v>2122</v>
      </c>
      <c r="C351" s="14" t="s">
        <v>1554</v>
      </c>
      <c r="D351" s="15" t="s">
        <v>1555</v>
      </c>
      <c r="E351" s="32" t="s">
        <v>1556</v>
      </c>
      <c r="F351" s="20" t="s">
        <v>1557</v>
      </c>
      <c r="G351" s="19" t="s">
        <v>1558</v>
      </c>
    </row>
    <row r="352" spans="1:7" x14ac:dyDescent="0.2">
      <c r="A352" s="1" t="s">
        <v>1989</v>
      </c>
      <c r="B352" s="34" t="s">
        <v>2122</v>
      </c>
      <c r="C352" s="22" t="s">
        <v>1559</v>
      </c>
      <c r="D352" s="23" t="s">
        <v>1560</v>
      </c>
      <c r="E352" s="34" t="s">
        <v>1561</v>
      </c>
      <c r="F352" s="34" t="s">
        <v>1562</v>
      </c>
      <c r="G352" s="19" t="s">
        <v>310</v>
      </c>
    </row>
    <row r="353" spans="1:7" x14ac:dyDescent="0.2">
      <c r="A353" s="1" t="s">
        <v>1990</v>
      </c>
      <c r="B353" s="34" t="s">
        <v>2122</v>
      </c>
      <c r="C353" s="14" t="s">
        <v>1563</v>
      </c>
      <c r="D353" s="15" t="s">
        <v>1564</v>
      </c>
      <c r="E353" s="32" t="s">
        <v>1565</v>
      </c>
      <c r="F353" s="20" t="s">
        <v>1566</v>
      </c>
      <c r="G353" s="19" t="s">
        <v>1512</v>
      </c>
    </row>
    <row r="354" spans="1:7" x14ac:dyDescent="0.2">
      <c r="A354" s="1" t="s">
        <v>1991</v>
      </c>
      <c r="B354" s="34" t="s">
        <v>2122</v>
      </c>
      <c r="C354" s="14" t="s">
        <v>1567</v>
      </c>
      <c r="D354" s="15" t="s">
        <v>1568</v>
      </c>
      <c r="E354" s="32" t="s">
        <v>1569</v>
      </c>
      <c r="F354" s="20" t="s">
        <v>1570</v>
      </c>
      <c r="G354" s="19" t="s">
        <v>1571</v>
      </c>
    </row>
    <row r="355" spans="1:7" x14ac:dyDescent="0.2">
      <c r="A355" s="1" t="s">
        <v>1992</v>
      </c>
      <c r="B355" s="34" t="s">
        <v>2122</v>
      </c>
      <c r="C355" s="14" t="s">
        <v>1572</v>
      </c>
      <c r="D355" s="26" t="s">
        <v>0</v>
      </c>
      <c r="E355" s="16" t="s">
        <v>1573</v>
      </c>
      <c r="F355" s="17" t="s">
        <v>1574</v>
      </c>
      <c r="G355" s="18" t="s">
        <v>530</v>
      </c>
    </row>
    <row r="356" spans="1:7" x14ac:dyDescent="0.2">
      <c r="A356" s="1" t="s">
        <v>1993</v>
      </c>
      <c r="B356" s="34" t="s">
        <v>2122</v>
      </c>
      <c r="C356" s="14" t="s">
        <v>1575</v>
      </c>
      <c r="D356" s="15" t="s">
        <v>1576</v>
      </c>
      <c r="E356" s="32" t="s">
        <v>1573</v>
      </c>
      <c r="F356" s="20" t="s">
        <v>1577</v>
      </c>
      <c r="G356" s="19" t="s">
        <v>1578</v>
      </c>
    </row>
    <row r="357" spans="1:7" x14ac:dyDescent="0.2">
      <c r="A357" s="1" t="s">
        <v>1994</v>
      </c>
      <c r="B357" s="34" t="s">
        <v>2122</v>
      </c>
      <c r="C357" s="14" t="s">
        <v>1579</v>
      </c>
      <c r="D357" s="15" t="s">
        <v>1580</v>
      </c>
      <c r="E357" s="32" t="s">
        <v>1581</v>
      </c>
      <c r="F357" s="17" t="s">
        <v>1582</v>
      </c>
      <c r="G357" s="19" t="s">
        <v>1583</v>
      </c>
    </row>
    <row r="358" spans="1:7" x14ac:dyDescent="0.2">
      <c r="A358" s="1" t="s">
        <v>1995</v>
      </c>
      <c r="B358" s="34" t="s">
        <v>2122</v>
      </c>
      <c r="C358" s="14" t="s">
        <v>1584</v>
      </c>
      <c r="D358" s="15" t="s">
        <v>1585</v>
      </c>
      <c r="E358" s="32" t="s">
        <v>1586</v>
      </c>
      <c r="F358" s="17" t="s">
        <v>1587</v>
      </c>
      <c r="G358" s="19" t="s">
        <v>1588</v>
      </c>
    </row>
    <row r="359" spans="1:7" x14ac:dyDescent="0.2">
      <c r="A359" s="1" t="s">
        <v>1996</v>
      </c>
      <c r="B359" s="34" t="s">
        <v>2122</v>
      </c>
      <c r="C359" s="14" t="s">
        <v>1589</v>
      </c>
      <c r="D359" s="15" t="s">
        <v>1590</v>
      </c>
      <c r="E359" s="32" t="s">
        <v>1591</v>
      </c>
      <c r="F359" s="17" t="s">
        <v>1592</v>
      </c>
      <c r="G359" s="19" t="s">
        <v>1593</v>
      </c>
    </row>
    <row r="360" spans="1:7" x14ac:dyDescent="0.2">
      <c r="A360" s="1" t="s">
        <v>1997</v>
      </c>
      <c r="B360" s="34" t="s">
        <v>2122</v>
      </c>
      <c r="C360" s="14" t="s">
        <v>1594</v>
      </c>
      <c r="D360" s="15" t="s">
        <v>1595</v>
      </c>
      <c r="E360" s="32" t="s">
        <v>1591</v>
      </c>
      <c r="F360" s="17" t="s">
        <v>1596</v>
      </c>
      <c r="G360" s="19" t="s">
        <v>1597</v>
      </c>
    </row>
    <row r="361" spans="1:7" x14ac:dyDescent="0.2">
      <c r="A361" s="1" t="s">
        <v>1998</v>
      </c>
      <c r="B361" s="34" t="s">
        <v>2122</v>
      </c>
      <c r="C361" s="14" t="s">
        <v>1598</v>
      </c>
      <c r="D361" s="15" t="s">
        <v>1599</v>
      </c>
      <c r="E361" s="32" t="s">
        <v>1600</v>
      </c>
      <c r="F361" s="17" t="s">
        <v>1601</v>
      </c>
      <c r="G361" s="19" t="s">
        <v>1602</v>
      </c>
    </row>
    <row r="362" spans="1:7" x14ac:dyDescent="0.2">
      <c r="A362" s="1" t="s">
        <v>1999</v>
      </c>
      <c r="B362" s="34" t="s">
        <v>2122</v>
      </c>
      <c r="C362" s="14" t="s">
        <v>1603</v>
      </c>
      <c r="D362" s="15" t="s">
        <v>1604</v>
      </c>
      <c r="E362" s="32" t="s">
        <v>1605</v>
      </c>
      <c r="F362" s="17" t="s">
        <v>1606</v>
      </c>
      <c r="G362" s="19" t="s">
        <v>1607</v>
      </c>
    </row>
  </sheetData>
  <conditionalFormatting sqref="A353:B362 G256:G351 E353:G362 E2:F351 A2:B351 G2:G254">
    <cfRule type="expression" dxfId="7" priority="8">
      <formula>ISNUMBER(SEARCH(IF(#REF!="","NO HIGHLIGHT WHILE SEARCH UNUSED",#REF!),A2))</formula>
    </cfRule>
  </conditionalFormatting>
  <conditionalFormatting sqref="G255">
    <cfRule type="expression" dxfId="6" priority="7">
      <formula>ISNUMBER(SEARCH(IF(#REF!="","NO HIGHLIGHT WHILE SEARCH UNUSED",#REF!),G255))</formula>
    </cfRule>
  </conditionalFormatting>
  <conditionalFormatting sqref="G352">
    <cfRule type="expression" dxfId="5" priority="6">
      <formula>ISNUMBER(SEARCH(IF(#REF!="","NO HIGHLIGHT WHILE SEARCH UNUSED",#REF!),G352))</formula>
    </cfRule>
  </conditionalFormatting>
  <conditionalFormatting sqref="D353:D362 D2:D351 C2:C254">
    <cfRule type="expression" dxfId="4" priority="5">
      <formula>ISNUMBER(SEARCH(IF(#REF!="","NO HIGHLIGHT WHILE SEARCH UNUSED",#REF!),C2))</formula>
    </cfRule>
  </conditionalFormatting>
  <conditionalFormatting sqref="D352">
    <cfRule type="expression" dxfId="3" priority="4">
      <formula>ISNUMBER(SEARCH(IF(#REF!="","NO HIGHLIGHT WHILE SEARCH UNUSED",#REF!),D352))</formula>
    </cfRule>
  </conditionalFormatting>
  <conditionalFormatting sqref="C256:C351 C353:C362">
    <cfRule type="expression" dxfId="2" priority="3">
      <formula>ISNUMBER(SEARCH(IF(#REF!="","NO HIGHLIGHT WHILE SEARCH UNUSED",#REF!),C256))</formula>
    </cfRule>
  </conditionalFormatting>
  <conditionalFormatting sqref="C255">
    <cfRule type="expression" dxfId="1" priority="2">
      <formula>ISNUMBER(SEARCH(IF(#REF!="","NO HIGHLIGHT WHILE SEARCH UNUSED",#REF!),C255))</formula>
    </cfRule>
  </conditionalFormatting>
  <conditionalFormatting sqref="C352">
    <cfRule type="expression" dxfId="0" priority="1">
      <formula>ISNUMBER(SEARCH(IF(#REF!="","NO HIGHLIGHT WHILE SEARCH UNUSED",#REF!),C352))</formula>
    </cfRule>
  </conditionalFormatting>
  <hyperlinks>
    <hyperlink ref="D2" r:id="rId1" display="https://www.kegg.jp/entry/C00565" xr:uid="{00000000-0004-0000-0600-000000000000}"/>
    <hyperlink ref="D3" r:id="rId2" display="https://www.kegg.jp/entry/C00189" xr:uid="{00000000-0004-0000-0600-000001000000}"/>
    <hyperlink ref="D4" r:id="rId3" display="https://www.kegg.jp/entry/C01888" xr:uid="{00000000-0004-0000-0600-000002000000}"/>
    <hyperlink ref="D5" r:id="rId4" display="https://www.kegg.jp/entry/C02294" xr:uid="{00000000-0004-0000-0600-000003000000}"/>
    <hyperlink ref="D6" r:id="rId5" display="https://www.kegg.jp/entry/C00037" xr:uid="{00000000-0004-0000-0600-000004000000}"/>
    <hyperlink ref="D7" r:id="rId6" display="https://www.kegg.jp/entry/C01104" xr:uid="{00000000-0004-0000-0600-000005000000}"/>
    <hyperlink ref="D8" r:id="rId7" display="https://www.kegg.jp/entry/C00134" xr:uid="{00000000-0004-0000-0600-000006000000}"/>
    <hyperlink ref="D9" r:id="rId8" display="https://www.kegg.jp/entry/C00099" xr:uid="{00000000-0004-0000-0600-000007000000}"/>
    <hyperlink ref="D10" r:id="rId9" display="https://www.kegg.jp/entry/C00041" xr:uid="{00000000-0004-0000-0600-000008000000}"/>
    <hyperlink ref="D11" r:id="rId10" display="https://www.kegg.jp/entry/C00213" xr:uid="{00000000-0004-0000-0600-000009000000}"/>
    <hyperlink ref="D12" r:id="rId11" display="https://www.kegg.jp/entry/C00576" xr:uid="{00000000-0004-0000-0600-00000A000000}"/>
    <hyperlink ref="D13" r:id="rId12" display="https://www.kegg.jp/entry/C01672" xr:uid="{00000000-0004-0000-0600-00000B000000}"/>
    <hyperlink ref="D14" r:id="rId13" display="https://www.kegg.jp/entry/C03284" xr:uid="{00000000-0004-0000-0600-00000C000000}"/>
    <hyperlink ref="D15" r:id="rId14" display="https://www.kegg.jp/entry/C00114" xr:uid="{00000000-0004-0000-0600-00000D000000}"/>
    <hyperlink ref="D16" r:id="rId15" display="https://www.kegg.jp/entry/C01026" xr:uid="{00000000-0004-0000-0600-00000E000000}"/>
    <hyperlink ref="D17" r:id="rId16" display="https://www.kegg.jp/entry/C02356" xr:uid="{00000000-0004-0000-0600-00000F000000}"/>
    <hyperlink ref="D18" r:id="rId17" display="https://www.kegg.jp/entry/C03665" xr:uid="{00000000-0004-0000-0600-000010000000}"/>
    <hyperlink ref="D19" r:id="rId18" display="https://www.kegg.jp/entry/C00065" xr:uid="{00000000-0004-0000-0600-000011000000}"/>
    <hyperlink ref="D20" r:id="rId19" display="https://www.kegg.jp/entry/C00519" xr:uid="{00000000-0004-0000-0600-000012000000}"/>
    <hyperlink ref="D21" r:id="rId20" display="https://www.kegg.jp/entry/C00380" xr:uid="{00000000-0004-0000-0600-000013000000}"/>
    <hyperlink ref="D22" r:id="rId21" display="https://www.kegg.jp/entry/C00388" xr:uid="{00000000-0004-0000-0600-000014000000}"/>
    <hyperlink ref="D23" r:id="rId22" display="https://www.kegg.jp/entry/C00791" xr:uid="{00000000-0004-0000-0600-000015000000}"/>
    <hyperlink ref="D24" r:id="rId23" display="https://www.kegg.jp/entry/C00429" xr:uid="{00000000-0004-0000-0600-000016000000}"/>
    <hyperlink ref="D25" r:id="rId24" display="https://www.kegg.jp/entry/C00148" xr:uid="{00000000-0004-0000-0600-000017000000}"/>
    <hyperlink ref="D26" r:id="rId25" display="https://www.kegg.jp/entry/C00431" xr:uid="{00000000-0004-0000-0600-000018000000}"/>
    <hyperlink ref="D27" r:id="rId26" display="https://www.kegg.jp/entry/C00719" xr:uid="{00000000-0004-0000-0600-000019000000}"/>
    <hyperlink ref="D28" r:id="rId27" display="https://www.kegg.jp/entry/C00183" xr:uid="{00000000-0004-0000-0600-00001A000000}"/>
    <hyperlink ref="D29" r:id="rId28" display="https://www.kegg.jp/entry/C00463" xr:uid="{00000000-0004-0000-0600-00001B000000}"/>
    <hyperlink ref="D30" r:id="rId29" display="https://www.kegg.jp/entry/C00188" xr:uid="{00000000-0004-0000-0600-00001C000000}"/>
    <hyperlink ref="D31" r:id="rId30" display="https://www.kegg.jp/entry/C00097" xr:uid="{00000000-0004-0000-0600-00001D000000}"/>
    <hyperlink ref="D32" r:id="rId31" display="https://www.kegg.jp/entry/C00153" xr:uid="{00000000-0004-0000-0600-00001E000000}"/>
    <hyperlink ref="D33" r:id="rId32" display="https://www.kegg.jp/entry/C00245" xr:uid="{00000000-0004-0000-0600-00001F000000}"/>
    <hyperlink ref="D34" r:id="rId33" display="https://www.kegg.jp/entry/C05127" xr:uid="{00000000-0004-0000-0600-000020000000}"/>
    <hyperlink ref="D35" r:id="rId34" display="https://www.kegg.jp/entry/C02835" xr:uid="{00000000-0004-0000-0600-000021000000}"/>
    <hyperlink ref="D36" r:id="rId35" display="https://www.kegg.jp/entry/C00906" xr:uid="{00000000-0004-0000-0600-000022000000}"/>
    <hyperlink ref="D37" r:id="rId36" display="https://www.kegg.jp/entry/C01879" xr:uid="{00000000-0004-0000-0600-000023000000}"/>
    <hyperlink ref="D38" r:id="rId37" display="https://www.kegg.jp/entry/C00408" xr:uid="{00000000-0004-0000-0600-000024000000}"/>
    <hyperlink ref="D39" r:id="rId38" display="https://www.kegg.jp/entry/C00179" xr:uid="{00000000-0004-0000-0600-000025000000}"/>
    <hyperlink ref="D40" r:id="rId39" display="https://www.kegg.jp/entry/C02714" xr:uid="{00000000-0004-0000-0600-000026000000}"/>
    <hyperlink ref="D41" r:id="rId40" display="https://www.kegg.jp/entry/C00300" xr:uid="{00000000-0004-0000-0600-000027000000}"/>
    <hyperlink ref="D42" r:id="rId41" xr:uid="{00000000-0004-0000-0600-000028000000}"/>
    <hyperlink ref="D43" r:id="rId42" display="https://www.kegg.jp/entry/C00430" xr:uid="{00000000-0004-0000-0600-000029000000}"/>
    <hyperlink ref="D44" r:id="rId43" display="https://www.kegg.jp/entry/C00123" xr:uid="{00000000-0004-0000-0600-00002A000000}"/>
    <hyperlink ref="D45" r:id="rId44" display="https://www.kegg.jp/entry/C00407" xr:uid="{00000000-0004-0000-0600-00002B000000}"/>
    <hyperlink ref="D46" r:id="rId45" display="https://www.kegg.jp/entry/C01602" xr:uid="{00000000-0004-0000-0600-00002C000000}"/>
    <hyperlink ref="D47" r:id="rId46" display="https://www.kegg.jp/entry/C00152" xr:uid="{00000000-0004-0000-0600-00002D000000}"/>
    <hyperlink ref="D48" r:id="rId47" display="https://www.kegg.jp/entry/C00049" xr:uid="{00000000-0004-0000-0600-00002E000000}"/>
    <hyperlink ref="D49" r:id="rId48" display="https://www.kegg.jp/entry/C00155" xr:uid="{00000000-0004-0000-0600-00002F000000}"/>
    <hyperlink ref="D51" r:id="rId49" display="https://www.kegg.jp/entry/C02918" xr:uid="{00000000-0004-0000-0600-000030000000}"/>
    <hyperlink ref="D52" r:id="rId50" display="https://www.kegg.jp/entry/C00483" xr:uid="{00000000-0004-0000-0600-000031000000}"/>
    <hyperlink ref="D53" r:id="rId51" display="https://www.kegg.jp/entry/C00568" xr:uid="{00000000-0004-0000-0600-000032000000}"/>
    <hyperlink ref="D54" r:id="rId52" display="https://www.kegg.jp/entry/C01004" xr:uid="{00000000-0004-0000-0600-000033000000}"/>
    <hyperlink ref="D55" r:id="rId53" display="https://www.kegg.jp/entry/C05828" xr:uid="{00000000-0004-0000-0600-000034000000}"/>
    <hyperlink ref="D56" r:id="rId54" display="https://www.kegg.jp/entry/C20522" xr:uid="{00000000-0004-0000-0600-000035000000}"/>
    <hyperlink ref="D57" r:id="rId55" display="https://www.kegg.jp/entry/C00315" xr:uid="{00000000-0004-0000-0600-000036000000}"/>
    <hyperlink ref="D58" r:id="rId56" display="https://www.kegg.jp/entry/C01035" xr:uid="{00000000-0004-0000-0600-000037000000}"/>
    <hyperlink ref="D59" r:id="rId57" display="https://www.kegg.jp/entry/C01996" xr:uid="{00000000-0004-0000-0600-000038000000}"/>
    <hyperlink ref="D60" r:id="rId58" xr:uid="{00000000-0004-0000-0600-000039000000}"/>
    <hyperlink ref="D61" r:id="rId59" display="https://www.kegg.jp/entry/C00047" xr:uid="{00000000-0004-0000-0600-00003A000000}"/>
    <hyperlink ref="D62" r:id="rId60" display="https://www.kegg.jp/entry/C01181" xr:uid="{00000000-0004-0000-0600-00003B000000}"/>
    <hyperlink ref="D63" r:id="rId61" display="https://www.kegg.jp/entry/C00025" xr:uid="{00000000-0004-0000-0600-00003C000000}"/>
    <hyperlink ref="D65" r:id="rId62" display="https://www.kegg.jp/entry/C00242" xr:uid="{00000000-0004-0000-0600-00003D000000}"/>
    <hyperlink ref="D68" r:id="rId63" display="https://www.kegg.jp/entry/C00780" xr:uid="{00000000-0004-0000-0600-00003E000000}"/>
    <hyperlink ref="D69" r:id="rId64" display="https://www.kegg.jp/entry/C00398" xr:uid="{00000000-0004-0000-0600-00003F000000}"/>
    <hyperlink ref="D70" r:id="rId65" display="https://www.kegg.jp/entry/C00487" xr:uid="{00000000-0004-0000-0600-000040000000}"/>
    <hyperlink ref="D71" r:id="rId66" xr:uid="{00000000-0004-0000-0600-000041000000}"/>
    <hyperlink ref="D72" r:id="rId67" display="https://www.kegg.jp/entry/C02989" xr:uid="{00000000-0004-0000-0600-000042000000}"/>
    <hyperlink ref="D89" r:id="rId68" display="https://www.kegg.jp/entry/C00788" xr:uid="{00000000-0004-0000-0600-000043000000}"/>
    <hyperlink ref="D73" r:id="rId69" display="https://www.kegg.jp/entry/C02242" xr:uid="{00000000-0004-0000-0600-000044000000}"/>
    <hyperlink ref="D74" r:id="rId70" display="https://www.kegg.jp/entry/C05589" xr:uid="{00000000-0004-0000-0600-000045000000}"/>
    <hyperlink ref="D75" r:id="rId71" display="https://www.kegg.jp/entry/C01959" xr:uid="{00000000-0004-0000-0600-000046000000}"/>
    <hyperlink ref="D76" r:id="rId72" display="https://www.kegg.jp/entry/C00534" xr:uid="{00000000-0004-0000-0600-000047000000}"/>
    <hyperlink ref="D77" r:id="rId73" display="https://www.kegg.jp/entry/C01152" xr:uid="{00000000-0004-0000-0600-000048000000}"/>
    <hyperlink ref="D78" r:id="rId74" display="https://www.kegg.jp/entry/C00547" xr:uid="{00000000-0004-0000-0600-000049000000}"/>
    <hyperlink ref="D80" r:id="rId75" display="https://www.kegg.jp/entry/C00062" xr:uid="{00000000-0004-0000-0600-00004A000000}"/>
    <hyperlink ref="D81" r:id="rId76" display="https://www.kegg.jp/entry/C00437" xr:uid="{00000000-0004-0000-0600-00004B000000}"/>
    <hyperlink ref="D83" r:id="rId77" display="https://www.kegg.jp/entry/C01419" xr:uid="{00000000-0004-0000-0600-00004C000000}"/>
    <hyperlink ref="D84" r:id="rId78" display="https://www.kegg.jp/entry/C00198" xr:uid="{00000000-0004-0000-0600-00004D000000}"/>
    <hyperlink ref="D85" r:id="rId79" display="https://www.kegg.jp/entry/C00329" xr:uid="{00000000-0004-0000-0600-00004E000000}"/>
    <hyperlink ref="D86" r:id="rId80" display="https://www.kegg.jp/entry/C07480" xr:uid="{00000000-0004-0000-0600-00004F000000}"/>
    <hyperlink ref="D87" r:id="rId81" display="https://www.kegg.jp/entry/C13747" xr:uid="{00000000-0004-0000-0600-000050000000}"/>
    <hyperlink ref="D88" r:id="rId82" display="https://www.kegg.jp/entry/C00082" xr:uid="{00000000-0004-0000-0600-000051000000}"/>
    <hyperlink ref="D90" r:id="rId83" display="https://www.kegg.jp/entry/C05689" xr:uid="{00000000-0004-0000-0600-000052000000}"/>
    <hyperlink ref="D91" r:id="rId84" display="https://www.kegg.jp/entry/C00588" xr:uid="{00000000-0004-0000-0600-000053000000}"/>
    <hyperlink ref="D92" r:id="rId85" display="https://www.kegg.jp/entry/C02727" xr:uid="{00000000-0004-0000-0600-000054000000}"/>
    <hyperlink ref="D93" r:id="rId86" display="https://www.kegg.jp/entry/C01924" xr:uid="{00000000-0004-0000-0600-000055000000}"/>
    <hyperlink ref="D94" r:id="rId87" display="https://www.kegg.jp/entry/C03793" xr:uid="{00000000-0004-0000-0600-000056000000}"/>
    <hyperlink ref="D95" r:id="rId88" display="https://www.kegg.jp/entry/C02427" xr:uid="{00000000-0004-0000-0600-000057000000}"/>
    <hyperlink ref="D96" r:id="rId89" display="https://www.kegg.jp/entry/C07481" xr:uid="{00000000-0004-0000-0600-000058000000}"/>
    <hyperlink ref="D97" r:id="rId90" display="https://www.kegg.jp/entry/C07588" xr:uid="{00000000-0004-0000-0600-000059000000}"/>
    <hyperlink ref="D98" r:id="rId91" display="https://www.kegg.jp/entry/C00355" xr:uid="{00000000-0004-0000-0600-00005A000000}"/>
    <hyperlink ref="D99" r:id="rId92" display="https://www.kegg.jp/entry/C05335" xr:uid="{00000000-0004-0000-0600-00005B000000}"/>
    <hyperlink ref="D100" r:id="rId93" display="https://www.kegg.jp/entry/C03626" xr:uid="{00000000-0004-0000-0600-00005C000000}"/>
    <hyperlink ref="D101" r:id="rId94" display="https://www.kegg.jp/entry/C00750" xr:uid="{00000000-0004-0000-0600-00005D000000}"/>
    <hyperlink ref="D102" r:id="rId95" display="https://www.kegg.jp/entry/C11284" xr:uid="{00000000-0004-0000-0600-00005E000000}"/>
    <hyperlink ref="D103" r:id="rId96" display="https://www.kegg.jp/entry/C02571" xr:uid="{00000000-0004-0000-0600-00005F000000}"/>
    <hyperlink ref="D104" r:id="rId97" display="https://www.kegg.jp/entry/C00078" xr:uid="{00000000-0004-0000-0600-000060000000}"/>
    <hyperlink ref="D105" r:id="rId98" display="https://www.kegg.jp/entry/C00328" xr:uid="{00000000-0004-0000-0600-000061000000}"/>
    <hyperlink ref="D106" r:id="rId99" display="https://www.kegg.jp/entry/C02305" xr:uid="{00000000-0004-0000-0600-000062000000}"/>
    <hyperlink ref="D108" r:id="rId100" display="https://www.kegg.jp/entry/C00386" xr:uid="{00000000-0004-0000-0600-000063000000}"/>
    <hyperlink ref="D109" r:id="rId101" display="https://www.kegg.jp/entry/C00881" xr:uid="{00000000-0004-0000-0600-000064000000}"/>
    <hyperlink ref="D110" r:id="rId102" display="https://www.kegg.jp/entry/C00526" xr:uid="{00000000-0004-0000-0600-000065000000}"/>
    <hyperlink ref="D111" r:id="rId103" display="https://www.kegg.jp/entry/C06313" xr:uid="{00000000-0004-0000-0600-000066000000}"/>
    <hyperlink ref="D112" r:id="rId104" display="https://www.kegg.jp/entry/C01262" xr:uid="{00000000-0004-0000-0600-000067000000}"/>
    <hyperlink ref="D113" r:id="rId105" display="https://www.kegg.jp/entry/C00491" xr:uid="{00000000-0004-0000-0600-000068000000}"/>
    <hyperlink ref="D115" r:id="rId106" display="https://www.kegg.jp/entry/C00299" xr:uid="{00000000-0004-0000-0600-000069000000}"/>
    <hyperlink ref="D116" r:id="rId107" display="https://www.kegg.jp/entry/C20826" xr:uid="{00000000-0004-0000-0600-00006A000000}"/>
    <hyperlink ref="D117" r:id="rId108" display="https://www.kegg.jp/entry/C05926" xr:uid="{00000000-0004-0000-0600-00006B000000}"/>
    <hyperlink ref="D120" r:id="rId109" display="https://www.kegg.jp/entry/C06501" xr:uid="{00000000-0004-0000-0600-00006C000000}"/>
    <hyperlink ref="D122" r:id="rId110" display="https://www.kegg.jp/entry/C00378" xr:uid="{00000000-0004-0000-0600-00006D000000}"/>
    <hyperlink ref="D123" r:id="rId111" display="https://www.kegg.jp/entry/C01159" xr:uid="{00000000-0004-0000-0600-00006E000000}"/>
    <hyperlink ref="D124" r:id="rId112" display="https://www.kegg.jp/entry/C00330" xr:uid="{00000000-0004-0000-0600-00006F000000}"/>
    <hyperlink ref="D125" r:id="rId113" display="https://www.kegg.jp/entry/C00212" xr:uid="{00000000-0004-0000-0600-000070000000}"/>
    <hyperlink ref="D132" r:id="rId114" display="https://www.kegg.jp/entry/C19962" xr:uid="{00000000-0004-0000-0600-000071000000}"/>
    <hyperlink ref="D126" r:id="rId115" display="https://www.kegg.jp/entry/C00294" xr:uid="{00000000-0004-0000-0600-000072000000}"/>
    <hyperlink ref="D128" r:id="rId116" display="https://www.kegg.jp/entry/C02494" xr:uid="{00000000-0004-0000-0600-000073000000}"/>
    <hyperlink ref="D130" r:id="rId117" display="https://www.kegg.jp/entry/C00387" xr:uid="{00000000-0004-0000-0600-000074000000}"/>
    <hyperlink ref="D131" r:id="rId118" display="https://www.kegg.jp/entry/C00376" xr:uid="{00000000-0004-0000-0600-000075000000}"/>
    <hyperlink ref="D133" r:id="rId119" display="https://www.kegg.jp/entry/C03406" xr:uid="{00000000-0004-0000-0600-000076000000}"/>
    <hyperlink ref="D134" r:id="rId120" display="https://www.kegg.jp/entry/C00170" xr:uid="{00000000-0004-0000-0600-000077000000}"/>
    <hyperlink ref="D136" r:id="rId121" display="https://www.kegg.jp/entry/C00105" xr:uid="{00000000-0004-0000-0600-000078000000}"/>
    <hyperlink ref="D137" r:id="rId122" display="https://www.kegg.jp/entry/C00575" xr:uid="{00000000-0004-0000-0600-000079000000}"/>
    <hyperlink ref="D138" r:id="rId123" display="https://www.kegg.jp/entry/C00144" xr:uid="{00000000-0004-0000-0600-00007A000000}"/>
    <hyperlink ref="D139" r:id="rId124" display="https://www.kegg.jp/entry/C00255" xr:uid="{00000000-0004-0000-0600-00007B000000}"/>
    <hyperlink ref="D140" r:id="rId125" display="https://www.kegg.jp/entry/C00021" xr:uid="{00000000-0004-0000-0600-00007C000000}"/>
    <hyperlink ref="D141" r:id="rId126" display="https://www.kegg.jp/entry/C05443" xr:uid="{00000000-0004-0000-0600-00007D000000}"/>
    <hyperlink ref="D142" r:id="rId127" display="https://www.kegg.jp/entry/C05441" xr:uid="{00000000-0004-0000-0600-00007E000000}"/>
    <hyperlink ref="D143" r:id="rId128" display="https://www.kegg.jp/entry/C00019" xr:uid="{00000000-0004-0000-0600-00007F000000}"/>
    <hyperlink ref="D144" r:id="rId129" display="https://www.kegg.jp/entry/C00112" xr:uid="{00000000-0004-0000-0600-000080000000}"/>
    <hyperlink ref="D145" r:id="rId130" display="https://www.kegg.jp/entry/C00068" xr:uid="{00000000-0004-0000-0600-000081000000}"/>
    <hyperlink ref="D146" r:id="rId131" display="https://www.kegg.jp/entry/C00504" xr:uid="{00000000-0004-0000-0600-000082000000}"/>
    <hyperlink ref="D147" r:id="rId132" display="https://www.kegg.jp/entry/C02059" xr:uid="{00000000-0004-0000-0600-000083000000}"/>
    <hyperlink ref="D148" r:id="rId133" display="https://www.kegg.jp/entry/C00500" xr:uid="{00000000-0004-0000-0600-000084000000}"/>
    <hyperlink ref="D149" r:id="rId134" display="https://www.kegg.jp/entry/C00003" xr:uid="{00000000-0004-0000-0600-000085000000}"/>
    <hyperlink ref="D150" r:id="rId135" display="https://www.kegg.jp/entry/C06453" xr:uid="{00000000-0004-0000-0600-000086000000}"/>
    <hyperlink ref="D151" r:id="rId136" xr:uid="{00000000-0004-0000-0600-000087000000}"/>
    <hyperlink ref="D152" r:id="rId137" display="https://www.kegg.jp/entry/C00005" xr:uid="{00000000-0004-0000-0600-000088000000}"/>
    <hyperlink ref="D153" r:id="rId138" display="https://www.kegg.jp/entry/C01829" xr:uid="{00000000-0004-0000-0600-000089000000}"/>
    <hyperlink ref="D154" r:id="rId139" display="https://www.kegg.jp/entry/C00016" xr:uid="{00000000-0004-0000-0600-00008A000000}"/>
    <hyperlink ref="D155" r:id="rId140" display="https://www.kegg.jp/entry/C00194" xr:uid="{00000000-0004-0000-0600-00008B000000}"/>
    <hyperlink ref="D156" r:id="rId141" display="https://www.kegg.jp/entry/C11378" xr:uid="{00000000-0004-0000-0600-00008C000000}"/>
    <hyperlink ref="D157" r:id="rId142" display="https://www.kegg.jp/entry/C19440" xr:uid="{00000000-0004-0000-0600-00008D000000}"/>
    <hyperlink ref="D158" r:id="rId143" xr:uid="{00000000-0004-0000-0600-00008E000000}"/>
    <hyperlink ref="D159" r:id="rId144" display="https://www.kegg.jp/entry/C00022" xr:uid="{00000000-0004-0000-0600-00008F000000}"/>
    <hyperlink ref="D160" r:id="rId145" display="https://www.kegg.jp/entry/C00186" xr:uid="{00000000-0004-0000-0600-000090000000}"/>
    <hyperlink ref="D161" r:id="rId146" xr:uid="{00000000-0004-0000-0600-000091000000}"/>
    <hyperlink ref="D162" r:id="rId147" display="https://www.kegg.jp/entry/C01013" xr:uid="{00000000-0004-0000-0600-000092000000}"/>
    <hyperlink ref="D163" r:id="rId148" display="https://www.kegg.jp/entry/C08262" xr:uid="{00000000-0004-0000-0600-000093000000}"/>
    <hyperlink ref="D164" r:id="rId149" display="https://www.kegg.jp/entry/C00109" xr:uid="{00000000-0004-0000-0600-000094000000}"/>
    <hyperlink ref="D165" r:id="rId150" display="https://www.kegg.jp/entry/C00334" xr:uid="{00000000-0004-0000-0600-000095000000}"/>
    <hyperlink ref="D166" r:id="rId151" display="https://www.kegg.jp/entry/C00383" xr:uid="{00000000-0004-0000-0600-000096000000}"/>
    <hyperlink ref="D167" r:id="rId152" display="https://www.kegg.jp/entry/C01089" xr:uid="{00000000-0004-0000-0600-000097000000}"/>
    <hyperlink ref="D169" r:id="rId153" display="https://www.kegg.jp/entry/C00258" xr:uid="{00000000-0004-0000-0600-000098000000}"/>
    <hyperlink ref="D170" r:id="rId154" display="https://www.kegg.jp/entry/C00106" xr:uid="{00000000-0004-0000-0600-000099000000}"/>
    <hyperlink ref="D171" r:id="rId155" display="https://www.kegg.jp/entry/C00122" xr:uid="{00000000-0004-0000-0600-00009A000000}"/>
    <hyperlink ref="D172" r:id="rId156" display="https://www.kegg.jp/entry/C01384" xr:uid="{00000000-0004-0000-0600-00009B000000}"/>
    <hyperlink ref="D174" r:id="rId157" display="https://www.kegg.jp/entry/C00581" xr:uid="{00000000-0004-0000-0600-00009C000000}"/>
    <hyperlink ref="D176" r:id="rId158" display="https://www.kegg.jp/entry/C00042" xr:uid="{00000000-0004-0000-0600-00009D000000}"/>
    <hyperlink ref="D177" r:id="rId159" display="https://www.kegg.jp/entry/C02170" xr:uid="{00000000-0004-0000-0600-00009E000000}"/>
    <hyperlink ref="D179" r:id="rId160" display="https://www.kegg.jp/entry/C01796" xr:uid="{00000000-0004-0000-0600-00009F000000}"/>
    <hyperlink ref="D180" r:id="rId161" display="https://www.kegg.jp/entry/C16884" xr:uid="{00000000-0004-0000-0600-0000A0000000}"/>
    <hyperlink ref="D181" r:id="rId162" display="https://www.kegg.jp/entry/C00253" xr:uid="{00000000-0004-0000-0600-0000A1000000}"/>
    <hyperlink ref="D182" r:id="rId163" display="https://www.kegg.jp/entry/C10164" xr:uid="{00000000-0004-0000-0600-0000A2000000}"/>
    <hyperlink ref="D183" r:id="rId164" display="https://www.kegg.jp/entry/C00178" xr:uid="{00000000-0004-0000-0600-0000A3000000}"/>
    <hyperlink ref="D184" r:id="rId165" display="https://www.kegg.jp/entry/C02226" xr:uid="{00000000-0004-0000-0600-0000A4000000}"/>
    <hyperlink ref="D185" r:id="rId166" display="https://www.kegg.jp/entry/C00233" xr:uid="{00000000-0004-0000-0600-0000A5000000}"/>
    <hyperlink ref="D186" r:id="rId167" display="https://www.kegg.jp/entry/C00490" xr:uid="{00000000-0004-0000-0600-0000A6000000}"/>
    <hyperlink ref="D189" r:id="rId168" display="https://www.kegg.jp/entry/C03264" xr:uid="{00000000-0004-0000-0600-0000A7000000}"/>
    <hyperlink ref="D190" r:id="rId169" display="https://www.kegg.jp/entry/C00489" xr:uid="{00000000-0004-0000-0600-0000A8000000}"/>
    <hyperlink ref="D191" r:id="rId170" display="https://www.kegg.jp/entry/C00036" xr:uid="{00000000-0004-0000-0600-0000A9000000}"/>
    <hyperlink ref="D193" r:id="rId171" display="https://www.kegg.jp/entry/C02642" xr:uid="{00000000-0004-0000-0600-0000AA000000}"/>
    <hyperlink ref="D194" r:id="rId172" display="https://www.kegg.jp/entry/C00149" xr:uid="{00000000-0004-0000-0600-0000AB000000}"/>
    <hyperlink ref="D195" r:id="rId173" display="https://www.kegg.jp/entry/C00147" xr:uid="{00000000-0004-0000-0600-0000AC000000}"/>
    <hyperlink ref="D196" r:id="rId174" display="https://www.kegg.jp/entry/D00224" xr:uid="{00000000-0004-0000-0600-0000AD000000}"/>
    <hyperlink ref="D197" r:id="rId175" display="https://www.kegg.jp/entry/C00262" xr:uid="{00000000-0004-0000-0600-0000AE000000}"/>
    <hyperlink ref="D198" r:id="rId176" display="https://www.kegg.jp/entry/C07086" xr:uid="{00000000-0004-0000-0600-0000AF000000}"/>
    <hyperlink ref="D200" r:id="rId177" display="https://www.kegg.jp/entry/C00108" xr:uid="{00000000-0004-0000-0600-0000B0000000}"/>
    <hyperlink ref="D201" r:id="rId178" display="https://www.kegg.jp/entry/C00156" xr:uid="{00000000-0004-0000-0600-0000B1000000}"/>
    <hyperlink ref="D202" r:id="rId179" display="https://www.kegg.jp/entry/C00227" xr:uid="{00000000-0004-0000-0600-0000B2000000}"/>
    <hyperlink ref="D203" r:id="rId180" display="https://www.kegg.jp/entry/C00346" xr:uid="{00000000-0004-0000-0600-0000B3000000}"/>
    <hyperlink ref="D205" r:id="rId181" display="https://www.kegg.jp/entry/C06104" xr:uid="{00000000-0004-0000-0600-0000B4000000}"/>
    <hyperlink ref="D206" r:id="rId182" display="https://www.kegg.jp/entry/C00026" xr:uid="{00000000-0004-0000-0600-0000B5000000}"/>
    <hyperlink ref="D208" r:id="rId183" display="https://www.kegg.jp/entry/C00418" xr:uid="{00000000-0004-0000-0600-0000B6000000}"/>
    <hyperlink ref="D209" r:id="rId184" display="https://www.kegg.jp/entry/C02630" xr:uid="{00000000-0004-0000-0600-0000B7000000}"/>
    <hyperlink ref="D210" r:id="rId185" display="https://www.kegg.jp/entry/C00815" xr:uid="{00000000-0004-0000-0600-0000B8000000}"/>
    <hyperlink ref="D211" r:id="rId186" display="https://www.kegg.jp/entry/C00898" xr:uid="{00000000-0004-0000-0600-0000B9000000}"/>
    <hyperlink ref="D212" r:id="rId187" display="https://www.kegg.jp/entry/C00181" xr:uid="{00000000-0004-0000-0600-0000BA000000}"/>
    <hyperlink ref="D213" r:id="rId188" display="https://www.kegg.jp/entry/C02137" xr:uid="{00000000-0004-0000-0600-0000BB000000}"/>
    <hyperlink ref="D214" r:id="rId189" display="https://www.kegg.jp/entry/C05629" xr:uid="{00000000-0004-0000-0600-0000BC000000}"/>
    <hyperlink ref="D215" r:id="rId190" display="https://www.kegg.jp/entry/C07599" xr:uid="{00000000-0004-0000-0600-0000BD000000}"/>
    <hyperlink ref="D216" r:id="rId191" display="https://www.kegg.jp/entry/C00385" xr:uid="{00000000-0004-0000-0600-0000BE000000}"/>
    <hyperlink ref="D217" r:id="rId192" display="https://www.kegg.jp/entry/C01983" xr:uid="{00000000-0004-0000-0600-0000BF000000}"/>
    <hyperlink ref="D218" r:id="rId193" display="https://www.kegg.jp/entry/C01984" xr:uid="{00000000-0004-0000-0600-0000C0000000}"/>
    <hyperlink ref="D219" r:id="rId194" display="https://www.kegg.jp/entry/C01904" xr:uid="{00000000-0004-0000-0600-0000C1000000}"/>
    <hyperlink ref="D220" r:id="rId195" display="https://www.kegg.jp/entry/C05593" xr:uid="{00000000-0004-0000-0600-0000C2000000}"/>
    <hyperlink ref="D221" r:id="rId196" display="https://www.kegg.jp/entry/C00632" xr:uid="{00000000-0004-0000-0600-0000C3000000}"/>
    <hyperlink ref="D222" r:id="rId197" display="https://www.kegg.jp/entry/C03758" xr:uid="{00000000-0004-0000-0600-0000C4000000}"/>
    <hyperlink ref="D223" r:id="rId198" display="https://www.kegg.jp/entry/C00606" xr:uid="{00000000-0004-0000-0600-0000C5000000}"/>
    <hyperlink ref="D224" r:id="rId199" display="https://www.kegg.jp/entry/C00196" xr:uid="{00000000-0004-0000-0600-0000C6000000}"/>
    <hyperlink ref="D225" r:id="rId200" display="https://www.kegg.jp/entry/C00628" xr:uid="{00000000-0004-0000-0600-0000C7000000}"/>
    <hyperlink ref="D226" r:id="rId201" display="https://www.kegg.jp/entry/C00295" xr:uid="{00000000-0004-0000-0600-0000C8000000}"/>
    <hyperlink ref="D227" r:id="rId202" display="https://www.kegg.jp/entry/C01551" xr:uid="{00000000-0004-0000-0600-0000C9000000}"/>
    <hyperlink ref="D229" r:id="rId203" display="https://www.kegg.jp/entry/C00956" xr:uid="{00000000-0004-0000-0600-0000CA000000}"/>
    <hyperlink ref="D230" r:id="rId204" display="https://www.kegg.jp/entry/C19837" xr:uid="{00000000-0004-0000-0600-0000CB000000}"/>
    <hyperlink ref="D233" r:id="rId205" display="https://www.kegg.jp/entry/C00166" xr:uid="{00000000-0004-0000-0600-0000CC000000}"/>
    <hyperlink ref="D235" r:id="rId206" display="https://www.kegg.jp/entry/C12621" xr:uid="{00000000-0004-0000-0600-0000CD000000}"/>
    <hyperlink ref="D234" r:id="rId207" display="https://www.kegg.jp/entry/C00811" xr:uid="{00000000-0004-0000-0600-0000CE000000}"/>
    <hyperlink ref="D236" r:id="rId208" display="https://www.kegg.jp/entry/C05411" xr:uid="{00000000-0004-0000-0600-0000CF000000}"/>
    <hyperlink ref="D237" r:id="rId209" xr:uid="{00000000-0004-0000-0600-0000D0000000}"/>
    <hyperlink ref="D238" r:id="rId210" display="https://www.kegg.jp/entry/C01744" xr:uid="{00000000-0004-0000-0600-0000D1000000}"/>
    <hyperlink ref="D239" r:id="rId211" display="https://www.kegg.jp/entry/C03722" xr:uid="{00000000-0004-0000-0600-0000D2000000}"/>
    <hyperlink ref="D240" r:id="rId212" display="https://www.kegg.jp/entry/C00074" xr:uid="{00000000-0004-0000-0600-0000D3000000}"/>
    <hyperlink ref="D241" r:id="rId213" display="https://www.kegg.jp/entry/C00544" xr:uid="{00000000-0004-0000-0600-0000D4000000}"/>
    <hyperlink ref="D242" r:id="rId214" display="https://www.kegg.jp/entry/C00366" xr:uid="{00000000-0004-0000-0600-0000D5000000}"/>
    <hyperlink ref="D243" r:id="rId215" display="https://www.kegg.jp/entry/C00111" xr:uid="{00000000-0004-0000-0600-0000D6000000}"/>
    <hyperlink ref="D244" r:id="rId216" display="https://www.kegg.jp/entry/C00093" xr:uid="{00000000-0004-0000-0600-0000D7000000}"/>
    <hyperlink ref="D245" r:id="rId217" display="https://www.kegg.jp/entry/C02341" xr:uid="{00000000-0004-0000-0600-0000D8000000}"/>
    <hyperlink ref="D246" r:id="rId218" display="https://www.kegg.jp/entry/C00493" xr:uid="{00000000-0004-0000-0600-0000D9000000}"/>
    <hyperlink ref="D247" r:id="rId219" display="https://www.kegg.jp/entry/C00417" xr:uid="{00000000-0004-0000-0600-0000DA000000}"/>
    <hyperlink ref="D248" r:id="rId220" xr:uid="{00000000-0004-0000-0600-0000DB000000}"/>
    <hyperlink ref="D249" r:id="rId221" display="https://www.kegg.jp/entry/C00954" xr:uid="{00000000-0004-0000-0600-0000DC000000}"/>
    <hyperlink ref="D250" r:id="rId222" display="https://www.kegg.jp/entry/C00327" xr:uid="{00000000-0004-0000-0600-0000DD000000}"/>
    <hyperlink ref="D251" r:id="rId223" display="https://www.kegg.jp/entry/C01042" xr:uid="{00000000-0004-0000-0600-0000DE000000}"/>
    <hyperlink ref="D252" r:id="rId224" display="https://www.kegg.jp/entry/C00072" xr:uid="{00000000-0004-0000-0600-0000DF000000}"/>
    <hyperlink ref="D253" r:id="rId225" display="https://www.kegg.jp/entry/C02504" xr:uid="{00000000-0004-0000-0600-0000E0000000}"/>
    <hyperlink ref="D254" r:id="rId226" display="https://www.kegg.jp/entry/C04411" xr:uid="{00000000-0004-0000-0600-0000E1000000}"/>
    <hyperlink ref="D255" r:id="rId227" display="https://www.kegg.jp/entry/C03145" xr:uid="{00000000-0004-0000-0600-0000E2000000}"/>
    <hyperlink ref="D256" r:id="rId228" display="https://www.kegg.jp/entry/C01586" xr:uid="{00000000-0004-0000-0600-0000E3000000}"/>
    <hyperlink ref="D257" r:id="rId229" display="https://www.kegg.jp/entry/C00137" xr:uid="{00000000-0004-0000-0600-0000E4000000}"/>
    <hyperlink ref="D258" r:id="rId230" display="https://www.kegg.jp/entry/C00031" xr:uid="{00000000-0004-0000-0600-0000E5000000}"/>
    <hyperlink ref="D259" r:id="rId231" display="https://www.kegg.jp/entry/C00159" xr:uid="{00000000-0004-0000-0600-0000E6000000}"/>
    <hyperlink ref="D260" r:id="rId232" display="https://www.kegg.jp/entry/C00095" xr:uid="{00000000-0004-0000-0600-0000E7000000}"/>
    <hyperlink ref="D261" r:id="rId233" display="https://www.kegg.jp/entry/C01179" xr:uid="{00000000-0004-0000-0600-0000E8000000}"/>
    <hyperlink ref="D262" r:id="rId234" display="https://www.kegg.jp/entry/C07130" xr:uid="{00000000-0004-0000-0600-0000E9000000}"/>
    <hyperlink ref="D263" r:id="rId235" display="https://www.kegg.jp/entry/C00794" xr:uid="{00000000-0004-0000-0600-0000EA000000}"/>
    <hyperlink ref="D264" r:id="rId236" display="https://www.kegg.jp/entry/C05582" xr:uid="{00000000-0004-0000-0600-0000EB000000}"/>
    <hyperlink ref="D266" r:id="rId237" display="https://www.kegg.jp/entry/C00847" xr:uid="{00000000-0004-0000-0600-0000EC000000}"/>
    <hyperlink ref="D267" r:id="rId238" display="https://www.kegg.jp/entry/C01005" xr:uid="{00000000-0004-0000-0600-0000ED000000}"/>
    <hyperlink ref="D268" r:id="rId239" display="https://www.kegg.jp/entry/C00597" xr:uid="{00000000-0004-0000-0600-0000EE000000}"/>
    <hyperlink ref="D269" r:id="rId240" display="https://www.kegg.jp/entry/C08261" xr:uid="{00000000-0004-0000-0600-0000EF000000}"/>
    <hyperlink ref="D271" r:id="rId241" display="https://www.kegg.jp/entry/C01717" xr:uid="{00000000-0004-0000-0600-0000F0000000}"/>
    <hyperlink ref="D272" r:id="rId242" display="https://www.kegg.jp/entry/C00624" xr:uid="{00000000-0004-0000-0600-0000F1000000}"/>
    <hyperlink ref="D274" r:id="rId243" display="https://www.kegg.jp/entry/C05635" xr:uid="{00000000-0004-0000-0600-0000F2000000}"/>
    <hyperlink ref="D275" r:id="rId244" display="https://www.kegg.jp/entry/C02712" xr:uid="{00000000-0004-0000-0600-0000F3000000}"/>
    <hyperlink ref="D276" r:id="rId245" display="https://www.kegg.jp/entry/C00158" xr:uid="{00000000-0004-0000-0600-0000F4000000}"/>
    <hyperlink ref="D277" r:id="rId246" display="https://www.kegg.jp/entry/C00191" xr:uid="{00000000-0004-0000-0600-0000F5000000}"/>
    <hyperlink ref="D279" r:id="rId247" display="https://www.kegg.jp/entry/C05584" xr:uid="{00000000-0004-0000-0600-0000F6000000}"/>
    <hyperlink ref="D280" r:id="rId248" display="https://www.kegg.jp/entry/C00279" xr:uid="{00000000-0004-0000-0600-0000F7000000}"/>
    <hyperlink ref="D281" r:id="rId249" display="https://www.kegg.jp/entry/C05824" xr:uid="{00000000-0004-0000-0600-0000F8000000}"/>
    <hyperlink ref="D282" r:id="rId250" display="https://www.kegg.jp/entry/C00331" xr:uid="{00000000-0004-0000-0600-0000F9000000}"/>
    <hyperlink ref="D283" r:id="rId251" display="https://www.kegg.jp/entry/C02470" xr:uid="{00000000-0004-0000-0600-0000FA000000}"/>
    <hyperlink ref="D284" r:id="rId252" display="https://www.kegg.jp/entry/C02043" xr:uid="{00000000-0004-0000-0600-0000FB000000}"/>
    <hyperlink ref="D285" r:id="rId253" display="https://www.kegg.jp/entry/C03519" xr:uid="{00000000-0004-0000-0600-0000FC000000}"/>
    <hyperlink ref="D287" r:id="rId254" display="https://www.kegg.jp/entry/C00864" xr:uid="{00000000-0004-0000-0600-0000FD000000}"/>
    <hyperlink ref="D288" r:id="rId255" display="C00542" xr:uid="{00000000-0004-0000-0600-0000FE000000}"/>
    <hyperlink ref="D290" r:id="rId256" display="https://www.kegg.jp/entry/C06424" xr:uid="{00000000-0004-0000-0600-0000FF000000}"/>
    <hyperlink ref="D291" r:id="rId257" display="https://www.kegg.jp/entry/C00117" xr:uid="{00000000-0004-0000-0600-000000010000}"/>
    <hyperlink ref="D292" r:id="rId258" display="https://www.kegg.jp/entry/C00199" xr:uid="{00000000-0004-0000-0600-000001010000}"/>
    <hyperlink ref="D293" r:id="rId259" display="https://www.kegg.jp/entry/C01598" xr:uid="{00000000-0004-0000-0600-000002010000}"/>
    <hyperlink ref="D294" r:id="rId260" display="https://www.kegg.jp/entry/C00272" xr:uid="{00000000-0004-0000-0600-000003010000}"/>
    <hyperlink ref="D295" r:id="rId261" display="https://www.kegg.jp/entry/C00214" xr:uid="{00000000-0004-0000-0600-000004010000}"/>
    <hyperlink ref="D296" r:id="rId262" display="https://www.kegg.jp/entry/C02067" xr:uid="{00000000-0004-0000-0600-000005010000}"/>
    <hyperlink ref="D297" r:id="rId263" display="https://www.kegg.jp/entry/C00120" xr:uid="{00000000-0004-0000-0600-000006010000}"/>
    <hyperlink ref="D299" r:id="rId264" display="https://www.kegg.jp/entry/C00018" xr:uid="{00000000-0004-0000-0600-000007010000}"/>
    <hyperlink ref="D300" r:id="rId265" display="https://www.kegg.jp/entry/C00249" xr:uid="{00000000-0004-0000-0600-000008010000}"/>
    <hyperlink ref="D303" r:id="rId266" display="https://www.kegg.jp/entry/C00352" xr:uid="{00000000-0004-0000-0600-000009010000}"/>
    <hyperlink ref="D304" r:id="rId267" display="https://www.kegg.jp/entry/C00092" xr:uid="{00000000-0004-0000-0600-00000A010000}"/>
    <hyperlink ref="D305" r:id="rId268" display="https://www.kegg.jp/entry/C01094" xr:uid="{00000000-0004-0000-0600-00000B010000}"/>
    <hyperlink ref="D306" r:id="rId269" display="https://www.kegg.jp/entry/C04148" xr:uid="{00000000-0004-0000-0600-00000C010000}"/>
    <hyperlink ref="D310" r:id="rId270" display="https://www.kegg.jp/entry/C06427" xr:uid="{00000000-0004-0000-0600-00000D010000}"/>
    <hyperlink ref="D311" r:id="rId271" display="https://www.kegg.jp/entry/C01595" xr:uid="{00000000-0004-0000-0600-00000E010000}"/>
    <hyperlink ref="D312" r:id="rId272" display="https://www.kegg.jp/entry/C01762" xr:uid="{00000000-0004-0000-0600-00000F010000}"/>
    <hyperlink ref="D314" r:id="rId273" display="https://www.kegg.jp/entry/C00777" xr:uid="{00000000-0004-0000-0600-000010010000}"/>
    <hyperlink ref="D315" r:id="rId274" display="https://www.kegg.jp/entry/C12270" xr:uid="{00000000-0004-0000-0600-000011010000}"/>
    <hyperlink ref="D316" r:id="rId275" display="https://www.kegg.jp/entry/C00219" xr:uid="{00000000-0004-0000-0600-000012010000}"/>
    <hyperlink ref="D317" r:id="rId276" display="https://www.kegg.jp/entry/C00239" xr:uid="{00000000-0004-0000-0600-000013010000}"/>
    <hyperlink ref="D318" r:id="rId277" display="https://www.kegg.jp/entry/C00051" xr:uid="{00000000-0004-0000-0600-000014010000}"/>
    <hyperlink ref="D319" r:id="rId278" display="https://www.kegg.jp/entry/C00365" xr:uid="{00000000-0004-0000-0600-000015010000}"/>
    <hyperlink ref="D320" r:id="rId279" display="https://www.kegg.jp/entry/C00270" xr:uid="{00000000-0004-0000-0600-000016010000}"/>
    <hyperlink ref="D321" r:id="rId280" display="https://www.kegg.jp/entry/C00341" xr:uid="{00000000-0004-0000-0600-000017010000}"/>
    <hyperlink ref="D322" r:id="rId281" display="https://www.kegg.jp/entry/C00364" xr:uid="{00000000-0004-0000-0600-000018010000}"/>
    <hyperlink ref="D323" r:id="rId282" display="https://www.kegg.jp/entry/C00055" xr:uid="{00000000-0004-0000-0600-000019010000}"/>
    <hyperlink ref="D324" r:id="rId283" display="https://www.kegg.jp/entry/C00665" xr:uid="{00000000-0004-0000-0600-00001A010000}"/>
    <hyperlink ref="D325" r:id="rId284" display="https://www.kegg.jp/entry/C00243" xr:uid="{00000000-0004-0000-0600-00001B010000}"/>
    <hyperlink ref="D326" r:id="rId285" display="https://www.kegg.jp/entry/C00089" xr:uid="{00000000-0004-0000-0600-00001C010000}"/>
    <hyperlink ref="D327" r:id="rId286" display="https://www.kegg.jp/entry/C00942" xr:uid="{00000000-0004-0000-0600-00001D010000}"/>
    <hyperlink ref="D328" r:id="rId287" display="https://www.kegg.jp/entry/C01699" xr:uid="{00000000-0004-0000-0600-00001E010000}"/>
    <hyperlink ref="D329" r:id="rId288" display="https://www.kegg.jp/entry/C00020" xr:uid="{00000000-0004-0000-0600-00001F010000}"/>
    <hyperlink ref="D330" r:id="rId289" display="https://www.kegg.jp/entry/C00130" xr:uid="{00000000-0004-0000-0600-000020010000}"/>
    <hyperlink ref="D331" r:id="rId290" display="https://www.kegg.jp/entry/C00584" xr:uid="{00000000-0004-0000-0600-000021010000}"/>
    <hyperlink ref="D332" r:id="rId291" display="https://www.kegg.jp/entry/C00735" xr:uid="{00000000-0004-0000-0600-000022010000}"/>
    <hyperlink ref="D333" r:id="rId292" display="https://www.kegg.jp/entry/C00705" xr:uid="{00000000-0004-0000-0600-000023010000}"/>
    <hyperlink ref="D334" r:id="rId293" display="https://www.kegg.jp/entry/C00119" xr:uid="{00000000-0004-0000-0600-000024010000}"/>
    <hyperlink ref="D335" r:id="rId294" display="https://www.kegg.jp/entry/C04483" xr:uid="{00000000-0004-0000-0600-000025010000}"/>
    <hyperlink ref="D336" r:id="rId295" display="https://www.kegg.jp/entry/C02528" xr:uid="{00000000-0004-0000-0600-000026010000}"/>
    <hyperlink ref="D337" r:id="rId296" display="https://www.kegg.jp/entry/C00015" xr:uid="{00000000-0004-0000-0600-000027010000}"/>
    <hyperlink ref="D338" r:id="rId297" display="https://www.kegg.jp/entry/C17726" xr:uid="{00000000-0004-0000-0600-000028010000}"/>
    <hyperlink ref="D339" r:id="rId298" display="https://www.kegg.jp/entry/C00695" xr:uid="{00000000-0004-0000-0600-000029010000}"/>
    <hyperlink ref="D340" r:id="rId299" display="https://www.kegg.jp/entry/C02483" xr:uid="{00000000-0004-0000-0600-00002A010000}"/>
    <hyperlink ref="D341" r:id="rId300" display="https://www.kegg.jp/entry/C00008" xr:uid="{00000000-0004-0000-0600-00002B010000}"/>
    <hyperlink ref="D342" r:id="rId301" display="https://www.kegg.jp/entry/C02477" xr:uid="{00000000-0004-0000-0600-00002C010000}"/>
    <hyperlink ref="D343" r:id="rId302" display="https://www.kegg.jp/entry/C00035" xr:uid="{00000000-0004-0000-0600-00002D010000}"/>
    <hyperlink ref="D344" r:id="rId303" display="https://www.kegg.jp/entry/C05466" xr:uid="{00000000-0004-0000-0600-00002E010000}"/>
    <hyperlink ref="D345" r:id="rId304" display="https://www.kegg.jp/entry/C03794" xr:uid="{00000000-0004-0000-0600-00002F010000}"/>
    <hyperlink ref="D346" r:id="rId305" display="https://www.kegg.jp/entry/C01921" xr:uid="{00000000-0004-0000-0600-000030010000}"/>
    <hyperlink ref="D347" r:id="rId306" display="https://www.kegg.jp/entry/C18043" xr:uid="{00000000-0004-0000-0600-000031010000}"/>
    <hyperlink ref="D348" r:id="rId307" display="https://www.kegg.jp/entry/C00458" xr:uid="{00000000-0004-0000-0600-000032010000}"/>
    <hyperlink ref="D349" r:id="rId308" display="https://www.kegg.jp/entry/C00460" xr:uid="{00000000-0004-0000-0600-000033010000}"/>
    <hyperlink ref="D350" r:id="rId309" display="https://www.kegg.jp/entry/C00459" xr:uid="{00000000-0004-0000-0600-000034010000}"/>
    <hyperlink ref="D353" r:id="rId310" display="https://www.kegg.jp/entry/C00002" xr:uid="{00000000-0004-0000-0600-000035010000}"/>
    <hyperlink ref="D354" r:id="rId311" display="https://www.kegg.jp/entry/C00053" xr:uid="{00000000-0004-0000-0600-000036010000}"/>
    <hyperlink ref="D356" r:id="rId312" display="https://www.kegg.jp/entry/C05122" xr:uid="{00000000-0004-0000-0600-000037010000}"/>
    <hyperlink ref="D357" r:id="rId313" display="https://www.kegg.jp/entry/C00044" xr:uid="{00000000-0004-0000-0600-000038010000}"/>
    <hyperlink ref="D358" r:id="rId314" display="https://www.kegg.jp/entry/C00029" xr:uid="{00000000-0004-0000-0600-000039010000}"/>
    <hyperlink ref="D359" r:id="rId315" display="https://www.kegg.jp/entry/C00043" xr:uid="{00000000-0004-0000-0600-00003A010000}"/>
    <hyperlink ref="D360" r:id="rId316" display="https://www.kegg.jp/entry/C00127" xr:uid="{00000000-0004-0000-0600-00003B010000}"/>
    <hyperlink ref="D362" r:id="rId317" display="https://www.kegg.jp/entry/C00006" xr:uid="{00000000-0004-0000-0600-00003C010000}"/>
    <hyperlink ref="D361" r:id="rId318" display="https://www.kegg.jp/entry/C00004" xr:uid="{00000000-0004-0000-0600-00003D010000}"/>
    <hyperlink ref="D118" r:id="rId319" display="https://www.kegg.jp/entry/C00670" xr:uid="{00000000-0004-0000-0600-00003E010000}"/>
    <hyperlink ref="D232" r:id="rId320" display="https://www.kegg.jp/entry/C03761" xr:uid="{00000000-0004-0000-0600-00003F010000}"/>
    <hyperlink ref="D289" r:id="rId321" xr:uid="{00000000-0004-0000-0600-000040010000}"/>
    <hyperlink ref="D309" r:id="rId322" xr:uid="{00000000-0004-0000-0600-000041010000}"/>
    <hyperlink ref="D313" r:id="rId323" xr:uid="{00000000-0004-0000-0600-000042010000}"/>
    <hyperlink ref="D67" r:id="rId324" xr:uid="{00000000-0004-0000-0600-000043010000}"/>
    <hyperlink ref="D351" r:id="rId325" display="https://www.kegg.jp/entry/C00063" xr:uid="{00000000-0004-0000-0600-000044010000}"/>
    <hyperlink ref="D352" r:id="rId326" xr:uid="{00000000-0004-0000-0600-000045010000}"/>
    <hyperlink ref="C2" r:id="rId327" display="http://www.hmdb.ca/metabolites/HMDB00906" xr:uid="{00000000-0004-0000-0600-000046010000}"/>
    <hyperlink ref="C3" r:id="rId328" display="http://www.hmdb.ca/metabolites/HMDB00149" xr:uid="{00000000-0004-0000-0600-000047010000}"/>
    <hyperlink ref="C4" r:id="rId329" display="http://www.hmdb.ca/metabolites/HMDB02134" xr:uid="{00000000-0004-0000-0600-000048010000}"/>
    <hyperlink ref="C5" r:id="rId330" display="http://www.hmdb.ca/metabolites/HMDB01522" xr:uid="{00000000-0004-0000-0600-000049010000}"/>
    <hyperlink ref="C6" r:id="rId331" display="http://www.hmdb.ca/metabolites/HMDB00123" xr:uid="{00000000-0004-0000-0600-00004A010000}"/>
    <hyperlink ref="C7" r:id="rId332" display="http://www.hmdb.ca/metabolites/HMDB00925" xr:uid="{00000000-0004-0000-0600-00004B010000}"/>
    <hyperlink ref="C8" r:id="rId333" display="http://www.hmdb.ca/metabolites/HMDB01414" xr:uid="{00000000-0004-0000-0600-00004C010000}"/>
    <hyperlink ref="C9" r:id="rId334" display="http://www.hmdb.ca/metabolites/HMDB00056" xr:uid="{00000000-0004-0000-0600-00004D010000}"/>
    <hyperlink ref="C10" r:id="rId335" display="http://www.hmdb.ca/metabolites/HMDB00161" xr:uid="{00000000-0004-0000-0600-00004E010000}"/>
    <hyperlink ref="C11" r:id="rId336" display="http://www.hmdb.ca/metabolites/HMDB00271" xr:uid="{00000000-0004-0000-0600-00004F010000}"/>
    <hyperlink ref="C12" r:id="rId337" display="http://www.hmdb.ca/metabolites/HMDB01252" xr:uid="{00000000-0004-0000-0600-000050010000}"/>
    <hyperlink ref="C13" r:id="rId338" display="http://www.hmdb.ca/metabolites/HMDB02322" xr:uid="{00000000-0004-0000-0600-000051010000}"/>
    <hyperlink ref="C14" r:id="rId339" display="http://www.hmdb.ca/metabolites/HMDB03911" xr:uid="{00000000-0004-0000-0600-000052010000}"/>
    <hyperlink ref="C15" r:id="rId340" display="http://www.hmdb.ca/metabolites/HMDB00097" xr:uid="{00000000-0004-0000-0600-000053010000}"/>
    <hyperlink ref="C16" r:id="rId341" display="http://www.hmdb.ca/metabolites/HMDB00092" xr:uid="{00000000-0004-0000-0600-000054010000}"/>
    <hyperlink ref="C17" r:id="rId342" display="http://www.hmdb.ca/metabolites/HMDB00452" xr:uid="{00000000-0004-0000-0600-000055010000}"/>
    <hyperlink ref="C18" r:id="rId343" display="http://www.hmdb.ca/metabolites/HMDB01906" xr:uid="{00000000-0004-0000-0600-000056010000}"/>
    <hyperlink ref="C19" r:id="rId344" display="http://www.hmdb.ca/metabolites/HMDB00187" xr:uid="{00000000-0004-0000-0600-000057010000}"/>
    <hyperlink ref="C20" r:id="rId345" display="http://www.hmdb.ca/metabolites/HMDB00965" xr:uid="{00000000-0004-0000-0600-000058010000}"/>
    <hyperlink ref="C21" r:id="rId346" display="http://www.hmdb.ca/metabolites/HMDB00630" xr:uid="{00000000-0004-0000-0600-000059010000}"/>
    <hyperlink ref="C22" r:id="rId347" display="http://www.hmdb.ca/metabolites/HMDB00870" xr:uid="{00000000-0004-0000-0600-00005A010000}"/>
    <hyperlink ref="C23" r:id="rId348" display="http://www.hmdb.ca/metabolites/HMDB00562" xr:uid="{00000000-0004-0000-0600-00005B010000}"/>
    <hyperlink ref="C24" r:id="rId349" xr:uid="{00000000-0004-0000-0600-00005C010000}"/>
    <hyperlink ref="C25" r:id="rId350" display="http://www.hmdb.ca/metabolites/HMDB00162" xr:uid="{00000000-0004-0000-0600-00005D010000}"/>
    <hyperlink ref="C26" r:id="rId351" display="http://www.hmdb.ca/metabolites/HMDB03355" xr:uid="{00000000-0004-0000-0600-00005E010000}"/>
    <hyperlink ref="C27" r:id="rId352" display="http://www.hmdb.ca/metabolites/HMDB00043" xr:uid="{00000000-0004-0000-0600-00005F010000}"/>
    <hyperlink ref="C28" r:id="rId353" display="http://www.hmdb.ca/metabolites/HMDB00883" xr:uid="{00000000-0004-0000-0600-000060010000}"/>
    <hyperlink ref="C29" r:id="rId354" display="http://www.hmdb.ca/metabolites/HMDB00738" xr:uid="{00000000-0004-0000-0600-000061010000}"/>
    <hyperlink ref="C30" r:id="rId355" display="http://www.hmdb.ca/metabolites/HMDB00167" xr:uid="{00000000-0004-0000-0600-000062010000}"/>
    <hyperlink ref="C31" r:id="rId356" display="http://www.hmdb.ca/metabolites/HMDB00574" xr:uid="{00000000-0004-0000-0600-000063010000}"/>
    <hyperlink ref="C32" r:id="rId357" display="http://www.hmdb.ca/metabolites/HMDB01406" xr:uid="{00000000-0004-0000-0600-000064010000}"/>
    <hyperlink ref="C33" r:id="rId358" display="http://www.hmdb.ca/metabolites/HMDB00251" xr:uid="{00000000-0004-0000-0600-000065010000}"/>
    <hyperlink ref="C34" r:id="rId359" display="http://www.hmdb.ca/metabolites/HMDB00898" xr:uid="{00000000-0004-0000-0600-000066010000}"/>
    <hyperlink ref="C35" r:id="rId360" display="http://www.hmdb.ca/metabolites/HMDB02024" xr:uid="{00000000-0004-0000-0600-000067010000}"/>
    <hyperlink ref="C36" r:id="rId361" display="http://www.hmdb.ca/metabolites/HMDB00079" xr:uid="{00000000-0004-0000-0600-000068010000}"/>
    <hyperlink ref="C37" r:id="rId362" display="http://www.hmdb.ca/metabolites/HMDB00267" xr:uid="{00000000-0004-0000-0600-000069010000}"/>
    <hyperlink ref="C38" r:id="rId363" display="http://www.hmdb.ca/metabolites/HMDB00070" xr:uid="{00000000-0004-0000-0600-00006A010000}"/>
    <hyperlink ref="C39" r:id="rId364" display="http://www.hmdb.ca/metabolites/HMDB01432" xr:uid="{00000000-0004-0000-0600-00006B010000}"/>
    <hyperlink ref="C40" r:id="rId365" display="http://www.hmdb.ca/metabolites/HMDB02064" xr:uid="{00000000-0004-0000-0600-00006C010000}"/>
    <hyperlink ref="C41" r:id="rId366" display="http://www.hmdb.ca/metabolites/HMDB00064" xr:uid="{00000000-0004-0000-0600-00006D010000}"/>
    <hyperlink ref="C42" r:id="rId367" display="http://www.hmdb.ca/metabolites/HMDB00725" xr:uid="{00000000-0004-0000-0600-00006E010000}"/>
    <hyperlink ref="C43" r:id="rId368" display="http://www.hmdb.ca/metabolites/HMDB01149" xr:uid="{00000000-0004-0000-0600-00006F010000}"/>
    <hyperlink ref="C44" r:id="rId369" display="http://www.hmdb.ca/metabolites/HMDB00687" xr:uid="{00000000-0004-0000-0600-000070010000}"/>
    <hyperlink ref="C45" r:id="rId370" display="http://www.hmdb.ca/metabolites/HMDB00172" xr:uid="{00000000-0004-0000-0600-000071010000}"/>
    <hyperlink ref="C46" r:id="rId371" xr:uid="{00000000-0004-0000-0600-000072010000}"/>
    <hyperlink ref="C47" r:id="rId372" display="http://www.hmdb.ca/metabolites/HMDB00168" xr:uid="{00000000-0004-0000-0600-000073010000}"/>
    <hyperlink ref="C48" r:id="rId373" display="http://www.hmdb.ca/metabolites/HMDB00191" xr:uid="{00000000-0004-0000-0600-000074010000}"/>
    <hyperlink ref="C49" r:id="rId374" display="http://www.hmdb.ca/metabolites/HMDB00742" xr:uid="{00000000-0004-0000-0600-000075010000}"/>
    <hyperlink ref="C50" r:id="rId375" display="http://www.hmdb.ca/metabolites/HMDB02108" xr:uid="{00000000-0004-0000-0600-000076010000}"/>
    <hyperlink ref="C51" r:id="rId376" display="http://www.hmdb.ca/metabolites/HMDB00699" xr:uid="{00000000-0004-0000-0600-000077010000}"/>
    <hyperlink ref="C52" r:id="rId377" display="http://www.hmdb.ca/metabolites/HMDB00306" xr:uid="{00000000-0004-0000-0600-000078010000}"/>
    <hyperlink ref="C53" r:id="rId378" display="http://www.hmdb.ca/metabolites/HMDB01392" xr:uid="{00000000-0004-0000-0600-000079010000}"/>
    <hyperlink ref="C54" r:id="rId379" display="http://www.hmdb.ca/metabolites/HMDB00875" xr:uid="{00000000-0004-0000-0600-00007A010000}"/>
    <hyperlink ref="C55" r:id="rId380" display="http://www.hmdb.ca/metabolites/HMDB02820" xr:uid="{00000000-0004-0000-0600-00007B010000}"/>
    <hyperlink ref="C56" r:id="rId381" display="http://www.hmdb.ca/metabolites/HMDB02271" xr:uid="{00000000-0004-0000-0600-00007C010000}"/>
    <hyperlink ref="C57" r:id="rId382" display="http://www.hmdb.ca/metabolites/HMDB01257" xr:uid="{00000000-0004-0000-0600-00007D010000}"/>
    <hyperlink ref="C58" r:id="rId383" display="http://www.hmdb.ca/metabolites/HMDB03464" xr:uid="{00000000-0004-0000-0600-00007E010000}"/>
    <hyperlink ref="C59" r:id="rId384" display="http://www.hmdb.ca/metabolites/HMDB00895" xr:uid="{00000000-0004-0000-0600-00007F010000}"/>
    <hyperlink ref="C60" r:id="rId385" display="http://www.hmdb.ca/metabolites/HMDB00641" xr:uid="{00000000-0004-0000-0600-000080010000}"/>
    <hyperlink ref="C61" r:id="rId386" display="http://www.hmdb.ca/metabolites/HMDB00182" xr:uid="{00000000-0004-0000-0600-000081010000}"/>
    <hyperlink ref="C62" r:id="rId387" display="http://www.hmdb.ca/metabolites/HMDB01161" xr:uid="{00000000-0004-0000-0600-000082010000}"/>
    <hyperlink ref="C64" r:id="rId388" display="http://www.hmdb.ca/metabolites/HMDB00696" xr:uid="{00000000-0004-0000-0600-000083010000}"/>
    <hyperlink ref="C65" r:id="rId389" display="http://www.hmdb.ca/metabolites/HMDB00132" xr:uid="{00000000-0004-0000-0600-000084010000}"/>
    <hyperlink ref="C67" r:id="rId390" display="http://www.hmdb.ca/metabolites/HMDB00177" xr:uid="{00000000-0004-0000-0600-000085010000}"/>
    <hyperlink ref="C68" r:id="rId391" display="http://www.hmdb.ca/metabolites/HMDB00259" xr:uid="{00000000-0004-0000-0600-000086010000}"/>
    <hyperlink ref="C69" r:id="rId392" display="http://www.hmdb.ca/metabolites/HMDB00303" xr:uid="{00000000-0004-0000-0600-000087010000}"/>
    <hyperlink ref="C70" r:id="rId393" display="http://www.hmdb.ca/metabolites/HMDB00062" xr:uid="{00000000-0004-0000-0600-000088010000}"/>
    <hyperlink ref="C71" r:id="rId394" display="http://www.hmdb.ca/metabolites/HMDB00159" xr:uid="{00000000-0004-0000-0600-000089010000}"/>
    <hyperlink ref="C72" r:id="rId395" display="http://www.hmdb.ca/metabolites/HMDB02005" xr:uid="{00000000-0004-0000-0600-00008A010000}"/>
    <hyperlink ref="C89" r:id="rId396" display="http://www.hmdb.ca/metabolites/HMDB00068" xr:uid="{00000000-0004-0000-0600-00008B010000}"/>
    <hyperlink ref="C73" r:id="rId397" display="http://www.hmdb.ca/metabolites/HMDB00897" xr:uid="{00000000-0004-0000-0600-00008C010000}"/>
    <hyperlink ref="C74" r:id="rId398" display="http://www.hmdb.ca/metabolites/HMDB00819" xr:uid="{00000000-0004-0000-0600-00008D010000}"/>
    <hyperlink ref="C75" r:id="rId399" display="http://www.hmdb.ca/metabolites/HMDB03584" xr:uid="{00000000-0004-0000-0600-00008E010000}"/>
    <hyperlink ref="C76" r:id="rId400" display="http://www.hmdb.ca/metabolites/HMDB01431" xr:uid="{00000000-0004-0000-0600-00008F010000}"/>
    <hyperlink ref="C77" r:id="rId401" display="http://www.hmdb.ca/metabolites/HMDB00001" xr:uid="{00000000-0004-0000-0600-000090010000}"/>
    <hyperlink ref="C78" r:id="rId402" display="http://www.hmdb.ca/metabolites/HMDB00216" xr:uid="{00000000-0004-0000-0600-000091010000}"/>
    <hyperlink ref="C79" r:id="rId403" display="http://www.hmdb.ca/metabolites/HMDB00721" xr:uid="{00000000-0004-0000-0600-000092010000}"/>
    <hyperlink ref="C80" r:id="rId404" display="http://www.hmdb.ca/metabolites/HMDB00517" xr:uid="{00000000-0004-0000-0600-000093010000}"/>
    <hyperlink ref="C81" r:id="rId405" display="http://www.hmdb.ca/metabolites/HMDB03357" xr:uid="{00000000-0004-0000-0600-000094010000}"/>
    <hyperlink ref="C82" r:id="rId406" display="http://www.hmdb.ca/metabolites/HMDB01046" xr:uid="{00000000-0004-0000-0600-000095010000}"/>
    <hyperlink ref="C83" r:id="rId407" display="HMDB28775" xr:uid="{00000000-0004-0000-0600-000096010000}"/>
    <hyperlink ref="C84" r:id="rId408" display="http://www.hmdb.ca/metabolites/HMDB00150" xr:uid="{00000000-0004-0000-0600-000097010000}"/>
    <hyperlink ref="C85" r:id="rId409" display="HMDB06479" xr:uid="{00000000-0004-0000-0600-000098010000}"/>
    <hyperlink ref="C87" r:id="rId410" display="http://www.hmdb.ca/metabolites/HMDB01860" xr:uid="{00000000-0004-0000-0600-000099010000}"/>
    <hyperlink ref="C88" r:id="rId411" display="http://www.hmdb.ca/metabolites/HMDB00158" xr:uid="{00000000-0004-0000-0600-00009A010000}"/>
    <hyperlink ref="C90" r:id="rId412" display="http://www.hmdb.ca/metabolites/HMDB04113" xr:uid="{00000000-0004-0000-0600-00009B010000}"/>
    <hyperlink ref="C91" r:id="rId413" display="http://www.hmdb.ca/metabolites/HMDB01565" xr:uid="{00000000-0004-0000-0600-00009C010000}"/>
    <hyperlink ref="C92" r:id="rId414" display="http://www.hmdb.ca/metabolites/HMDB00206" xr:uid="{00000000-0004-0000-0600-00009D010000}"/>
    <hyperlink ref="C93" r:id="rId415" display="http://www.hmdb.ca/metabolites/HMDB00670" xr:uid="{00000000-0004-0000-0600-00009E010000}"/>
    <hyperlink ref="C94" r:id="rId416" display="http://www.hmdb.ca/metabolites/HMDB01325" xr:uid="{00000000-0004-0000-0600-00009F010000}"/>
    <hyperlink ref="C96" r:id="rId417" display="http://www.hmdb.ca/metabolites/HMDB01847" xr:uid="{00000000-0004-0000-0600-0000A0010000}"/>
    <hyperlink ref="C97" r:id="rId418" display="http://www.hmdb.ca/metabolites/HMDB00840" xr:uid="{00000000-0004-0000-0600-0000A1010000}"/>
    <hyperlink ref="C98" r:id="rId419" display="http://www.hmdb.ca/metabolites/HMDB00609" xr:uid="{00000000-0004-0000-0600-0000A2010000}"/>
    <hyperlink ref="C99" r:id="rId420" display="http://www.hmdb.ca/metabolites/HMDB03966" xr:uid="{00000000-0004-0000-0600-0000A3010000}"/>
    <hyperlink ref="C100" r:id="rId421" display="http://www.hmdb.ca/metabolites/HMDB01539" xr:uid="{00000000-0004-0000-0600-0000A4010000}"/>
    <hyperlink ref="C101" r:id="rId422" display="http://www.hmdb.ca/metabolites/HMDB01256" xr:uid="{00000000-0004-0000-0600-0000A5010000}"/>
    <hyperlink ref="C102" r:id="rId423" display="http://www.hmdb.ca/metabolites/HMDB02096" xr:uid="{00000000-0004-0000-0600-0000A6010000}"/>
    <hyperlink ref="C103" r:id="rId424" display="http://www.hmdb.ca/metabolites/HMDB00201" xr:uid="{00000000-0004-0000-0600-0000A7010000}"/>
    <hyperlink ref="C104" r:id="rId425" display="http://www.hmdb.ca/metabolites/HMDB00929" xr:uid="{00000000-0004-0000-0600-0000A8010000}"/>
    <hyperlink ref="C105" r:id="rId426" display="http://www.hmdb.ca/metabolites/HMDB00684" xr:uid="{00000000-0004-0000-0600-0000A9010000}"/>
    <hyperlink ref="C106" r:id="rId427" display="http://www.hmdb.ca/metabolites/HMDB01511" xr:uid="{00000000-0004-0000-0600-0000AA010000}"/>
    <hyperlink ref="C107" r:id="rId428" display="http://www.hmdb.ca/metabolites/HMDB04620" xr:uid="{00000000-0004-0000-0600-0000AB010000}"/>
    <hyperlink ref="C109" r:id="rId429" display="http://www.hmdb.ca/metabolites/HMDB00014" xr:uid="{00000000-0004-0000-0600-0000AC010000}"/>
    <hyperlink ref="C110" r:id="rId430" display="http://www.hmdb.ca/metabolites/HMDB0000012" xr:uid="{00000000-0004-0000-0600-0000AD010000}"/>
    <hyperlink ref="C111" r:id="rId431" display="http://www.hmdb.ca/metabolites/HMDB00468" xr:uid="{00000000-0004-0000-0600-0000AE010000}"/>
    <hyperlink ref="C112" r:id="rId432" display="http://www.hmdb.ca/metabolites/HMDB00194" xr:uid="{00000000-0004-0000-0600-0000AF010000}"/>
    <hyperlink ref="C113" r:id="rId433" display="http://www.hmdb.ca/metabolites/HMDB00192" xr:uid="{00000000-0004-0000-0600-0000B0010000}"/>
    <hyperlink ref="C115" r:id="rId434" display="http://www.hmdb.ca/metabolites/HMDB00296" xr:uid="{00000000-0004-0000-0600-0000B1010000}"/>
    <hyperlink ref="C116" r:id="rId435" display="http://www.hmdb.ca/metabolites/HMDB00688" xr:uid="{00000000-0004-0000-0600-0000B2010000}"/>
    <hyperlink ref="C118" r:id="rId436" display="http://www.hmdb.ca/metabolites/HMDB00086" xr:uid="{00000000-0004-0000-0600-0000B3010000}"/>
    <hyperlink ref="C119" r:id="rId437" display="http://www.hmdb.ca/metabolites/HMDB00982" xr:uid="{00000000-0004-0000-0600-0000B4010000}"/>
    <hyperlink ref="C120" r:id="rId438" display="http://www.hmdb.ca/metabolites/HMDB06049" xr:uid="{00000000-0004-0000-0600-0000B5010000}"/>
    <hyperlink ref="C121" r:id="rId439" display="http://www.hmdb.ca/metabolites/HMDB61717" xr:uid="{00000000-0004-0000-0600-0000B6010000}"/>
    <hyperlink ref="C122" r:id="rId440" display="http://www.hmdb.ca/metabolites/HMDB00235" xr:uid="{00000000-0004-0000-0600-0000B7010000}"/>
    <hyperlink ref="C123" r:id="rId441" display="http://www.hmdb.ca/metabolites/HMDB01294" xr:uid="{00000000-0004-0000-0600-0000B8010000}"/>
    <hyperlink ref="C124" r:id="rId442" display="http://www.hmdb.ca/metabolites/HMDB00085" xr:uid="{00000000-0004-0000-0600-0000B9010000}"/>
    <hyperlink ref="C132" r:id="rId443" display="http://www.hmdb.ca/metabolites/HMDB00305" xr:uid="{00000000-0004-0000-0600-0000BA010000}"/>
    <hyperlink ref="C126" r:id="rId444" display="http://www.hmdb.ca/metabolites/HMDB00195" xr:uid="{00000000-0004-0000-0600-0000BB010000}"/>
    <hyperlink ref="C127" r:id="rId445" display="http://www.hmdb.ca/metabolites/HMDB13130" xr:uid="{00000000-0004-0000-0600-0000BC010000}"/>
    <hyperlink ref="C128" r:id="rId446" display="http://www.hmdb.ca/metabolites/HMDB03331" xr:uid="{00000000-0004-0000-0600-0000BD010000}"/>
    <hyperlink ref="C129" r:id="rId447" display="http://www.hmdb.ca/metabolites/HMDB04044" xr:uid="{00000000-0004-0000-0600-0000BE010000}"/>
    <hyperlink ref="C130" r:id="rId448" display="http://www.hmdb.ca/metabolites/HMDB00133" xr:uid="{00000000-0004-0000-0600-0000BF010000}"/>
    <hyperlink ref="C131" r:id="rId449" display="http://www.hmdb.ca/metabolites/HMDB01358" xr:uid="{00000000-0004-0000-0600-0000C0010000}"/>
    <hyperlink ref="C133" r:id="rId450" display="http://www.hmdb.ca/metabolites/HMDB00052" xr:uid="{00000000-0004-0000-0600-0000C1010000}"/>
    <hyperlink ref="C134" r:id="rId451" display="http://www.hmdb.ca/metabolites/HMDB01173" xr:uid="{00000000-0004-0000-0600-0000C2010000}"/>
    <hyperlink ref="C135" r:id="rId452" display="http://www.hmdb.ca/metabolites/HMDB04824" xr:uid="{00000000-0004-0000-0600-0000C3010000}"/>
    <hyperlink ref="C136" r:id="rId453" display="http://www.hmdb.ca/metabolites/HMDB0000288" xr:uid="{00000000-0004-0000-0600-0000C4010000}"/>
    <hyperlink ref="C137" r:id="rId454" display="http://www.hmdb.ca/metabolites/HMDB00058" xr:uid="{00000000-0004-0000-0600-0000C5010000}"/>
    <hyperlink ref="C138" r:id="rId455" display="http://www.hmdb.ca/metabolites/HMDB01397" xr:uid="{00000000-0004-0000-0600-0000C6010000}"/>
    <hyperlink ref="C139" r:id="rId456" display="http://www.hmdb.ca/metabolites/HMDB00244" xr:uid="{00000000-0004-0000-0600-0000C7010000}"/>
    <hyperlink ref="C140" r:id="rId457" display="http://www.hmdb.ca/metabolites/HMDB0000939" xr:uid="{00000000-0004-0000-0600-0000C8010000}"/>
    <hyperlink ref="C141" r:id="rId458" display="http://www.hmdb.ca/metabolites/HMDB00876" xr:uid="{00000000-0004-0000-0600-0000C9010000}"/>
    <hyperlink ref="C142" r:id="rId459" display="http://www.hmdb.ca/metabolites/HMDB00900" xr:uid="{00000000-0004-0000-0600-0000CA010000}"/>
    <hyperlink ref="C143" r:id="rId460" display="http://www.hmdb.ca/metabolites/HMDB01185" xr:uid="{00000000-0004-0000-0600-0000CB010000}"/>
    <hyperlink ref="C144" r:id="rId461" display="http://www.hmdb.ca/metabolites/HMDB01546" xr:uid="{00000000-0004-0000-0600-0000CC010000}"/>
    <hyperlink ref="C145" r:id="rId462" display="http://www.hmdb.ca/metabolites/HMDB0001372" xr:uid="{00000000-0004-0000-0600-0000CD010000}"/>
    <hyperlink ref="C146" r:id="rId463" display="http://www.hmdb.ca/metabolites/HMDB00121" xr:uid="{00000000-0004-0000-0600-0000CE010000}"/>
    <hyperlink ref="C147" r:id="rId464" display="http://www.hmdb.ca/metabolites/HMDB03555" xr:uid="{00000000-0004-0000-0600-0000CF010000}"/>
    <hyperlink ref="C148" r:id="rId465" display="http://www.hmdb.ca/metabolites/HMDB01008" xr:uid="{00000000-0004-0000-0600-0000D0010000}"/>
    <hyperlink ref="C149" r:id="rId466" display="http://www.hmdb.ca/metabolites/HMDB00902" xr:uid="{00000000-0004-0000-0600-0000D1010000}"/>
    <hyperlink ref="C150" r:id="rId467" display="http://www.hmdb.ca/metabolites/HMDB02274" xr:uid="{00000000-0004-0000-0600-0000D2010000}"/>
    <hyperlink ref="C151" r:id="rId468" display="http://www.hmdb.ca/metabolites/HMDB00607" xr:uid="{00000000-0004-0000-0600-0000D3010000}"/>
    <hyperlink ref="C152" r:id="rId469" display="http://www.hmdb.ca/metabolites/HMDB00221" xr:uid="{00000000-0004-0000-0600-0000D4010000}"/>
    <hyperlink ref="C153" r:id="rId470" display="http://www.hmdb.ca/metabolites/HMDB00248" xr:uid="{00000000-0004-0000-0600-0000D5010000}"/>
    <hyperlink ref="C154" r:id="rId471" display="http://www.hmdb.ca/metabolites/HMDB01248" xr:uid="{00000000-0004-0000-0600-0000D6010000}"/>
    <hyperlink ref="C155" r:id="rId472" display="http://www.hmdb.ca/metabolites/HMDB02086" xr:uid="{00000000-0004-0000-0600-0000D7010000}"/>
    <hyperlink ref="C156" r:id="rId473" display="http://www.hmdb.ca/metabolites/HMDB13111" xr:uid="{00000000-0004-0000-0600-0000D8010000}"/>
    <hyperlink ref="C157" r:id="rId474" display="http://www.hmdb.ca/metabolites/HMDB06112" xr:uid="{00000000-0004-0000-0600-0000D9010000}"/>
    <hyperlink ref="C159" r:id="rId475" display="http://www.hmdb.ca/metabolites/HMDB00243" xr:uid="{00000000-0004-0000-0600-0000DA010000}"/>
    <hyperlink ref="C160" r:id="rId476" display="http://www.hmdb.ca/metabolites/HMDB00190" xr:uid="{00000000-0004-0000-0600-0000DB010000}"/>
    <hyperlink ref="C161" r:id="rId477" display="http://www.hmdb.ca/metabolites/HMDB01051" xr:uid="{00000000-0004-0000-0600-0000DC010000}"/>
    <hyperlink ref="C162" r:id="rId478" display="http://www.hmdb.ca/metabolites/HMDB00700" xr:uid="{00000000-0004-0000-0600-0000DD010000}"/>
    <hyperlink ref="C163" r:id="rId479" display="http://www.hmdb.ca/metabolites/HMDB00718" xr:uid="{00000000-0004-0000-0600-0000DE010000}"/>
    <hyperlink ref="C164" r:id="rId480" display="http://www.hmdb.ca/metabolites/HMDB00005" xr:uid="{00000000-0004-0000-0600-0000DF010000}"/>
    <hyperlink ref="C165" r:id="rId481" display="http://www.hmdb.ca/metabolites/HMDB0000112" xr:uid="{00000000-0004-0000-0600-0000E0010000}"/>
    <hyperlink ref="C166" r:id="rId482" display="http://www.hmdb.ca/metabolites/HMDB00691" xr:uid="{00000000-0004-0000-0600-0000E1010000}"/>
    <hyperlink ref="C167" r:id="rId483" display="http://www.hmdb.ca/metabolites/HMDB0000357" xr:uid="{00000000-0004-0000-0600-0000E2010000}"/>
    <hyperlink ref="C168" r:id="rId484" display="http://www.hmdb.ca/metabolites/HMDB00729" xr:uid="{00000000-0004-0000-0600-0000E3010000}"/>
    <hyperlink ref="C169" r:id="rId485" display="http://www.hmdb.ca/metabolites/HMDB00139" xr:uid="{00000000-0004-0000-0600-0000E4010000}"/>
    <hyperlink ref="C170" r:id="rId486" display="http://www.hmdb.ca/metabolites/HMDB00300" xr:uid="{00000000-0004-0000-0600-0000E5010000}"/>
    <hyperlink ref="C171" r:id="rId487" display="http://www.hmdb.ca/metabolites/HMDB00134" xr:uid="{00000000-0004-0000-0600-0000E6010000}"/>
    <hyperlink ref="C172" r:id="rId488" display="http://www.hmdb.ca/metabolites/HMDB00176" xr:uid="{00000000-0004-0000-0600-0000E7010000}"/>
    <hyperlink ref="C173" r:id="rId489" display="http://www.hmdb.ca/metabolites/HMDB00532" xr:uid="{00000000-0004-0000-0600-0000E8010000}"/>
    <hyperlink ref="C174" r:id="rId490" display="http://www.hmdb.ca/metabolites/HMDB00128" xr:uid="{00000000-0004-0000-0600-0000E9010000}"/>
    <hyperlink ref="C175" r:id="rId491" display="http://www.hmdb.ca/metabolites/HMDB00407" xr:uid="{00000000-0004-0000-0600-0000EA010000}"/>
    <hyperlink ref="C176" r:id="rId492" display="http://www.hmdb.ca/metabolites/HMDB00254" xr:uid="{00000000-0004-0000-0600-0000EB010000}"/>
    <hyperlink ref="C177" r:id="rId493" display="http://www.hmdb.ca/metabolites/HMDB00202" xr:uid="{00000000-0004-0000-0600-0000EC010000}"/>
    <hyperlink ref="C178" r:id="rId494" display="http://www.hmdb.ca/metabolites/HMDB00754" xr:uid="{00000000-0004-0000-0600-0000ED010000}"/>
    <hyperlink ref="C179" r:id="rId495" display="http://www.hmdb.ca/metabolites/HMDB02649" xr:uid="{00000000-0004-0000-0600-0000EE010000}"/>
    <hyperlink ref="C180" r:id="rId496" display="http://www.hmdb.ca/metabolites/HMDB04136" xr:uid="{00000000-0004-0000-0600-0000EF010000}"/>
    <hyperlink ref="C181" r:id="rId497" display="http://www.hmdb.ca/metabolites/HMDB01488" xr:uid="{00000000-0004-0000-0600-0000F0010000}"/>
    <hyperlink ref="C182" r:id="rId498" display="http://www.hmdb.ca/metabolites/HMDB0002243" xr:uid="{00000000-0004-0000-0600-0000F1010000}"/>
    <hyperlink ref="C183" r:id="rId499" display="http://www.hmdb.ca/metabolites/HMDB00262" xr:uid="{00000000-0004-0000-0600-0000F2010000}"/>
    <hyperlink ref="C185" r:id="rId500" display="http://www.hmdb.ca/metabolites/HMDB00695" xr:uid="{00000000-0004-0000-0600-0000F3010000}"/>
    <hyperlink ref="C186" r:id="rId501" display="http://www.hmdb.ca/metabolites/HMDB02092" xr:uid="{00000000-0004-0000-0600-0000F4010000}"/>
    <hyperlink ref="C187" r:id="rId502" display="http://www.hmdb.ca/metabolites/HMDB00766" xr:uid="{00000000-0004-0000-0600-0000F5010000}"/>
    <hyperlink ref="C188" r:id="rId503" display="http://www.hmdb.ca/metabolites/HMDB01844" xr:uid="{00000000-0004-0000-0600-0000F6010000}"/>
    <hyperlink ref="C189" r:id="rId504" display="http://www.hmdb.ca/metabolites/HMDB00624" xr:uid="{00000000-0004-0000-0600-0000F7010000}"/>
    <hyperlink ref="C190" r:id="rId505" display="http://www.hmdb.ca/metabolites/HMDB00661" xr:uid="{00000000-0004-0000-0600-0000F8010000}"/>
    <hyperlink ref="C191" r:id="rId506" display="http://www.hmdb.ca/metabolites/HMDB00223" xr:uid="{00000000-0004-0000-0600-0000F9010000}"/>
    <hyperlink ref="C192" r:id="rId507" display="http://www.hmdb.ca/metabolites/HMDB00622" xr:uid="{00000000-0004-0000-0600-0000FA010000}"/>
    <hyperlink ref="C193" r:id="rId508" display="http://www.hmdb.ca/metabolites/HMDB00026" xr:uid="{00000000-0004-0000-0600-0000FB010000}"/>
    <hyperlink ref="C194" r:id="rId509" display="http://www.hmdb.ca/metabolites/HMDB00156" xr:uid="{00000000-0004-0000-0600-0000FC010000}"/>
    <hyperlink ref="C195" r:id="rId510" display="http://www.hmdb.ca/metabolites/HMDB00034" xr:uid="{00000000-0004-0000-0600-0000FD010000}"/>
    <hyperlink ref="C196" r:id="rId511" display="http://www.hmdb.ca/metabolites/HMDB14581" xr:uid="{00000000-0004-0000-0600-0000FE010000}"/>
    <hyperlink ref="C197" r:id="rId512" display="http://www.hmdb.ca/metabolites/HMDB00157" xr:uid="{00000000-0004-0000-0600-0000FF010000}"/>
    <hyperlink ref="C198" r:id="rId513" display="http://www.hmdb.ca/metabolites/HMDB00209" xr:uid="{00000000-0004-0000-0600-000000020000}"/>
    <hyperlink ref="C199" r:id="rId514" display="http://www.hmdb.ca/metabolites/HMDB00613/" xr:uid="{00000000-0004-0000-0600-000001020000}"/>
    <hyperlink ref="C200" r:id="rId515" display="http://www.hmdb.ca/metabolites/HMDB01123" xr:uid="{00000000-0004-0000-0600-000002020000}"/>
    <hyperlink ref="C201" r:id="rId516" display="http://www.hmdb.ca/metabolites/HMDB00500" xr:uid="{00000000-0004-0000-0600-000003020000}"/>
    <hyperlink ref="C202" r:id="rId517" display="http://www.hmdb.ca/metabolites/HMDB01494" xr:uid="{00000000-0004-0000-0600-000004020000}"/>
    <hyperlink ref="C203" r:id="rId518" display="http://www.hmdb.ca/metabolites/HMDB0000224" xr:uid="{00000000-0004-0000-0600-000005020000}"/>
    <hyperlink ref="C204" r:id="rId519" display="http://www.hmdb.ca/metabolites/HMDB00730" xr:uid="{00000000-0004-0000-0600-000006020000}"/>
    <hyperlink ref="C205" r:id="rId520" display="http://www.hmdb.ca/metabolites/HMDB00448" xr:uid="{00000000-0004-0000-0600-000007020000}"/>
    <hyperlink ref="C207" r:id="rId521" display="http://www.hmdb.ca/metabolites/HMDB00422" xr:uid="{00000000-0004-0000-0600-000008020000}"/>
    <hyperlink ref="C208" r:id="rId522" display="http://www.hmdb.ca/metabolites/HMDB00227" xr:uid="{00000000-0004-0000-0600-000009020000}"/>
    <hyperlink ref="C209" r:id="rId523" display="http://www.hmdb.ca/metabolites/HMDB59655" xr:uid="{00000000-0004-0000-0600-00000A020000}"/>
    <hyperlink ref="C210" r:id="rId524" display="http://www.hmdb.ca/metabolites/HMDB0000426" xr:uid="{00000000-0004-0000-0600-00000B020000}"/>
    <hyperlink ref="C211" r:id="rId525" display="http://www.hmdb.ca/metabolites/HMDB59916" xr:uid="{00000000-0004-0000-0600-00000C020000}"/>
    <hyperlink ref="C212" r:id="rId526" display="http://www.hmdb.ca/metabolites/HMDB00098" xr:uid="{00000000-0004-0000-0600-00000D020000}"/>
    <hyperlink ref="C213" r:id="rId527" display="http://www.hmdb.ca/metabolites/HMDB0001587" xr:uid="{00000000-0004-0000-0600-00000E020000}"/>
    <hyperlink ref="C214" r:id="rId528" display="http://www.hmdb.ca/metabolites/HMDB00764" xr:uid="{00000000-0004-0000-0600-00000F020000}"/>
    <hyperlink ref="C215" r:id="rId529" display="http://www.hmdb.ca/metabolites/HMDB00786" xr:uid="{00000000-0004-0000-0600-000010020000}"/>
    <hyperlink ref="C216" r:id="rId530" display="http://www.hmdb.ca/metabolites/HMDB00292" xr:uid="{00000000-0004-0000-0600-000011020000}"/>
    <hyperlink ref="C217" r:id="rId531" display="http://www.hmdb.ca/metabolites/HMDB62635" xr:uid="{00000000-0004-0000-0600-000012020000}"/>
    <hyperlink ref="C218" r:id="rId532" display="http://www.hmdb.ca/metabolites/HMDB00703" xr:uid="{00000000-0004-0000-0600-000013020000}"/>
    <hyperlink ref="C219" r:id="rId533" display="http://www.hmdb.ca/metabolites/HMDB00568" xr:uid="{00000000-0004-0000-0600-000014020000}"/>
    <hyperlink ref="C220" r:id="rId534" display="http://www.hmdb.ca/metabolites/HMDB0000440" xr:uid="{00000000-0004-0000-0600-000015020000}"/>
    <hyperlink ref="C221" r:id="rId535" display="http://www.hmdb.ca/metabolites/HMDB01476" xr:uid="{00000000-0004-0000-0600-000016020000}"/>
    <hyperlink ref="C222" r:id="rId536" display="http://www.hmdb.ca/metabolites/HMDB00073" xr:uid="{00000000-0004-0000-0600-000017020000}"/>
    <hyperlink ref="C223" r:id="rId537" display="http://www.hmdb.ca/metabolites/HMDB0000996" xr:uid="{00000000-0004-0000-0600-000018020000}"/>
    <hyperlink ref="C225" r:id="rId538" display="http://www.hmdb.ca/metabolites/HMDB00152" xr:uid="{00000000-0004-0000-0600-000019020000}"/>
    <hyperlink ref="C226" r:id="rId539" display="http://www.hmdb.ca/metabolites/HMDB00226" xr:uid="{00000000-0004-0000-0600-00001A020000}"/>
    <hyperlink ref="C227" r:id="rId540" display="http://www.hmdb.ca/metabolites/HMDB00462" xr:uid="{00000000-0004-0000-0600-00001B020000}"/>
    <hyperlink ref="C228" r:id="rId541" display="http://www.hmdb.ca/metabolites/HMDB00678" xr:uid="{00000000-0004-0000-0600-00001C020000}"/>
    <hyperlink ref="C229" r:id="rId542" display="http://www.hmdb.ca/metabolites/HMDB00510" xr:uid="{00000000-0004-0000-0600-00001D020000}"/>
    <hyperlink ref="C231" r:id="rId543" display="http://www.hmdb.ca/metabolites/HMDB02285" xr:uid="{00000000-0004-0000-0600-00001E020000}"/>
    <hyperlink ref="C232" r:id="rId544" display="http://www.hmdb.ca/metabolites/HMDB0000355" xr:uid="{00000000-0004-0000-0600-00001F020000}"/>
    <hyperlink ref="C233" r:id="rId545" display="http://www.hmdb.ca/metabolites/HMDB00205" xr:uid="{00000000-0004-0000-0600-000020020000}"/>
    <hyperlink ref="C235" r:id="rId546" display="http://www.hmdb.ca/metabolites/HMDB01713" xr:uid="{00000000-0004-0000-0600-000021020000}"/>
    <hyperlink ref="C234" r:id="rId547" display="http://www.hmdb.ca/metabolites/HMDB02035" xr:uid="{00000000-0004-0000-0600-000022020000}"/>
    <hyperlink ref="C236" r:id="rId548" display="http://www.hmdb.ca/metabolites/HMDB60256" xr:uid="{00000000-0004-0000-0600-000023020000}"/>
    <hyperlink ref="C237" r:id="rId549" display="http://www.hmdb.ca/metabolites/HMDB00779" xr:uid="{00000000-0004-0000-0600-000024020000}"/>
    <hyperlink ref="C238" r:id="rId550" display="http://www.hmdb.ca/metabolites/HMDB02199" xr:uid="{00000000-0004-0000-0600-000025020000}"/>
    <hyperlink ref="C239" r:id="rId551" display="http://www.hmdb.ca/metabolites/HMDB0000232" xr:uid="{00000000-0004-0000-0600-000026020000}"/>
    <hyperlink ref="C240" r:id="rId552" display="http://www.hmdb.ca/metabolites/HMDB00263" xr:uid="{00000000-0004-0000-0600-000027020000}"/>
    <hyperlink ref="C242" r:id="rId553" display="http://www.hmdb.ca/metabolites/HMDB00289" xr:uid="{00000000-0004-0000-0600-000028020000}"/>
    <hyperlink ref="C243" r:id="rId554" display="http://www.hmdb.ca/metabolites/HMDB01473" xr:uid="{00000000-0004-0000-0600-000029020000}"/>
    <hyperlink ref="C244" r:id="rId555" display="http://www.hmdb.ca/metabolites/HMDB00126" xr:uid="{00000000-0004-0000-0600-00002A020000}"/>
    <hyperlink ref="C245" r:id="rId556" display="http://www.hmdb.ca/metabolites/HMDB00958" xr:uid="{00000000-0004-0000-0600-00002B020000}"/>
    <hyperlink ref="C246" r:id="rId557" display="http://www.hmdb.ca/metabolites/HMDB03070" xr:uid="{00000000-0004-0000-0600-00002C020000}"/>
    <hyperlink ref="C247" r:id="rId558" display="http://www.hmdb.ca/metabolites/HMDB00072" xr:uid="{00000000-0004-0000-0600-00002D020000}"/>
    <hyperlink ref="C248" r:id="rId559" display="http://www.hmdb.ca/metabolites/HMDB00893" xr:uid="{00000000-0004-0000-0600-00002E020000}"/>
    <hyperlink ref="C249" r:id="rId560" display="http://www.hmdb.ca/metabolites/HMDB00197" xr:uid="{00000000-0004-0000-0600-00002F020000}"/>
    <hyperlink ref="C250" r:id="rId561" display="http://www.hmdb.ca/metabolites/HMDB00904" xr:uid="{00000000-0004-0000-0600-000030020000}"/>
    <hyperlink ref="C251" r:id="rId562" display="http://www.hmdb.ca/metabolites/HMDB00812" xr:uid="{00000000-0004-0000-0600-000031020000}"/>
    <hyperlink ref="C253" r:id="rId563" display="http://www.hmdb.ca/metabolites/HMDB00402" xr:uid="{00000000-0004-0000-0600-000032020000}"/>
    <hyperlink ref="C254" r:id="rId564" display="http://www.hmdb.ca/metabolites/HMDB12156" xr:uid="{00000000-0004-0000-0600-000033020000}"/>
    <hyperlink ref="C255" r:id="rId565" display="http://www.hmdb.ca/metabolites/HMDB01015" xr:uid="{00000000-0004-0000-0600-000034020000}"/>
    <hyperlink ref="C256" r:id="rId566" display="http://www.hmdb.ca/metabolites/HMDB00714" xr:uid="{00000000-0004-0000-0600-000035020000}"/>
    <hyperlink ref="C258" r:id="rId567" display="http://www.hmdb.ca/metabolites/HMDB00122" xr:uid="{00000000-0004-0000-0600-000036020000}"/>
    <hyperlink ref="C259" r:id="rId568" display="http://www.hmdb.ca/metabolites/HMDB00169" xr:uid="{00000000-0004-0000-0600-000037020000}"/>
    <hyperlink ref="C260" r:id="rId569" display="http://www.hmdb.ca/metabolites/HMDB00660" xr:uid="{00000000-0004-0000-0600-000038020000}"/>
    <hyperlink ref="C261" r:id="rId570" display="http://www.hmdb.ca/metabolites/HMDB00707" xr:uid="{00000000-0004-0000-0600-000039020000}"/>
    <hyperlink ref="C262" r:id="rId571" display="http://www.hmdb.ca/metabolites/HMDB01889" xr:uid="{00000000-0004-0000-0600-00003A020000}"/>
    <hyperlink ref="C263" r:id="rId572" display="http://www.hmdb.ca/metabolites/HMDB00247" xr:uid="{00000000-0004-0000-0600-00003B020000}"/>
    <hyperlink ref="C264" r:id="rId573" display="http://www.hmdb.ca/metabolites/HMDB00118" xr:uid="{00000000-0004-0000-0600-00003C020000}"/>
    <hyperlink ref="C265" r:id="rId574" display="http://www.hmdb.ca/metabolites/HMDB00765" xr:uid="{00000000-0004-0000-0600-00003D020000}"/>
    <hyperlink ref="C266" r:id="rId575" display="http://www.hmdb.ca/metabolites/HMDB00017" xr:uid="{00000000-0004-0000-0600-00003E020000}"/>
    <hyperlink ref="C267" r:id="rId576" display="http://www.hmdb.ca/metabolites/HMDB00272" xr:uid="{00000000-0004-0000-0600-00003F020000}"/>
    <hyperlink ref="C268" r:id="rId577" display="http://www.hmdb.ca/metabolites/HMDB0000362/" xr:uid="{00000000-0004-0000-0600-000040020000}"/>
    <hyperlink ref="C269" r:id="rId578" display="http://www.hmdb.ca/metabolites/HMDB00784" xr:uid="{00000000-0004-0000-0600-000041020000}"/>
    <hyperlink ref="C270" r:id="rId579" display="http://www.hmdb.ca/metabolites/HMDB06029" xr:uid="{00000000-0004-0000-0600-000042020000}"/>
    <hyperlink ref="C271" r:id="rId580" display="http://www.hmdb.ca/metabolites/HMDB0000715" xr:uid="{00000000-0004-0000-0600-000043020000}"/>
    <hyperlink ref="C272" r:id="rId581" display="http://www.hmdb.ca/metabolites/HMDB01138" xr:uid="{00000000-0004-0000-0600-000044020000}"/>
    <hyperlink ref="C273" r:id="rId582" display="http://www.hmdb.ca/metabolites/HMDB02302" xr:uid="{00000000-0004-0000-0600-000045020000}"/>
    <hyperlink ref="C274" r:id="rId583" display="http://www.hmdb.ca/metabolites/HMDB00763" xr:uid="{00000000-0004-0000-0600-000046020000}"/>
    <hyperlink ref="C275" r:id="rId584" display="http://www.hmdb.ca/metabolites/HMDB11745" xr:uid="{00000000-0004-0000-0600-000047020000}"/>
    <hyperlink ref="C276" r:id="rId585" display="http://www.hmdb.ca/metabolites/HMDB00094" xr:uid="{00000000-0004-0000-0600-000048020000}"/>
    <hyperlink ref="C277" r:id="rId586" display="http://www.hmdb.ca/metabolites/HMDB00127" xr:uid="{00000000-0004-0000-0600-000049020000}"/>
    <hyperlink ref="C278" r:id="rId587" display="http://www.hmdb.ca/metabolites/HMDB62403" xr:uid="{00000000-0004-0000-0600-00004A020000}"/>
    <hyperlink ref="C279" r:id="rId588" display="http://www.hmdb.ca/metabolites/HMDB00291" xr:uid="{00000000-0004-0000-0600-00004B020000}"/>
    <hyperlink ref="C280" r:id="rId589" display="http://www.hmdb.ca/metabolites/HMDB01321" xr:uid="{00000000-0004-0000-0600-00004C020000}"/>
    <hyperlink ref="C281" r:id="rId590" display="http://www.hmdb.ca/metabolites/HMDB00731" xr:uid="{00000000-0004-0000-0600-00004D020000}"/>
    <hyperlink ref="C282" r:id="rId591" display="http://www.hmdb.ca/metabolites/HMDB60484" xr:uid="{00000000-0004-0000-0600-00004E020000}"/>
    <hyperlink ref="C283" r:id="rId592" display="http://www.hmdb.ca/metabolites/HMDB00881" xr:uid="{00000000-0004-0000-0600-00004F020000}"/>
    <hyperlink ref="C284" r:id="rId593" display="http://www.hmdb.ca/metabolites/HMDB00671" xr:uid="{00000000-0004-0000-0600-000050020000}"/>
    <hyperlink ref="C285" r:id="rId594" display="http://www.hmdb.ca/metabolites/HMDB00512" xr:uid="{00000000-0004-0000-0600-000051020000}"/>
    <hyperlink ref="C286" r:id="rId595" display="http://www.hmdb.ca/metabolites/HMDB00682" xr:uid="{00000000-0004-0000-0600-000052020000}"/>
    <hyperlink ref="C287" r:id="rId596" display="http://www.hmdb.ca/metabolites/HMDB00210" xr:uid="{00000000-0004-0000-0600-000053020000}"/>
    <hyperlink ref="C288" r:id="rId597" display="http://www.hmdb.ca/metabolites/HMDB00099" xr:uid="{00000000-0004-0000-0600-000054020000}"/>
    <hyperlink ref="C289" r:id="rId598" display="http://www.hmdb.ca/metabolites/HMDB00866" xr:uid="{00000000-0004-0000-0600-000055020000}"/>
    <hyperlink ref="C290" r:id="rId599" display="http://www.hmdb.ca/metabolites/HMDB0000806" xr:uid="{00000000-0004-0000-0600-000056020000}"/>
    <hyperlink ref="C291" r:id="rId600" display="http://www.hmdb.ca/metabolites/HMDB01548" xr:uid="{00000000-0004-0000-0600-000057020000}"/>
    <hyperlink ref="C292" r:id="rId601" display="http://www.hmdb.ca/metabolites/HMDB00618" xr:uid="{00000000-0004-0000-0600-000058020000}"/>
    <hyperlink ref="C293" r:id="rId602" display="http://www.hmdb.ca/metabolites/HMDB01389" xr:uid="{00000000-0004-0000-0600-000059020000}"/>
    <hyperlink ref="C294" r:id="rId603" display="http://www.hmdb.ca/metabolites/HMDB00027" xr:uid="{00000000-0004-0000-0600-00005A020000}"/>
    <hyperlink ref="C295" r:id="rId604" display="http://www.hmdb.ca/metabolites/HMDB00273" xr:uid="{00000000-0004-0000-0600-00005B020000}"/>
    <hyperlink ref="C296" r:id="rId605" display="http://www.hmdb.ca/metabolites/HMDB00767" xr:uid="{00000000-0004-0000-0600-00005C020000}"/>
    <hyperlink ref="C297" r:id="rId606" display="http://www.hmdb.ca/metabolites/HMDB00030" xr:uid="{00000000-0004-0000-0600-00005D020000}"/>
    <hyperlink ref="C298" r:id="rId607" display="http://www.hmdb.ca/metabolites/HMDB13713" xr:uid="{00000000-0004-0000-0600-00005E020000}"/>
    <hyperlink ref="C299" r:id="rId608" display="http://www.hmdb.ca/metabolites/HMDB01491" xr:uid="{00000000-0004-0000-0600-00005F020000}"/>
    <hyperlink ref="C301" r:id="rId609" display="http://www.hmdb.ca/metabolites/HMDB00884" xr:uid="{00000000-0004-0000-0600-000060020000}"/>
    <hyperlink ref="C303" r:id="rId610" display="http://www.hmdb.ca/metabolites/HMDB0001254" xr:uid="{00000000-0004-0000-0600-000061020000}"/>
    <hyperlink ref="C304" r:id="rId611" display="http://www.hmdb.ca/metabolites/HMDB0001401" xr:uid="{00000000-0004-0000-0600-000062020000}"/>
    <hyperlink ref="C306" r:id="rId612" display="http://www.hmdb.ca/metabolites/HMDB06344" xr:uid="{00000000-0004-0000-0600-000063020000}"/>
    <hyperlink ref="C307" r:id="rId613" display="http://www.hmdb.ca/metabolites/HMDB00559" xr:uid="{00000000-0004-0000-0600-000064020000}"/>
    <hyperlink ref="C308" r:id="rId614" display="http://www.hmdb.ca/metabolites/HMDB02259" xr:uid="{00000000-0004-0000-0600-000065020000}"/>
    <hyperlink ref="C309" r:id="rId615" display="http://www.hmdb.ca/metabolites/HMDB0001316" xr:uid="{00000000-0004-0000-0600-000066020000}"/>
    <hyperlink ref="C310" r:id="rId616" display="http://www.hmdb.ca/metabolites/HMDB01388" xr:uid="{00000000-0004-0000-0600-000067020000}"/>
    <hyperlink ref="C311" r:id="rId617" display="http://www.hmdb.ca/metabolites/HMDB00673" xr:uid="{00000000-0004-0000-0600-000068020000}"/>
    <hyperlink ref="C312" r:id="rId618" display="http://www.hmdb.ca/metabolites/HMDB00299" xr:uid="{00000000-0004-0000-0600-000069020000}"/>
    <hyperlink ref="C313" r:id="rId619" display="http://www.hmdb.ca/metabolites/HMDB01068" xr:uid="{00000000-0004-0000-0600-00006A020000}"/>
    <hyperlink ref="C314" r:id="rId620" display="http://www.hmdb.ca/metabolites/HMDB01852" xr:uid="{00000000-0004-0000-0600-00006B020000}"/>
    <hyperlink ref="C315" r:id="rId621" display="http://www.hmdb.ca/metabolites/HMDB01067" xr:uid="{00000000-0004-0000-0600-00006C020000}"/>
    <hyperlink ref="C316" r:id="rId622" display="http://www.hmdb.ca/metabolites/HMDB60102" xr:uid="{00000000-0004-0000-0600-00006D020000}"/>
    <hyperlink ref="C317" r:id="rId623" display="http://www.hmdb.ca/metabolites/HMDB01202" xr:uid="{00000000-0004-0000-0600-00006E020000}"/>
    <hyperlink ref="C318" r:id="rId624" display="http://www.hmdb.ca/metabolites/HMDB00125" xr:uid="{00000000-0004-0000-0600-00006F020000}"/>
    <hyperlink ref="C319" r:id="rId625" display="http://www.hmdb.ca/metabolites/HMDB01409" xr:uid="{00000000-0004-0000-0600-000070020000}"/>
    <hyperlink ref="C320" r:id="rId626" display="http://www.hmdb.ca/metabolites/HMDB00230" xr:uid="{00000000-0004-0000-0600-000071020000}"/>
    <hyperlink ref="C321" r:id="rId627" display="http://www.hmdb.ca/metabolites/HMDB01285" xr:uid="{00000000-0004-0000-0600-000072020000}"/>
    <hyperlink ref="C322" r:id="rId628" display="http://www.hmdb.ca/metabolites/HMDB01227" xr:uid="{00000000-0004-0000-0600-000073020000}"/>
    <hyperlink ref="C323" r:id="rId629" display="http://www.hmdb.ca/metabolites/HMDB00095" xr:uid="{00000000-0004-0000-0600-000074020000}"/>
    <hyperlink ref="C324" r:id="rId630" display="http://www.hmdb.ca/metabolites/HMDB01058" xr:uid="{00000000-0004-0000-0600-000075020000}"/>
    <hyperlink ref="C325" r:id="rId631" display="http://www.hmdb.ca/metabolites/HMDB00186" xr:uid="{00000000-0004-0000-0600-000076020000}"/>
    <hyperlink ref="C326" r:id="rId632" display="http://www.hmdb.ca/metabolites/HMDB00258" xr:uid="{00000000-0004-0000-0600-000077020000}"/>
    <hyperlink ref="C327" r:id="rId633" display="http://www.hmdb.ca/metabolites/HMDB01314" xr:uid="{00000000-0004-0000-0600-000078020000}"/>
    <hyperlink ref="C328" r:id="rId634" display="http://www.hmdb.ca/metabolites/HMDB03559" xr:uid="{00000000-0004-0000-0600-000079020000}"/>
    <hyperlink ref="C329" r:id="rId635" display="http://www.hmdb.ca/metabolites/HMDB00045" xr:uid="{00000000-0004-0000-0600-00007A020000}"/>
    <hyperlink ref="C330" r:id="rId636" display="http://www.hmdb.ca/metabolites/HMDB00175" xr:uid="{00000000-0004-0000-0600-00007B020000}"/>
    <hyperlink ref="C331" r:id="rId637" display="http://www.hmdb.ca/metabolites/HMDB0001220" xr:uid="{00000000-0004-0000-0600-00007C020000}"/>
    <hyperlink ref="C332" r:id="rId638" xr:uid="{00000000-0004-0000-0600-00007D020000}"/>
    <hyperlink ref="C333" r:id="rId639" display="http://www.hmdb.ca/metabolites/HMDB01245" xr:uid="{00000000-0004-0000-0600-00007E020000}"/>
    <hyperlink ref="C335" r:id="rId640" display="http://www.hmdb.ca/metabolites/HMDB00626" xr:uid="{00000000-0004-0000-0600-00007F020000}"/>
    <hyperlink ref="C336" r:id="rId641" display="http://www.hmdb.ca/metabolites/HMDB00518" xr:uid="{00000000-0004-0000-0600-000080020000}"/>
    <hyperlink ref="C337" r:id="rId642" display="http://www.hmdb.ca/metabolites/HMDB00295" xr:uid="{00000000-0004-0000-0600-000081020000}"/>
    <hyperlink ref="C338" r:id="rId643" display="http://www.hmdb.ca/metabolites/HMDB00865" xr:uid="{00000000-0004-0000-0600-000082020000}"/>
    <hyperlink ref="C339" r:id="rId644" display="http://www.hmdb.ca/metabolites/HMDB00619" xr:uid="{00000000-0004-0000-0600-000083020000}"/>
    <hyperlink ref="C340" r:id="rId645" display="http://www.hmdb.ca/metabolites/HMDB01492" xr:uid="{00000000-0004-0000-0600-000084020000}"/>
    <hyperlink ref="C341" r:id="rId646" display="http://www.hmdb.ca/metabolites/HMDB01341" xr:uid="{00000000-0004-0000-0600-000085020000}"/>
    <hyperlink ref="C342" r:id="rId647" display="http://www.hmdb.ca/metabolites/HMDB01893" xr:uid="{00000000-0004-0000-0600-000086020000}"/>
    <hyperlink ref="C343" r:id="rId648" display="http://www.hmdb.ca/metabolites/HMDB01201" xr:uid="{00000000-0004-0000-0600-000087020000}"/>
    <hyperlink ref="C344" r:id="rId649" display="http://www.hmdb.ca/metabolites/HMDB00637" xr:uid="{00000000-0004-0000-0600-000088020000}"/>
    <hyperlink ref="C345" r:id="rId650" display="http://www.hmdb.ca/metabolites/HMDB00536" xr:uid="{00000000-0004-0000-0600-000089020000}"/>
    <hyperlink ref="C346" r:id="rId651" display="http://www.hmdb.ca/metabolites/HMDB00138" xr:uid="{00000000-0004-0000-0600-00008A020000}"/>
    <hyperlink ref="C347" r:id="rId652" display="http://www.hmdb.ca/metabolites/HMDB00653" xr:uid="{00000000-0004-0000-0600-00008B020000}"/>
    <hyperlink ref="C348" r:id="rId653" display="http://www.hmdb.ca/metabolites/HMDB0000998" xr:uid="{00000000-0004-0000-0600-00008C020000}"/>
    <hyperlink ref="C349" r:id="rId654" display="http://www.hmdb.ca/metabolites/HMDB01191" xr:uid="{00000000-0004-0000-0600-00008D020000}"/>
    <hyperlink ref="C350" r:id="rId655" display="http://www.hmdb.ca/metabolites/HMDB0001342" xr:uid="{00000000-0004-0000-0600-00008E020000}"/>
    <hyperlink ref="C351" r:id="rId656" display="http://www.hmdb.ca/metabolites/HMDB00082" xr:uid="{00000000-0004-0000-0600-00008F020000}"/>
    <hyperlink ref="C353" r:id="rId657" display="http://www.hmdb.ca/metabolites/HMDB00538" xr:uid="{00000000-0004-0000-0600-000090020000}"/>
    <hyperlink ref="C354" r:id="rId658" display="http://www.hmdb.ca/metabolites/HMDB01134" xr:uid="{00000000-0004-0000-0600-000091020000}"/>
    <hyperlink ref="C355" r:id="rId659" display="http://www.hmdb.ca/metabolites/HMDB00932" xr:uid="{00000000-0004-0000-0600-000092020000}"/>
    <hyperlink ref="C356" r:id="rId660" display="http://www.hmdb.ca/metabolites/HMDB00036" xr:uid="{00000000-0004-0000-0600-000093020000}"/>
    <hyperlink ref="C357" r:id="rId661" display="http://www.hmdb.ca/metabolites/HMDB01273" xr:uid="{00000000-0004-0000-0600-000094020000}"/>
    <hyperlink ref="C358" r:id="rId662" display="http://www.hmdb.ca/metabolites/HMDB00286" xr:uid="{00000000-0004-0000-0600-000095020000}"/>
    <hyperlink ref="C359" r:id="rId663" display="http://www.hmdb.ca/metabolites/HMDB00290" xr:uid="{00000000-0004-0000-0600-000096020000}"/>
    <hyperlink ref="C360" r:id="rId664" display="http://www.hmdb.ca/metabolites/HMDB03337" xr:uid="{00000000-0004-0000-0600-000097020000}"/>
    <hyperlink ref="C362" r:id="rId665" display="http://www.hmdb.ca/metabolites/HMDB00217" xr:uid="{00000000-0004-0000-0600-000098020000}"/>
    <hyperlink ref="C361" r:id="rId666" display="http://www.hmdb.ca/metabolites/HMDB01487" xr:uid="{00000000-0004-0000-0600-000099020000}"/>
    <hyperlink ref="C108" r:id="rId667" display="http://www.hmdb.ca/metabolites/HMDB00033" xr:uid="{00000000-0004-0000-0600-00009A020000}"/>
    <hyperlink ref="C206" r:id="rId668" display="http://www.hmdb.ca/metabolites/HMDB00208" xr:uid="{00000000-0004-0000-0600-00009B020000}"/>
    <hyperlink ref="C252" r:id="rId669" display="http://www.hmdb.ca/metabolites/HMDB00044" xr:uid="{00000000-0004-0000-0600-00009C020000}"/>
    <hyperlink ref="C305" r:id="rId670" display="http://www.hmdb.ca/metabolites/HMDB01586" xr:uid="{00000000-0004-0000-0600-00009D020000}"/>
    <hyperlink ref="C86" r:id="rId671" display="http://www.hmdb.ca/metabolites/HMDB02825" xr:uid="{00000000-0004-0000-0600-00009E020000}"/>
    <hyperlink ref="C117" r:id="rId672" display="http://www.hmdb.ca/metabolites/HMDB00845" xr:uid="{00000000-0004-0000-0600-00009F020000}"/>
    <hyperlink ref="C230" r:id="rId673" display="http://www.hmdb.ca/metabolites/HMDB03320" xr:uid="{00000000-0004-0000-0600-0000A0020000}"/>
    <hyperlink ref="C224" r:id="rId674" display="http://www.hmdb.ca/metabolites/HMDB00397" xr:uid="{00000000-0004-0000-0600-0000A1020000}"/>
    <hyperlink ref="C95" r:id="rId675" display="http://www.hmdb.ca/metabolites/HMDB00679" xr:uid="{00000000-0004-0000-0600-0000A2020000}"/>
    <hyperlink ref="C114" r:id="rId676" display="http://www.hmdb.ca/metabolites/HMDB00089" xr:uid="{00000000-0004-0000-0600-0000A3020000}"/>
    <hyperlink ref="C158" r:id="rId677" display="http://www.hmdb.ca/metabolites/HMDB00115" xr:uid="{00000000-0004-0000-0600-0000A4020000}"/>
    <hyperlink ref="C184" r:id="rId678" display="http://www.hmdb.ca/metabolites/HMDB00634" xr:uid="{00000000-0004-0000-0600-0000A5020000}"/>
    <hyperlink ref="C300" r:id="rId679" display="http://www.hmdb.ca/metabolites/HMDB0000220" xr:uid="{00000000-0004-0000-0600-0000A6020000}"/>
    <hyperlink ref="C63" r:id="rId680" display="HMDB03339" xr:uid="{00000000-0004-0000-0600-0000A7020000}"/>
    <hyperlink ref="C125" r:id="rId681" display="http://www.hmdb.ca/metabolites/HMDB00050" xr:uid="{00000000-0004-0000-0600-0000A8020000}"/>
    <hyperlink ref="C241" r:id="rId682" display="http://www.hmdb.ca/metabolites/HMDB00130" xr:uid="{00000000-0004-0000-0600-0000A9020000}"/>
    <hyperlink ref="C334" r:id="rId683" display="http://www.hmdb.ca/metabolites/HMDB00280" xr:uid="{00000000-0004-0000-0600-0000AA020000}"/>
    <hyperlink ref="C257" r:id="rId684" xr:uid="{00000000-0004-0000-0600-0000AB020000}"/>
    <hyperlink ref="C352" r:id="rId685" xr:uid="{00000000-0004-0000-0600-0000AC020000}"/>
    <hyperlink ref="D64" r:id="rId686" xr:uid="{00000000-0004-0000-0600-0000AD020000}"/>
    <hyperlink ref="D50" r:id="rId687" xr:uid="{00000000-0004-0000-0600-0000AE020000}"/>
    <hyperlink ref="D178" r:id="rId688" xr:uid="{00000000-0004-0000-0600-0000AF020000}"/>
    <hyperlink ref="D199" r:id="rId689" xr:uid="{00000000-0004-0000-0600-0000B0020000}"/>
    <hyperlink ref="D114" r:id="rId690" display="https://www.kegg.jp/entry/C00475" xr:uid="{00000000-0004-0000-0600-0000B1020000}"/>
    <hyperlink ref="D265" r:id="rId691" display="https://www.kegg.jp/entry/C00392" xr:uid="{00000000-0004-0000-0600-0000B202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72571E8AF5494EA029E2E95C663628" ma:contentTypeVersion="13" ma:contentTypeDescription="Create a new document." ma:contentTypeScope="" ma:versionID="a7d52feea033cdaac669d5f96c31c3b1">
  <xsd:schema xmlns:xsd="http://www.w3.org/2001/XMLSchema" xmlns:xs="http://www.w3.org/2001/XMLSchema" xmlns:p="http://schemas.microsoft.com/office/2006/metadata/properties" xmlns:ns3="85755c7b-8847-41e3-abf6-be7f8df85123" xmlns:ns4="dfe22c06-138b-438c-99ca-c81171538165" targetNamespace="http://schemas.microsoft.com/office/2006/metadata/properties" ma:root="true" ma:fieldsID="dfb0f387c5dcb994a4ba74010930e787" ns3:_="" ns4:_="">
    <xsd:import namespace="85755c7b-8847-41e3-abf6-be7f8df85123"/>
    <xsd:import namespace="dfe22c06-138b-438c-99ca-c811715381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55c7b-8847-41e3-abf6-be7f8df85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22c06-138b-438c-99ca-c81171538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4DE70C-044F-408B-8F43-20E0879315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B12D02-D21C-49F3-BF64-B33B7F89B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755c7b-8847-41e3-abf6-be7f8df85123"/>
    <ds:schemaRef ds:uri="dfe22c06-138b-438c-99ca-c81171538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AB2643-71B1-45D8-8EE5-C42BA6DC87B2}">
  <ds:schemaRefs>
    <ds:schemaRef ds:uri="http://purl.org/dc/elements/1.1/"/>
    <ds:schemaRef ds:uri="dfe22c06-138b-438c-99ca-c81171538165"/>
    <ds:schemaRef ds:uri="http://purl.org/dc/terms/"/>
    <ds:schemaRef ds:uri="http://schemas.microsoft.com/office/infopath/2007/PartnerControls"/>
    <ds:schemaRef ds:uri="http://schemas.microsoft.com/office/2006/documentManagement/types"/>
    <ds:schemaRef ds:uri="85755c7b-8847-41e3-abf6-be7f8df85123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</vt:lpstr>
      <vt:lpstr>Sample ID </vt:lpstr>
      <vt:lpstr>Data Reproducibility</vt:lpstr>
      <vt:lpstr>2022-01-14_Promislow-Jing_Batch</vt:lpstr>
      <vt:lpstr>AbsoluteConcetrationsTemplate </vt:lpstr>
      <vt:lpstr>Absolute Quant Data</vt:lpstr>
      <vt:lpstr>Metabolite Information</vt:lpstr>
    </vt:vector>
  </TitlesOfParts>
  <Company>UW School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 Djukovic</dc:creator>
  <cp:lastModifiedBy>Maria Partida-Aguilar</cp:lastModifiedBy>
  <dcterms:created xsi:type="dcterms:W3CDTF">2020-07-28T21:43:49Z</dcterms:created>
  <dcterms:modified xsi:type="dcterms:W3CDTF">2022-05-23T23:40:10Z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0x010100F072571E8AF5494EA029E2E95C663628</vt:lpwstr>
  </property>
</Properties>
</file>