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ftware_hardware\COVID-19\"/>
    </mc:Choice>
  </mc:AlternateContent>
  <bookViews>
    <workbookView xWindow="0" yWindow="0" windowWidth="21943" windowHeight="7200" activeTab="3"/>
  </bookViews>
  <sheets>
    <sheet name="Nowcast_R" sheetId="1" r:id="rId1"/>
    <sheet name="Auswertung Wochentage" sheetId="3" r:id="rId2"/>
    <sheet name="MW + STD Schätzer" sheetId="4" r:id="rId3"/>
    <sheet name="Erläuterungen" sheetId="5" r:id="rId4"/>
  </sheets>
  <calcPr calcId="162913"/>
</workbook>
</file>

<file path=xl/calcChain.xml><?xml version="1.0" encoding="utf-8"?>
<calcChain xmlns="http://schemas.openxmlformats.org/spreadsheetml/2006/main">
  <c r="AC104" i="1" l="1"/>
  <c r="AC103" i="1"/>
  <c r="AC102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13" i="1"/>
  <c r="C13" i="1" l="1"/>
  <c r="M13" i="1"/>
  <c r="N13" i="1"/>
  <c r="O13" i="1" s="1"/>
  <c r="Q13" i="1"/>
  <c r="T13" i="1"/>
  <c r="U13" i="1"/>
  <c r="X13" i="1"/>
  <c r="Y13" i="1" s="1"/>
  <c r="Z16" i="1" s="1"/>
  <c r="AA16" i="1" s="1"/>
  <c r="AB13" i="1"/>
  <c r="C14" i="1"/>
  <c r="M14" i="1"/>
  <c r="N14" i="1"/>
  <c r="O14" i="1" s="1"/>
  <c r="Q14" i="1"/>
  <c r="T14" i="1"/>
  <c r="X14" i="1"/>
  <c r="AB14" i="1"/>
  <c r="C15" i="1"/>
  <c r="M15" i="1"/>
  <c r="N15" i="1"/>
  <c r="O15" i="1" s="1"/>
  <c r="Q15" i="1"/>
  <c r="T15" i="1"/>
  <c r="X15" i="1"/>
  <c r="AB15" i="1"/>
  <c r="C16" i="1"/>
  <c r="M16" i="1"/>
  <c r="N16" i="1"/>
  <c r="O16" i="1" s="1"/>
  <c r="Q16" i="1"/>
  <c r="T16" i="1"/>
  <c r="U16" i="1" s="1"/>
  <c r="V16" i="1"/>
  <c r="W16" i="1" s="1"/>
  <c r="X16" i="1"/>
  <c r="Y16" i="1" s="1"/>
  <c r="AB16" i="1"/>
  <c r="C12" i="1"/>
  <c r="M12" i="1"/>
  <c r="N12" i="1"/>
  <c r="O12" i="1"/>
  <c r="Q12" i="1"/>
  <c r="T12" i="1"/>
  <c r="U12" i="1" s="1"/>
  <c r="V15" i="1" s="1"/>
  <c r="X12" i="1"/>
  <c r="U24" i="1" l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O104" i="1" l="1"/>
  <c r="O103" i="1"/>
  <c r="O102" i="1"/>
  <c r="O11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10" i="1"/>
  <c r="O9" i="1"/>
  <c r="N5" i="1"/>
  <c r="N6" i="1"/>
  <c r="N7" i="1"/>
  <c r="N8" i="1"/>
  <c r="N10" i="1"/>
  <c r="N11" i="1"/>
  <c r="O20" i="1"/>
  <c r="N17" i="1"/>
  <c r="O21" i="1" s="1"/>
  <c r="N18" i="1"/>
  <c r="O22" i="1" s="1"/>
  <c r="N19" i="1"/>
  <c r="O19" i="1" s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9" i="1"/>
  <c r="O23" i="1" l="1"/>
  <c r="O18" i="1"/>
  <c r="O17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AH16" i="1" l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15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102" i="1" l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D113" i="1"/>
  <c r="C3" i="3" s="1"/>
  <c r="J113" i="1"/>
  <c r="D3" i="3" s="1"/>
  <c r="S113" i="1"/>
  <c r="D109" i="1"/>
  <c r="C6" i="3" s="1"/>
  <c r="J109" i="1"/>
  <c r="D6" i="3" s="1"/>
  <c r="S109" i="1"/>
  <c r="G6" i="3" s="1"/>
  <c r="A5" i="3"/>
  <c r="B5" i="3"/>
  <c r="A6" i="3"/>
  <c r="B6" i="3"/>
  <c r="A7" i="3"/>
  <c r="B7" i="3"/>
  <c r="A8" i="3"/>
  <c r="B8" i="3"/>
  <c r="A2" i="3"/>
  <c r="B2" i="3"/>
  <c r="A3" i="3"/>
  <c r="B3" i="3"/>
  <c r="A4" i="3"/>
  <c r="B4" i="3"/>
  <c r="D114" i="1"/>
  <c r="C4" i="3" s="1"/>
  <c r="D112" i="1"/>
  <c r="C2" i="3" s="1"/>
  <c r="D111" i="1"/>
  <c r="C8" i="3" s="1"/>
  <c r="D110" i="1"/>
  <c r="C7" i="3" s="1"/>
  <c r="D108" i="1"/>
  <c r="C5" i="3" s="1"/>
  <c r="J114" i="1"/>
  <c r="D4" i="3" s="1"/>
  <c r="J112" i="1"/>
  <c r="D2" i="3" s="1"/>
  <c r="J111" i="1"/>
  <c r="D8" i="3" s="1"/>
  <c r="J110" i="1"/>
  <c r="D7" i="3" s="1"/>
  <c r="J108" i="1"/>
  <c r="D5" i="3" s="1"/>
  <c r="S110" i="1"/>
  <c r="G7" i="3" s="1"/>
  <c r="S111" i="1"/>
  <c r="G8" i="3" s="1"/>
  <c r="S112" i="1"/>
  <c r="G2" i="3" s="1"/>
  <c r="G3" i="3"/>
  <c r="S114" i="1"/>
  <c r="G4" i="3" s="1"/>
  <c r="S108" i="1"/>
  <c r="G5" i="3" s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1" i="1"/>
  <c r="Q10" i="1"/>
  <c r="Q9" i="1"/>
  <c r="Q8" i="1"/>
  <c r="Q7" i="1"/>
  <c r="Q6" i="1"/>
  <c r="Q5" i="1"/>
  <c r="Q4" i="1"/>
  <c r="Q3" i="1"/>
  <c r="Q2" i="1"/>
  <c r="C3" i="1"/>
  <c r="C4" i="1"/>
  <c r="C5" i="1"/>
  <c r="C6" i="1"/>
  <c r="C7" i="1"/>
  <c r="C8" i="1"/>
  <c r="C9" i="1"/>
  <c r="C10" i="1"/>
  <c r="C1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AD102" i="1" l="1"/>
  <c r="S104" i="1"/>
  <c r="C3" i="4" s="1"/>
  <c r="J104" i="1"/>
  <c r="B3" i="4" s="1"/>
  <c r="S102" i="1"/>
  <c r="J102" i="1"/>
  <c r="J103" i="1" l="1"/>
  <c r="B4" i="4" s="1"/>
  <c r="B2" i="4"/>
  <c r="S103" i="1"/>
  <c r="C4" i="4" s="1"/>
  <c r="C2" i="4"/>
  <c r="X64" i="1"/>
  <c r="AB57" i="1" s="1"/>
  <c r="T64" i="1"/>
  <c r="AI64" i="1" s="1"/>
  <c r="M10" i="1" l="1"/>
  <c r="M11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9" i="1"/>
  <c r="X9" i="1" l="1"/>
  <c r="X10" i="1"/>
  <c r="Y14" i="1" s="1"/>
  <c r="X11" i="1"/>
  <c r="Y15" i="1" s="1"/>
  <c r="X17" i="1"/>
  <c r="X18" i="1"/>
  <c r="X19" i="1"/>
  <c r="X20" i="1"/>
  <c r="X21" i="1"/>
  <c r="X22" i="1"/>
  <c r="X23" i="1"/>
  <c r="X24" i="1"/>
  <c r="AB17" i="1" s="1"/>
  <c r="X25" i="1"/>
  <c r="AB18" i="1" s="1"/>
  <c r="X26" i="1"/>
  <c r="AB19" i="1" s="1"/>
  <c r="X27" i="1"/>
  <c r="AB20" i="1" s="1"/>
  <c r="X28" i="1"/>
  <c r="AB21" i="1" s="1"/>
  <c r="X29" i="1"/>
  <c r="AB22" i="1" s="1"/>
  <c r="X30" i="1"/>
  <c r="AB23" i="1" s="1"/>
  <c r="X31" i="1"/>
  <c r="X32" i="1"/>
  <c r="AB25" i="1" s="1"/>
  <c r="X33" i="1"/>
  <c r="AB26" i="1" s="1"/>
  <c r="X34" i="1"/>
  <c r="AB27" i="1" s="1"/>
  <c r="X35" i="1"/>
  <c r="AB28" i="1" s="1"/>
  <c r="X36" i="1"/>
  <c r="AB29" i="1" s="1"/>
  <c r="X37" i="1"/>
  <c r="X38" i="1"/>
  <c r="AB31" i="1" s="1"/>
  <c r="X39" i="1"/>
  <c r="X40" i="1"/>
  <c r="AB33" i="1" s="1"/>
  <c r="X41" i="1"/>
  <c r="AB34" i="1" s="1"/>
  <c r="X42" i="1"/>
  <c r="AB35" i="1" s="1"/>
  <c r="X43" i="1"/>
  <c r="AB36" i="1" s="1"/>
  <c r="X44" i="1"/>
  <c r="AB37" i="1" s="1"/>
  <c r="X45" i="1"/>
  <c r="X46" i="1"/>
  <c r="AB39" i="1" s="1"/>
  <c r="X47" i="1"/>
  <c r="AB40" i="1" s="1"/>
  <c r="X48" i="1"/>
  <c r="AB41" i="1" s="1"/>
  <c r="X49" i="1"/>
  <c r="AB42" i="1" s="1"/>
  <c r="X50" i="1"/>
  <c r="AB43" i="1" s="1"/>
  <c r="X51" i="1"/>
  <c r="AB44" i="1" s="1"/>
  <c r="X52" i="1"/>
  <c r="AB45" i="1" s="1"/>
  <c r="X53" i="1"/>
  <c r="X54" i="1"/>
  <c r="AB47" i="1" s="1"/>
  <c r="X55" i="1"/>
  <c r="AB48" i="1" s="1"/>
  <c r="X56" i="1"/>
  <c r="AB49" i="1" s="1"/>
  <c r="X57" i="1"/>
  <c r="AB50" i="1" s="1"/>
  <c r="X58" i="1"/>
  <c r="AB51" i="1" s="1"/>
  <c r="X59" i="1"/>
  <c r="AB52" i="1" s="1"/>
  <c r="X60" i="1"/>
  <c r="AB53" i="1" s="1"/>
  <c r="X61" i="1"/>
  <c r="X62" i="1"/>
  <c r="X63" i="1"/>
  <c r="AB56" i="1" s="1"/>
  <c r="T6" i="1"/>
  <c r="T7" i="1"/>
  <c r="T8" i="1"/>
  <c r="T9" i="1"/>
  <c r="T10" i="1"/>
  <c r="U14" i="1" s="1"/>
  <c r="T11" i="1"/>
  <c r="T17" i="1"/>
  <c r="T18" i="1"/>
  <c r="T19" i="1"/>
  <c r="T20" i="1"/>
  <c r="AI20" i="1" s="1"/>
  <c r="T21" i="1"/>
  <c r="AI21" i="1" s="1"/>
  <c r="T22" i="1"/>
  <c r="AI22" i="1" s="1"/>
  <c r="T23" i="1"/>
  <c r="AI23" i="1" s="1"/>
  <c r="T24" i="1"/>
  <c r="AI24" i="1" s="1"/>
  <c r="T25" i="1"/>
  <c r="AI25" i="1" s="1"/>
  <c r="T26" i="1"/>
  <c r="AI26" i="1" s="1"/>
  <c r="T27" i="1"/>
  <c r="AI27" i="1" s="1"/>
  <c r="T28" i="1"/>
  <c r="AI28" i="1" s="1"/>
  <c r="T29" i="1"/>
  <c r="AI29" i="1" s="1"/>
  <c r="T30" i="1"/>
  <c r="AI30" i="1" s="1"/>
  <c r="T31" i="1"/>
  <c r="AI31" i="1" s="1"/>
  <c r="T32" i="1"/>
  <c r="AI32" i="1" s="1"/>
  <c r="T33" i="1"/>
  <c r="AI33" i="1" s="1"/>
  <c r="T34" i="1"/>
  <c r="AI34" i="1" s="1"/>
  <c r="T35" i="1"/>
  <c r="AI35" i="1" s="1"/>
  <c r="T36" i="1"/>
  <c r="AI36" i="1" s="1"/>
  <c r="T37" i="1"/>
  <c r="AI37" i="1" s="1"/>
  <c r="T38" i="1"/>
  <c r="AI38" i="1" s="1"/>
  <c r="T39" i="1"/>
  <c r="AI39" i="1" s="1"/>
  <c r="T40" i="1"/>
  <c r="AI40" i="1" s="1"/>
  <c r="T41" i="1"/>
  <c r="AI41" i="1" s="1"/>
  <c r="T42" i="1"/>
  <c r="AI42" i="1" s="1"/>
  <c r="T43" i="1"/>
  <c r="AI43" i="1" s="1"/>
  <c r="T44" i="1"/>
  <c r="AI44" i="1" s="1"/>
  <c r="T45" i="1"/>
  <c r="AI45" i="1" s="1"/>
  <c r="T46" i="1"/>
  <c r="AI46" i="1" s="1"/>
  <c r="T47" i="1"/>
  <c r="AI47" i="1" s="1"/>
  <c r="T48" i="1"/>
  <c r="AI48" i="1" s="1"/>
  <c r="T49" i="1"/>
  <c r="AI49" i="1" s="1"/>
  <c r="T50" i="1"/>
  <c r="AI50" i="1" s="1"/>
  <c r="T51" i="1"/>
  <c r="AI51" i="1" s="1"/>
  <c r="T52" i="1"/>
  <c r="AI52" i="1" s="1"/>
  <c r="T53" i="1"/>
  <c r="AI53" i="1" s="1"/>
  <c r="T54" i="1"/>
  <c r="AI54" i="1" s="1"/>
  <c r="T55" i="1"/>
  <c r="AI55" i="1" s="1"/>
  <c r="T56" i="1"/>
  <c r="AI56" i="1" s="1"/>
  <c r="T57" i="1"/>
  <c r="AI57" i="1" s="1"/>
  <c r="T58" i="1"/>
  <c r="AI58" i="1" s="1"/>
  <c r="T59" i="1"/>
  <c r="AI59" i="1" s="1"/>
  <c r="T60" i="1"/>
  <c r="AI60" i="1" s="1"/>
  <c r="T61" i="1"/>
  <c r="T62" i="1"/>
  <c r="AI62" i="1" s="1"/>
  <c r="T63" i="1"/>
  <c r="AI63" i="1" s="1"/>
  <c r="T5" i="1"/>
  <c r="W15" i="1" l="1"/>
  <c r="U15" i="1"/>
  <c r="U11" i="1"/>
  <c r="V14" i="1" s="1"/>
  <c r="W14" i="1" s="1"/>
  <c r="AB12" i="1"/>
  <c r="Y23" i="1"/>
  <c r="Z26" i="1" s="1"/>
  <c r="AA26" i="1" s="1"/>
  <c r="AB11" i="1"/>
  <c r="Y18" i="1"/>
  <c r="Z21" i="1" s="1"/>
  <c r="AA21" i="1" s="1"/>
  <c r="Y22" i="1"/>
  <c r="Z25" i="1" s="1"/>
  <c r="AA25" i="1" s="1"/>
  <c r="AI19" i="1"/>
  <c r="U23" i="1"/>
  <c r="V26" i="1" s="1"/>
  <c r="AI18" i="1"/>
  <c r="U18" i="1"/>
  <c r="V21" i="1" s="1"/>
  <c r="U22" i="1"/>
  <c r="V25" i="1" s="1"/>
  <c r="U9" i="1"/>
  <c r="V12" i="1" s="1"/>
  <c r="W12" i="1" s="1"/>
  <c r="U10" i="1"/>
  <c r="V13" i="1" s="1"/>
  <c r="W13" i="1" s="1"/>
  <c r="V17" i="1"/>
  <c r="AB10" i="1"/>
  <c r="Y17" i="1"/>
  <c r="Z20" i="1" s="1"/>
  <c r="AA20" i="1" s="1"/>
  <c r="Y21" i="1"/>
  <c r="Z24" i="1" s="1"/>
  <c r="AA24" i="1" s="1"/>
  <c r="AB9" i="1"/>
  <c r="Y20" i="1"/>
  <c r="Z23" i="1" s="1"/>
  <c r="AA23" i="1" s="1"/>
  <c r="Z18" i="1"/>
  <c r="AA18" i="1" s="1"/>
  <c r="Y19" i="1"/>
  <c r="Z22" i="1" s="1"/>
  <c r="AA22" i="1" s="1"/>
  <c r="AI15" i="1"/>
  <c r="U19" i="1"/>
  <c r="V22" i="1" s="1"/>
  <c r="AI17" i="1"/>
  <c r="U17" i="1"/>
  <c r="V20" i="1" s="1"/>
  <c r="U21" i="1"/>
  <c r="V24" i="1" s="1"/>
  <c r="AI16" i="1"/>
  <c r="V19" i="1"/>
  <c r="U20" i="1"/>
  <c r="V23" i="1" s="1"/>
  <c r="AI61" i="1"/>
  <c r="AB55" i="1"/>
  <c r="AB54" i="1"/>
  <c r="Z67" i="1"/>
  <c r="AA67" i="1" s="1"/>
  <c r="AE67" i="1" s="1"/>
  <c r="AB24" i="1"/>
  <c r="Z64" i="1"/>
  <c r="AA64" i="1" s="1"/>
  <c r="AE64" i="1" s="1"/>
  <c r="Z29" i="1"/>
  <c r="AA29" i="1" s="1"/>
  <c r="Z56" i="1"/>
  <c r="AA56" i="1" s="1"/>
  <c r="AE56" i="1" s="1"/>
  <c r="AB46" i="1"/>
  <c r="Z48" i="1"/>
  <c r="AA48" i="1" s="1"/>
  <c r="AE48" i="1" s="1"/>
  <c r="AB38" i="1"/>
  <c r="AB30" i="1"/>
  <c r="AF37" i="1"/>
  <c r="Z45" i="1"/>
  <c r="AA45" i="1" s="1"/>
  <c r="AE45" i="1" s="1"/>
  <c r="AB32" i="1"/>
  <c r="Z66" i="1"/>
  <c r="AA66" i="1" s="1"/>
  <c r="AE66" i="1" s="1"/>
  <c r="Z58" i="1"/>
  <c r="AA58" i="1" s="1"/>
  <c r="AE58" i="1" s="1"/>
  <c r="Z53" i="1"/>
  <c r="AA53" i="1" s="1"/>
  <c r="AE53" i="1" s="1"/>
  <c r="Z65" i="1"/>
  <c r="AA65" i="1" s="1"/>
  <c r="AE65" i="1" s="1"/>
  <c r="Z49" i="1"/>
  <c r="AA49" i="1" s="1"/>
  <c r="AE49" i="1" s="1"/>
  <c r="Z17" i="1"/>
  <c r="AA17" i="1" s="1"/>
  <c r="Z33" i="1"/>
  <c r="AA33" i="1" s="1"/>
  <c r="Z60" i="1"/>
  <c r="AA60" i="1" s="1"/>
  <c r="AE60" i="1" s="1"/>
  <c r="Z44" i="1"/>
  <c r="AA44" i="1" s="1"/>
  <c r="AE44" i="1" s="1"/>
  <c r="Z28" i="1"/>
  <c r="AA28" i="1" s="1"/>
  <c r="Z32" i="1"/>
  <c r="AA32" i="1" s="1"/>
  <c r="Z61" i="1"/>
  <c r="AA61" i="1" s="1"/>
  <c r="AE61" i="1" s="1"/>
  <c r="Z41" i="1"/>
  <c r="AA41" i="1" s="1"/>
  <c r="AE41" i="1" s="1"/>
  <c r="Z42" i="1"/>
  <c r="AA42" i="1" s="1"/>
  <c r="AE42" i="1" s="1"/>
  <c r="Z57" i="1"/>
  <c r="AA57" i="1" s="1"/>
  <c r="AE57" i="1" s="1"/>
  <c r="Z36" i="1"/>
  <c r="AA36" i="1" s="1"/>
  <c r="AE36" i="1" s="1"/>
  <c r="Z52" i="1"/>
  <c r="AA52" i="1" s="1"/>
  <c r="AE52" i="1" s="1"/>
  <c r="Z34" i="1"/>
  <c r="AA34" i="1" s="1"/>
  <c r="AE34" i="1" s="1"/>
  <c r="Z50" i="1"/>
  <c r="AA50" i="1" s="1"/>
  <c r="AE50" i="1" s="1"/>
  <c r="Z63" i="1"/>
  <c r="AA63" i="1" s="1"/>
  <c r="AE63" i="1" s="1"/>
  <c r="Z55" i="1"/>
  <c r="AA55" i="1" s="1"/>
  <c r="AE55" i="1" s="1"/>
  <c r="Z47" i="1"/>
  <c r="AA47" i="1" s="1"/>
  <c r="AE47" i="1" s="1"/>
  <c r="Z39" i="1"/>
  <c r="AA39" i="1" s="1"/>
  <c r="AE39" i="1" s="1"/>
  <c r="Z31" i="1"/>
  <c r="AA31" i="1" s="1"/>
  <c r="Z62" i="1"/>
  <c r="AA62" i="1" s="1"/>
  <c r="AE62" i="1" s="1"/>
  <c r="Z54" i="1"/>
  <c r="AA54" i="1" s="1"/>
  <c r="AE54" i="1" s="1"/>
  <c r="Z46" i="1"/>
  <c r="AA46" i="1" s="1"/>
  <c r="AE46" i="1" s="1"/>
  <c r="Z38" i="1"/>
  <c r="AA38" i="1" s="1"/>
  <c r="AE38" i="1" s="1"/>
  <c r="Z30" i="1"/>
  <c r="AA30" i="1" s="1"/>
  <c r="Z43" i="1"/>
  <c r="AA43" i="1" s="1"/>
  <c r="AE43" i="1" s="1"/>
  <c r="Z59" i="1"/>
  <c r="AA59" i="1" s="1"/>
  <c r="AE59" i="1" s="1"/>
  <c r="Z19" i="1"/>
  <c r="AA19" i="1" s="1"/>
  <c r="Z35" i="1"/>
  <c r="AA35" i="1" s="1"/>
  <c r="AE35" i="1" s="1"/>
  <c r="Z27" i="1"/>
  <c r="AA27" i="1" s="1"/>
  <c r="Z51" i="1"/>
  <c r="AA51" i="1" s="1"/>
  <c r="AE51" i="1" s="1"/>
  <c r="AF38" i="1"/>
  <c r="V28" i="1"/>
  <c r="V35" i="1"/>
  <c r="V27" i="1"/>
  <c r="AF39" i="1"/>
  <c r="V31" i="1"/>
  <c r="V18" i="1"/>
  <c r="V30" i="1"/>
  <c r="AF34" i="1"/>
  <c r="V29" i="1"/>
  <c r="V34" i="1"/>
  <c r="V33" i="1"/>
  <c r="V32" i="1"/>
  <c r="AF36" i="1"/>
  <c r="AJ15" i="1"/>
  <c r="AF35" i="1"/>
  <c r="AI102" i="1" l="1"/>
  <c r="W35" i="1"/>
  <c r="AG35" i="1" s="1"/>
  <c r="AJ35" i="1"/>
  <c r="W31" i="1"/>
  <c r="AJ31" i="1"/>
  <c r="V59" i="1"/>
  <c r="AF56" i="1"/>
  <c r="V62" i="1"/>
  <c r="AF59" i="1"/>
  <c r="W19" i="1"/>
  <c r="AJ19" i="1"/>
  <c r="V61" i="1"/>
  <c r="AF58" i="1"/>
  <c r="V65" i="1"/>
  <c r="W65" i="1" s="1"/>
  <c r="AG65" i="1" s="1"/>
  <c r="AF62" i="1"/>
  <c r="W24" i="1"/>
  <c r="AJ24" i="1"/>
  <c r="V48" i="1"/>
  <c r="AF45" i="1"/>
  <c r="V58" i="1"/>
  <c r="AF55" i="1"/>
  <c r="V53" i="1"/>
  <c r="AF50" i="1"/>
  <c r="V56" i="1"/>
  <c r="AF53" i="1"/>
  <c r="W25" i="1"/>
  <c r="AJ25" i="1"/>
  <c r="V43" i="1"/>
  <c r="AF40" i="1"/>
  <c r="W22" i="1"/>
  <c r="AJ22" i="1"/>
  <c r="V50" i="1"/>
  <c r="AF47" i="1"/>
  <c r="W20" i="1"/>
  <c r="AJ20" i="1"/>
  <c r="W17" i="1"/>
  <c r="AJ17" i="1"/>
  <c r="AJ16" i="1"/>
  <c r="W23" i="1"/>
  <c r="AJ23" i="1"/>
  <c r="V55" i="1"/>
  <c r="AF52" i="1"/>
  <c r="W26" i="1"/>
  <c r="AJ26" i="1"/>
  <c r="W18" i="1"/>
  <c r="AJ18" i="1"/>
  <c r="V52" i="1"/>
  <c r="AF49" i="1"/>
  <c r="W34" i="1"/>
  <c r="AG34" i="1" s="1"/>
  <c r="AJ34" i="1"/>
  <c r="V45" i="1"/>
  <c r="AF42" i="1"/>
  <c r="V51" i="1"/>
  <c r="AF48" i="1"/>
  <c r="V60" i="1"/>
  <c r="AF57" i="1"/>
  <c r="W30" i="1"/>
  <c r="AJ30" i="1"/>
  <c r="V47" i="1"/>
  <c r="AF44" i="1"/>
  <c r="V49" i="1"/>
  <c r="AF46" i="1"/>
  <c r="W21" i="1"/>
  <c r="AJ21" i="1"/>
  <c r="V46" i="1"/>
  <c r="AF43" i="1"/>
  <c r="V66" i="1"/>
  <c r="W66" i="1" s="1"/>
  <c r="AG66" i="1" s="1"/>
  <c r="AF63" i="1"/>
  <c r="V64" i="1"/>
  <c r="AF61" i="1"/>
  <c r="W32" i="1"/>
  <c r="AJ32" i="1"/>
  <c r="W33" i="1"/>
  <c r="AJ33" i="1"/>
  <c r="W28" i="1"/>
  <c r="AJ28" i="1"/>
  <c r="V63" i="1"/>
  <c r="AF60" i="1"/>
  <c r="V57" i="1"/>
  <c r="AF54" i="1"/>
  <c r="W29" i="1"/>
  <c r="AJ29" i="1"/>
  <c r="V54" i="1"/>
  <c r="AF51" i="1"/>
  <c r="W27" i="1"/>
  <c r="AJ27" i="1"/>
  <c r="V44" i="1"/>
  <c r="AF41" i="1"/>
  <c r="V67" i="1"/>
  <c r="W67" i="1" s="1"/>
  <c r="AG67" i="1" s="1"/>
  <c r="AF64" i="1"/>
  <c r="U109" i="1"/>
  <c r="E6" i="3" s="1"/>
  <c r="U113" i="1"/>
  <c r="E3" i="3" s="1"/>
  <c r="AA113" i="1"/>
  <c r="H3" i="3" s="1"/>
  <c r="AA109" i="1"/>
  <c r="H6" i="3" s="1"/>
  <c r="AA110" i="1"/>
  <c r="H7" i="3" s="1"/>
  <c r="U104" i="1"/>
  <c r="D3" i="4" s="1"/>
  <c r="U102" i="1"/>
  <c r="V38" i="1"/>
  <c r="U110" i="1"/>
  <c r="E7" i="3" s="1"/>
  <c r="V41" i="1"/>
  <c r="V42" i="1"/>
  <c r="U114" i="1"/>
  <c r="E4" i="3" s="1"/>
  <c r="V36" i="1"/>
  <c r="U108" i="1"/>
  <c r="E5" i="3" s="1"/>
  <c r="AA114" i="1"/>
  <c r="H4" i="3" s="1"/>
  <c r="AA111" i="1"/>
  <c r="H8" i="3" s="1"/>
  <c r="V39" i="1"/>
  <c r="U111" i="1"/>
  <c r="E8" i="3" s="1"/>
  <c r="U112" i="1"/>
  <c r="E2" i="3" s="1"/>
  <c r="V37" i="1"/>
  <c r="Z37" i="1"/>
  <c r="AA37" i="1" s="1"/>
  <c r="Z40" i="1"/>
  <c r="AA40" i="1" s="1"/>
  <c r="V40" i="1"/>
  <c r="AF102" i="1" l="1"/>
  <c r="W37" i="1"/>
  <c r="W104" i="1" s="1"/>
  <c r="E3" i="4" s="1"/>
  <c r="AJ37" i="1"/>
  <c r="W52" i="1"/>
  <c r="AG52" i="1" s="1"/>
  <c r="AJ52" i="1"/>
  <c r="W41" i="1"/>
  <c r="AG41" i="1" s="1"/>
  <c r="AJ41" i="1"/>
  <c r="W64" i="1"/>
  <c r="AG64" i="1" s="1"/>
  <c r="AJ64" i="1"/>
  <c r="W49" i="1"/>
  <c r="AG49" i="1" s="1"/>
  <c r="AJ49" i="1"/>
  <c r="W51" i="1"/>
  <c r="AG51" i="1" s="1"/>
  <c r="AJ51" i="1"/>
  <c r="W56" i="1"/>
  <c r="AG56" i="1" s="1"/>
  <c r="AJ56" i="1"/>
  <c r="W39" i="1"/>
  <c r="AJ39" i="1"/>
  <c r="W54" i="1"/>
  <c r="AG54" i="1" s="1"/>
  <c r="AJ54" i="1"/>
  <c r="W62" i="1"/>
  <c r="AG62" i="1" s="1"/>
  <c r="AJ62" i="1"/>
  <c r="W60" i="1"/>
  <c r="AG60" i="1" s="1"/>
  <c r="AJ60" i="1"/>
  <c r="W40" i="1"/>
  <c r="AJ40" i="1"/>
  <c r="W38" i="1"/>
  <c r="AG38" i="1" s="1"/>
  <c r="AJ38" i="1"/>
  <c r="W47" i="1"/>
  <c r="AG47" i="1" s="1"/>
  <c r="AJ47" i="1"/>
  <c r="W45" i="1"/>
  <c r="AG45" i="1" s="1"/>
  <c r="AJ45" i="1"/>
  <c r="W43" i="1"/>
  <c r="AG43" i="1" s="1"/>
  <c r="AJ43" i="1"/>
  <c r="W53" i="1"/>
  <c r="AG53" i="1" s="1"/>
  <c r="AJ53" i="1"/>
  <c r="W50" i="1"/>
  <c r="AG50" i="1" s="1"/>
  <c r="AJ50" i="1"/>
  <c r="AA108" i="1"/>
  <c r="H5" i="3" s="1"/>
  <c r="AE40" i="1"/>
  <c r="U103" i="1"/>
  <c r="D4" i="4" s="1"/>
  <c r="D2" i="4"/>
  <c r="W59" i="1"/>
  <c r="AG59" i="1" s="1"/>
  <c r="AJ59" i="1"/>
  <c r="AA112" i="1"/>
  <c r="H2" i="3" s="1"/>
  <c r="AE37" i="1"/>
  <c r="W46" i="1"/>
  <c r="AG46" i="1" s="1"/>
  <c r="AJ46" i="1"/>
  <c r="W55" i="1"/>
  <c r="AG55" i="1" s="1"/>
  <c r="AJ55" i="1"/>
  <c r="W58" i="1"/>
  <c r="AG58" i="1" s="1"/>
  <c r="AJ58" i="1"/>
  <c r="W36" i="1"/>
  <c r="AJ36" i="1"/>
  <c r="W44" i="1"/>
  <c r="AG44" i="1" s="1"/>
  <c r="AJ44" i="1"/>
  <c r="W57" i="1"/>
  <c r="AG57" i="1" s="1"/>
  <c r="AJ57" i="1"/>
  <c r="W61" i="1"/>
  <c r="AG61" i="1" s="1"/>
  <c r="AJ61" i="1"/>
  <c r="W48" i="1"/>
  <c r="AG48" i="1" s="1"/>
  <c r="AJ48" i="1"/>
  <c r="W42" i="1"/>
  <c r="AJ42" i="1"/>
  <c r="W63" i="1"/>
  <c r="AG63" i="1" s="1"/>
  <c r="AJ63" i="1"/>
  <c r="W113" i="1"/>
  <c r="F3" i="3" s="1"/>
  <c r="AA102" i="1"/>
  <c r="AA104" i="1"/>
  <c r="F3" i="4" s="1"/>
  <c r="AE102" i="1" l="1"/>
  <c r="W102" i="1"/>
  <c r="E2" i="4" s="1"/>
  <c r="W108" i="1"/>
  <c r="F5" i="3" s="1"/>
  <c r="AG40" i="1"/>
  <c r="W114" i="1"/>
  <c r="F4" i="3" s="1"/>
  <c r="AG39" i="1"/>
  <c r="W103" i="1"/>
  <c r="E4" i="4" s="1"/>
  <c r="W110" i="1"/>
  <c r="F7" i="3" s="1"/>
  <c r="AG42" i="1"/>
  <c r="AA103" i="1"/>
  <c r="F4" i="4" s="1"/>
  <c r="F2" i="4"/>
  <c r="W111" i="1"/>
  <c r="F8" i="3" s="1"/>
  <c r="AG36" i="1"/>
  <c r="AJ102" i="1"/>
  <c r="W109" i="1"/>
  <c r="F6" i="3" s="1"/>
  <c r="W112" i="1"/>
  <c r="F2" i="3" s="1"/>
  <c r="AG37" i="1"/>
  <c r="AG102" i="1" l="1"/>
</calcChain>
</file>

<file path=xl/sharedStrings.xml><?xml version="1.0" encoding="utf-8"?>
<sst xmlns="http://schemas.openxmlformats.org/spreadsheetml/2006/main" count="214" uniqueCount="130">
  <si>
    <t>Untere Grenze des 95%-Prädiktionsintervalls der Anzahl Neuerkrankungen</t>
  </si>
  <si>
    <t>Obere Grenze des 95%-Prädiktionsintervalls der Anzahl Neuerkrankungen</t>
  </si>
  <si>
    <t>Untere Grenze des 95%-Prädiktionsintervalls der Reproduktionszahl R</t>
  </si>
  <si>
    <t>Obere Grenze des 95%-Prädiktionsintervalls der Reproduktionszahl R</t>
  </si>
  <si>
    <t>Datum RKI-Tagesbericht</t>
  </si>
  <si>
    <t>Wochentag</t>
  </si>
  <si>
    <t>R(RKI-H)</t>
  </si>
  <si>
    <t>R(RKI-A)</t>
  </si>
  <si>
    <t>R(NEU-H)</t>
  </si>
  <si>
    <t>Erkrankungsdatum</t>
  </si>
  <si>
    <t>N(RKI-H)</t>
  </si>
  <si>
    <t>NF(RKI-H)</t>
  </si>
  <si>
    <t>R(NEU-HA)</t>
  </si>
  <si>
    <t>NF(NEU-A)</t>
  </si>
  <si>
    <t>R(NEU-A)</t>
  </si>
  <si>
    <t>Montag</t>
  </si>
  <si>
    <t>Dienstag</t>
  </si>
  <si>
    <t>Mittwoch</t>
  </si>
  <si>
    <t>Donnerstag</t>
  </si>
  <si>
    <t>Freitag</t>
  </si>
  <si>
    <t>Samstag</t>
  </si>
  <si>
    <t>Sonntag</t>
  </si>
  <si>
    <t>Erkrankung</t>
  </si>
  <si>
    <t>Meldung</t>
  </si>
  <si>
    <t>R RKI-H</t>
  </si>
  <si>
    <t>R RKI-A</t>
  </si>
  <si>
    <t>N RKI-H</t>
  </si>
  <si>
    <t>R&gt;1</t>
  </si>
  <si>
    <t>MAE(RKI-A vs. RKI H)</t>
  </si>
  <si>
    <t>MAE(RKI-H vs. NEU-A)</t>
  </si>
  <si>
    <t>MAE(RKI-H vs. NEU-H)</t>
  </si>
  <si>
    <t>MAE(NEU-HA)</t>
  </si>
  <si>
    <t>NF(NEU-H)</t>
  </si>
  <si>
    <t>NF(NEU-HA)</t>
  </si>
  <si>
    <t>N(BF)</t>
  </si>
  <si>
    <t>R_{BF,AF7} [k,k+7]</t>
  </si>
  <si>
    <t>NF(BF)[k+11]</t>
  </si>
  <si>
    <t>R_{BF,AF7} [k,k+14]</t>
  </si>
  <si>
    <t>Obere Grenze des 95%-Prädiktionsintervalls der Anzahl Neuerkrankungen [ohne Glättung]</t>
  </si>
  <si>
    <t>Untere Grenze des 95%-Prädiktionsintervalls der Anzahl Neuerkrankungen [ohne Glättung]</t>
  </si>
  <si>
    <t>Datenquelle: Robert-Koch-Institut</t>
  </si>
  <si>
    <t>Tag</t>
  </si>
  <si>
    <t>Mittelwert</t>
  </si>
  <si>
    <t>Standardabweichung</t>
  </si>
  <si>
    <t>R NEU-H</t>
  </si>
  <si>
    <t>R NEU-HA</t>
  </si>
  <si>
    <t>R NEU-A</t>
  </si>
  <si>
    <t>MAE NF(RKI-H) vs. N(RKI-H)</t>
  </si>
  <si>
    <t>MAE NF(NEU-H) vs. N(RKI-H)</t>
  </si>
  <si>
    <t>MAE NF(NEU-HA) vs. N(RKI-H)</t>
  </si>
  <si>
    <t>Supplementary Material zu</t>
  </si>
  <si>
    <t xml:space="preserve">Ralf Mikut, Tillmann Mühlpfordt, Markus Reischl, Veit Hagenmeyer: </t>
  </si>
  <si>
    <t xml:space="preserve">Schätzung einer zeitabhängigen Reproduktionszahl R für Daten mit einer wöchentlichen Periodizität am Beispiel von SARS-CoV-2-Infektionen und COVID-19. </t>
  </si>
  <si>
    <t>Preprint, 13.5.2020</t>
  </si>
  <si>
    <t>Kontakt: ralf.mikut@kit.edu</t>
  </si>
  <si>
    <t>Excel-Tabelle zum Nowcasting vom 10.5.2020</t>
  </si>
  <si>
    <t>Neuberechnung mit Formel  NF(RKI-H)</t>
  </si>
  <si>
    <t>Neuberechnung mit Formel R (RKI-H)</t>
  </si>
  <si>
    <t>Versionen:</t>
  </si>
  <si>
    <t>Originale Version</t>
  </si>
  <si>
    <t>Fehlerkorrektur bei Zeitverschiebungen, Ausführlichere Bezeichner, Verbesserte Dokumentation</t>
  </si>
  <si>
    <t xml:space="preserve">Tabellenspalten: </t>
  </si>
  <si>
    <t>aus Datum berechnet</t>
  </si>
  <si>
    <t>Index</t>
  </si>
  <si>
    <t>Spalten-ID</t>
  </si>
  <si>
    <t>A</t>
  </si>
  <si>
    <t>E</t>
  </si>
  <si>
    <t>I</t>
  </si>
  <si>
    <t>R</t>
  </si>
  <si>
    <t>K</t>
  </si>
  <si>
    <t>B</t>
  </si>
  <si>
    <t>C</t>
  </si>
  <si>
    <t>D</t>
  </si>
  <si>
    <t>F</t>
  </si>
  <si>
    <t>G</t>
  </si>
  <si>
    <t>H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</si>
  <si>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</si>
  <si>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</si>
  <si>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</si>
  <si>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</si>
  <si>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</si>
  <si>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</si>
  <si>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</si>
  <si>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</si>
  <si>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</si>
  <si>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</si>
  <si>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</si>
  <si>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</si>
  <si>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</si>
  <si>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</si>
  <si>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</si>
  <si>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</si>
  <si>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</si>
  <si>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</si>
  <si>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</si>
  <si>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</si>
  <si>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</si>
  <si>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</si>
  <si>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</si>
  <si>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</si>
  <si>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</si>
  <si>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aus Datum RKI-Tagesbericht berechnet</t>
  </si>
  <si>
    <t xml:space="preserve">Untere Grenze des 95%-Prädiktionsintervalls der Reproduktionszahl R </t>
  </si>
  <si>
    <t xml:space="preserve">Obere Grenze des 95%-Prädiktionsintervalls der Reproduktionszahl R </t>
  </si>
  <si>
    <t xml:space="preserve">Obere Grenze des 95%-Prädiktionsintervalls der Anzahl Neuerkrankungen [ohne Glättung] </t>
  </si>
  <si>
    <t>MAE(RKI-H vs. RKI A)</t>
  </si>
  <si>
    <t>ja</t>
  </si>
  <si>
    <t>nein</t>
  </si>
  <si>
    <t>für "-A"-Modelle nutzbar</t>
  </si>
  <si>
    <t>Modellstatistiken:</t>
  </si>
  <si>
    <t>Erläuterung (inkl. Datenquelle)</t>
  </si>
  <si>
    <t>N_{BF} [k+3,k+4]</t>
  </si>
  <si>
    <t>akasual gefiltert aus N(RKI-H)</t>
  </si>
  <si>
    <t>berechnet aus NF(NEU-H) aus aktuellem Wert und Wert vor 4 Tagen</t>
  </si>
  <si>
    <t>berechnet aus N_{BF,AF7} [k+3,k+7]; aktueller Wert und Wert vor 4 Tagen</t>
  </si>
  <si>
    <t>aus dem jeweiligen tägl. Lagebericht des RKI (gemeldete Zahlen vom Vortag, immer 4 Tage nach dem Erkrankungsdatum)</t>
  </si>
  <si>
    <t>aus dem jeweiligen tägl. Lagebericht des RKI (aktuelle R-Schätzung)</t>
  </si>
  <si>
    <t>aus NF(BF)[k+11], berechnet aus aktuellem Wert und Wert vor 4 Tagen</t>
  </si>
  <si>
    <t>berechnet aus NF(NEU-HA) aus aktuellem Wert und Wert vor 4 Tagen von NF(NEU-H), der ist dann nämlich bekannt</t>
  </si>
  <si>
    <t>akasual gefiltert aus N(RKI-H) mit Schätzung zukünftiger Werte, diese basieren auf dem letzten bekannten R von NEU-H vor 3 Tagen (weil dann alle Werte für das akausale Filter bekannt sind)</t>
  </si>
  <si>
    <t>NF_{BF,AF7} [k+3,k+7]</t>
  </si>
  <si>
    <t xml:space="preserve">akausal gefiltert aus der N_{BF} [k+3,k+4] (Fallzahl tägl. Lagebericht), aus Sicht des Lageberichts gehen die Tage k-3:k+3 ein; aus Sicht des Erkrankungsdatums die Tage k+1:k+7 ein </t>
  </si>
  <si>
    <t>akausal gefiltert aus der Fallzahl tägl. Lagebericht, aus dessen Sicht gehen die Tage k:-k-6 ein: direkt die Werte k-3:k; zukünftige Werte werden geschätzt mit R-Wert aus R_{BF,AF7} [k,k+7] vor 3 Tagen (damit wieder aktuell verfügbar)</t>
  </si>
  <si>
    <t>aus NF(NEU-A), berechnet aus aktuellem Wert und Wert von "NF_{BF,AF7} [k+3,k+7]" 4 Tagen</t>
  </si>
  <si>
    <t>NF_{BF,AF7} [k+3,k+7], um weitere 7 Tage in die Vergangenheit geschoben, korrespondiert damit mit einem zukünftigem Wert 11 Tage nach dem Erkrankungsbeginn (7 Tage aus Verschiebung + 4 Tage Meldedatum), aus Sicht des Erkrankungsdatums gehen diei Tage k+8:k+14 ein</t>
  </si>
  <si>
    <t xml:space="preserve">Täglicher Lagebericht </t>
  </si>
  <si>
    <t>berechnet aus N(RKI-H), 4 Tage kausales Filter</t>
  </si>
  <si>
    <t>berechnet aus Neuberechnung mit Formel  NF(RKI-H) aus aktuellem Wert und Wert vor 4 Tagen</t>
  </si>
  <si>
    <t>aus dem jeweiligen tägl. Lagebericht des RKI, dem Erkrankungsdatum zugeordnet (aus dem tägl. Lagebericht 4 Tage zurückgeschoben)</t>
  </si>
  <si>
    <t>MAE(RKI-H vs. NEU-HA)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</si>
</sst>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1" fillId="0" borderId="1"/>
    <xf numFmtId="0" fontId="2" fillId="0" borderId="1"/>
  </cellStyleXfs>
  <cellXfs count="64">
    <xf numFmtId="0" fontId="0" fillId="0" borderId="0" xfId="0"/>
    <xf numFmtId="1" fontId="0" fillId="0" borderId="0" xfId="0" applyNumberFormat="1"/>
    <xf numFmtId="2" fontId="0" fillId="0" borderId="0" xfId="0" applyNumberFormat="1"/>
    <xf numFmtId="14" fontId="2" fillId="2" borderId="1" xfId="3" applyNumberFormat="1" applyFill="1" applyBorder="1"/>
    <xf numFmtId="0" fontId="2" fillId="2" borderId="1" xfId="3" applyFill="1"/>
    <xf numFmtId="1" fontId="0" fillId="2" borderId="0" xfId="0" applyNumberFormat="1" applyFill="1"/>
    <xf numFmtId="14" fontId="0" fillId="2" borderId="0" xfId="0" applyNumberFormat="1" applyFill="1"/>
    <xf numFmtId="1" fontId="1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14" fontId="2" fillId="0" borderId="1" xfId="3" applyNumberFormat="1" applyFill="1" applyBorder="1"/>
    <xf numFmtId="0" fontId="0" fillId="0" borderId="0" xfId="0" applyFill="1"/>
    <xf numFmtId="0" fontId="2" fillId="0" borderId="1" xfId="3" applyFill="1"/>
    <xf numFmtId="1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 applyAlignment="1">
      <alignment vertical="center" wrapText="1"/>
    </xf>
    <xf numFmtId="2" fontId="0" fillId="0" borderId="0" xfId="0" applyNumberFormat="1" applyFill="1"/>
    <xf numFmtId="2" fontId="1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wrapText="1"/>
    </xf>
    <xf numFmtId="14" fontId="0" fillId="0" borderId="1" xfId="0" applyNumberFormat="1" applyFill="1" applyBorder="1"/>
    <xf numFmtId="0" fontId="1" fillId="0" borderId="0" xfId="0" applyFont="1" applyFill="1"/>
    <xf numFmtId="0" fontId="3" fillId="2" borderId="1" xfId="3" applyFont="1" applyFill="1"/>
    <xf numFmtId="2" fontId="3" fillId="2" borderId="0" xfId="0" applyNumberFormat="1" applyFont="1" applyFill="1"/>
    <xf numFmtId="0" fontId="3" fillId="0" borderId="1" xfId="3" applyFont="1" applyFill="1"/>
    <xf numFmtId="2" fontId="3" fillId="0" borderId="0" xfId="0" applyNumberFormat="1" applyFont="1" applyFill="1"/>
    <xf numFmtId="2" fontId="1" fillId="0" borderId="0" xfId="0" applyNumberFormat="1" applyFont="1" applyFill="1" applyAlignment="1">
      <alignment wrapText="1"/>
    </xf>
    <xf numFmtId="2" fontId="3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 applyFill="1" applyAlignment="1">
      <alignment wrapText="1"/>
    </xf>
    <xf numFmtId="0" fontId="3" fillId="0" borderId="0" xfId="0" applyFont="1"/>
    <xf numFmtId="1" fontId="0" fillId="0" borderId="0" xfId="0" applyNumberFormat="1" applyFill="1" applyAlignment="1">
      <alignment wrapText="1"/>
    </xf>
    <xf numFmtId="1" fontId="2" fillId="0" borderId="1" xfId="3" applyNumberFormat="1" applyFill="1" applyBorder="1"/>
    <xf numFmtId="1" fontId="0" fillId="0" borderId="1" xfId="0" applyNumberFormat="1" applyFill="1" applyBorder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2" fontId="1" fillId="3" borderId="0" xfId="0" applyNumberFormat="1" applyFont="1" applyFill="1"/>
    <xf numFmtId="1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left"/>
    </xf>
    <xf numFmtId="1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</cellXfs>
  <cellStyles count="4">
    <cellStyle name="Standard" xfId="0" builtinId="0"/>
    <cellStyle name="Standard 2" xfId="1"/>
    <cellStyle name="Standard 3" xfId="2"/>
    <cellStyle name="Standard 4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2"/>
  <sheetViews>
    <sheetView workbookViewId="0">
      <pane xSplit="1" ySplit="1" topLeftCell="R50" activePane="bottomRight" state="frozenSplit"/>
      <selection activeCell="J11" sqref="H9:J11"/>
      <selection pane="topRight" activeCell="K1" sqref="K1"/>
      <selection pane="bottomLeft" activeCell="A12" sqref="A12"/>
      <selection pane="bottomRight" activeCell="AB9" sqref="AB9"/>
    </sheetView>
  </sheetViews>
  <sheetFormatPr baseColWidth="10" defaultColWidth="9.15234375" defaultRowHeight="14.6"/>
  <cols>
    <col min="1" max="1" width="17" style="12" customWidth="1"/>
    <col min="2" max="2" width="17" style="14" customWidth="1"/>
    <col min="3" max="3" width="15.69140625" style="12" customWidth="1"/>
    <col min="4" max="9" width="9.15234375" style="12"/>
    <col min="10" max="10" width="9.15234375" style="24"/>
    <col min="11" max="11" width="9.15234375" style="12"/>
    <col min="12" max="12" width="15.53515625" style="12" customWidth="1"/>
    <col min="13" max="14" width="9.15234375" style="12"/>
    <col min="15" max="15" width="9.15234375" style="17"/>
    <col min="16" max="16" width="11.921875" style="15" customWidth="1"/>
    <col min="17" max="17" width="15.69140625" style="12" customWidth="1"/>
    <col min="18" max="18" width="12.53515625" style="14" customWidth="1"/>
    <col min="19" max="19" width="9.15234375" style="17"/>
    <col min="20" max="20" width="10.69140625" style="14" customWidth="1"/>
    <col min="21" max="21" width="9.15234375" style="18"/>
    <col min="22" max="22" width="10.84375" style="14" customWidth="1"/>
    <col min="23" max="23" width="11.53515625" style="18" customWidth="1"/>
    <col min="24" max="24" width="12.84375" style="14" customWidth="1"/>
    <col min="25" max="25" width="9.15234375" style="18"/>
    <col min="26" max="26" width="9.15234375" style="12"/>
    <col min="27" max="27" width="9.15234375" style="17"/>
    <col min="28" max="29" width="9.15234375" style="12"/>
    <col min="30" max="31" width="9.15234375" style="17"/>
    <col min="32" max="16384" width="9.15234375" style="12"/>
  </cols>
  <sheetData>
    <row r="1" spans="1:36" s="19" customFormat="1" ht="160.30000000000001">
      <c r="A1" s="19" t="s">
        <v>9</v>
      </c>
      <c r="B1" s="36" t="s">
        <v>41</v>
      </c>
      <c r="C1" s="19" t="s">
        <v>5</v>
      </c>
      <c r="D1" s="20" t="s">
        <v>10</v>
      </c>
      <c r="E1" s="19" t="s">
        <v>39</v>
      </c>
      <c r="F1" s="19" t="s">
        <v>38</v>
      </c>
      <c r="G1" s="20" t="s">
        <v>11</v>
      </c>
      <c r="H1" s="19" t="s">
        <v>0</v>
      </c>
      <c r="I1" s="19" t="s">
        <v>1</v>
      </c>
      <c r="J1" s="20" t="s">
        <v>6</v>
      </c>
      <c r="K1" s="19" t="s">
        <v>2</v>
      </c>
      <c r="L1" s="19" t="s">
        <v>3</v>
      </c>
      <c r="M1" s="21" t="s">
        <v>34</v>
      </c>
      <c r="N1" s="21" t="s">
        <v>56</v>
      </c>
      <c r="O1" s="29" t="s">
        <v>57</v>
      </c>
      <c r="P1" s="22" t="s">
        <v>4</v>
      </c>
      <c r="Q1" s="19" t="s">
        <v>5</v>
      </c>
      <c r="R1" s="21" t="s">
        <v>111</v>
      </c>
      <c r="S1" s="20" t="s">
        <v>7</v>
      </c>
      <c r="T1" s="20" t="s">
        <v>32</v>
      </c>
      <c r="U1" s="29" t="s">
        <v>8</v>
      </c>
      <c r="V1" s="20" t="s">
        <v>33</v>
      </c>
      <c r="W1" s="20" t="s">
        <v>12</v>
      </c>
      <c r="X1" s="20" t="s">
        <v>120</v>
      </c>
      <c r="Y1" s="20" t="s">
        <v>35</v>
      </c>
      <c r="Z1" s="20" t="s">
        <v>13</v>
      </c>
      <c r="AA1" s="29" t="s">
        <v>14</v>
      </c>
      <c r="AB1" s="20" t="s">
        <v>36</v>
      </c>
      <c r="AC1" s="20" t="s">
        <v>37</v>
      </c>
      <c r="AD1" s="34" t="s">
        <v>28</v>
      </c>
      <c r="AE1" s="34" t="s">
        <v>29</v>
      </c>
      <c r="AF1" s="29" t="s">
        <v>30</v>
      </c>
      <c r="AG1" s="20" t="s">
        <v>31</v>
      </c>
      <c r="AH1" s="19" t="s">
        <v>47</v>
      </c>
      <c r="AI1" s="19" t="s">
        <v>48</v>
      </c>
      <c r="AJ1" s="19" t="s">
        <v>49</v>
      </c>
    </row>
    <row r="2" spans="1:36">
      <c r="A2" s="11">
        <v>43892</v>
      </c>
      <c r="B2" s="37">
        <v>0</v>
      </c>
      <c r="C2" s="12" t="str">
        <f>TEXT(A2,"TTTT")</f>
        <v>Montag</v>
      </c>
      <c r="D2" s="13">
        <v>308</v>
      </c>
      <c r="E2" s="13">
        <v>293</v>
      </c>
      <c r="F2" s="13">
        <v>325</v>
      </c>
      <c r="G2" s="13">
        <v>226</v>
      </c>
      <c r="H2" s="13">
        <v>213</v>
      </c>
      <c r="I2" s="13">
        <v>240</v>
      </c>
      <c r="J2" s="13"/>
      <c r="K2" s="13"/>
      <c r="L2" s="13"/>
      <c r="M2" s="39"/>
      <c r="N2" s="39"/>
      <c r="O2" s="40"/>
      <c r="P2" s="15">
        <v>43896</v>
      </c>
      <c r="Q2" s="12" t="str">
        <f t="shared" ref="Q2:Q33" si="0">TEXT(P2,"TTTT")</f>
        <v>Freitag</v>
      </c>
      <c r="R2" s="43"/>
      <c r="T2" s="41"/>
      <c r="U2" s="42"/>
      <c r="V2" s="41"/>
      <c r="W2" s="42"/>
      <c r="X2" s="41"/>
      <c r="Y2" s="42"/>
      <c r="Z2" s="39"/>
      <c r="AA2" s="40"/>
      <c r="AB2" s="39"/>
      <c r="AC2" s="39"/>
    </row>
    <row r="3" spans="1:36">
      <c r="A3" s="11">
        <v>43893</v>
      </c>
      <c r="B3" s="37">
        <v>1</v>
      </c>
      <c r="C3" s="12" t="str">
        <f t="shared" ref="C3:C66" si="1">TEXT(A3,"TTTT")</f>
        <v>Dienstag</v>
      </c>
      <c r="D3" s="13">
        <v>327</v>
      </c>
      <c r="E3" s="13">
        <v>311</v>
      </c>
      <c r="F3" s="13">
        <v>346</v>
      </c>
      <c r="G3" s="13">
        <v>263</v>
      </c>
      <c r="H3" s="13">
        <v>248</v>
      </c>
      <c r="I3" s="13">
        <v>279</v>
      </c>
      <c r="J3" s="13"/>
      <c r="K3" s="13"/>
      <c r="L3" s="13"/>
      <c r="M3" s="39"/>
      <c r="N3" s="41"/>
      <c r="O3" s="40"/>
      <c r="P3" s="15">
        <v>43897</v>
      </c>
      <c r="Q3" s="12" t="str">
        <f t="shared" si="0"/>
        <v>Samstag</v>
      </c>
      <c r="R3" s="43"/>
      <c r="T3" s="41"/>
      <c r="U3" s="42"/>
      <c r="V3" s="41"/>
      <c r="W3" s="42"/>
      <c r="X3" s="41"/>
      <c r="Y3" s="42"/>
      <c r="Z3" s="39"/>
      <c r="AA3" s="40"/>
      <c r="AB3" s="39"/>
      <c r="AC3" s="39"/>
    </row>
    <row r="4" spans="1:36">
      <c r="A4" s="11">
        <v>43894</v>
      </c>
      <c r="B4" s="37">
        <v>2</v>
      </c>
      <c r="C4" s="12" t="str">
        <f t="shared" si="1"/>
        <v>Mittwoch</v>
      </c>
      <c r="D4" s="13">
        <v>452</v>
      </c>
      <c r="E4" s="13">
        <v>435</v>
      </c>
      <c r="F4" s="13">
        <v>470</v>
      </c>
      <c r="G4" s="13">
        <v>329</v>
      </c>
      <c r="H4" s="13">
        <v>313</v>
      </c>
      <c r="I4" s="13">
        <v>346</v>
      </c>
      <c r="J4" s="13"/>
      <c r="K4" s="13"/>
      <c r="L4" s="13"/>
      <c r="M4" s="39"/>
      <c r="N4" s="41"/>
      <c r="O4" s="40"/>
      <c r="P4" s="15">
        <v>43898</v>
      </c>
      <c r="Q4" s="12" t="str">
        <f t="shared" si="0"/>
        <v>Sonntag</v>
      </c>
      <c r="R4" s="43"/>
      <c r="T4" s="41"/>
      <c r="U4" s="42"/>
      <c r="V4" s="41"/>
      <c r="W4" s="42"/>
      <c r="X4" s="41"/>
      <c r="Y4" s="42"/>
      <c r="Z4" s="39"/>
      <c r="AA4" s="40"/>
      <c r="AB4" s="39"/>
      <c r="AC4" s="39"/>
    </row>
    <row r="5" spans="1:36">
      <c r="A5" s="11">
        <v>43895</v>
      </c>
      <c r="B5" s="37">
        <v>3</v>
      </c>
      <c r="C5" s="12" t="str">
        <f t="shared" si="1"/>
        <v>Donnerstag</v>
      </c>
      <c r="D5" s="13">
        <v>498</v>
      </c>
      <c r="E5" s="13">
        <v>473</v>
      </c>
      <c r="F5" s="13">
        <v>520</v>
      </c>
      <c r="G5" s="13">
        <v>396</v>
      </c>
      <c r="H5" s="13">
        <v>378</v>
      </c>
      <c r="I5" s="13">
        <v>415</v>
      </c>
      <c r="J5" s="13"/>
      <c r="K5" s="13"/>
      <c r="L5" s="13"/>
      <c r="M5" s="39"/>
      <c r="N5" s="5">
        <f t="shared" ref="N5:N9" si="2">AVERAGE(D2:D5)</f>
        <v>396.25</v>
      </c>
      <c r="O5" s="40"/>
      <c r="P5" s="15">
        <v>43899</v>
      </c>
      <c r="Q5" s="12" t="str">
        <f t="shared" si="0"/>
        <v>Montag</v>
      </c>
      <c r="R5" s="41"/>
      <c r="T5" s="14">
        <f t="shared" ref="T5:T36" si="3">AVERAGE(D2:D8)</f>
        <v>668.14285714285711</v>
      </c>
      <c r="U5" s="42"/>
      <c r="V5" s="41"/>
      <c r="W5" s="42"/>
      <c r="X5" s="41"/>
      <c r="Y5" s="42"/>
      <c r="Z5" s="39"/>
      <c r="AA5" s="40"/>
      <c r="AB5" s="39"/>
      <c r="AC5" s="39"/>
    </row>
    <row r="6" spans="1:36">
      <c r="A6" s="11">
        <v>43896</v>
      </c>
      <c r="B6" s="37">
        <v>4</v>
      </c>
      <c r="C6" s="12" t="str">
        <f t="shared" si="1"/>
        <v>Freitag</v>
      </c>
      <c r="D6" s="13">
        <v>763</v>
      </c>
      <c r="E6" s="13">
        <v>735</v>
      </c>
      <c r="F6" s="13">
        <v>791</v>
      </c>
      <c r="G6" s="13">
        <v>510</v>
      </c>
      <c r="H6" s="13">
        <v>488</v>
      </c>
      <c r="I6" s="13">
        <v>532</v>
      </c>
      <c r="J6" s="13">
        <v>2.2599999999999998</v>
      </c>
      <c r="K6" s="13">
        <v>2.17</v>
      </c>
      <c r="L6" s="13">
        <v>2.33</v>
      </c>
      <c r="M6" s="39"/>
      <c r="N6" s="5">
        <f t="shared" si="2"/>
        <v>510</v>
      </c>
      <c r="O6" s="40"/>
      <c r="P6" s="15">
        <v>43900</v>
      </c>
      <c r="Q6" s="12" t="str">
        <f t="shared" si="0"/>
        <v>Dienstag</v>
      </c>
      <c r="R6" s="16">
        <v>157</v>
      </c>
      <c r="T6" s="14">
        <f t="shared" si="3"/>
        <v>908</v>
      </c>
      <c r="U6" s="42"/>
      <c r="V6" s="41"/>
      <c r="W6" s="42"/>
      <c r="X6" s="41"/>
      <c r="Y6" s="42"/>
      <c r="Z6" s="39"/>
      <c r="AA6" s="40"/>
      <c r="AB6" s="39"/>
      <c r="AC6" s="39"/>
    </row>
    <row r="7" spans="1:36">
      <c r="A7" s="11">
        <v>43897</v>
      </c>
      <c r="B7" s="37">
        <v>5</v>
      </c>
      <c r="C7" s="12" t="str">
        <f t="shared" si="1"/>
        <v>Samstag</v>
      </c>
      <c r="D7" s="13">
        <v>992</v>
      </c>
      <c r="E7" s="13">
        <v>961</v>
      </c>
      <c r="F7" s="13">
        <v>1025</v>
      </c>
      <c r="G7" s="13">
        <v>676</v>
      </c>
      <c r="H7" s="13">
        <v>651</v>
      </c>
      <c r="I7" s="13">
        <v>702</v>
      </c>
      <c r="J7" s="13">
        <v>2.57</v>
      </c>
      <c r="K7" s="13">
        <v>2.48</v>
      </c>
      <c r="L7" s="13">
        <v>2.67</v>
      </c>
      <c r="M7" s="39"/>
      <c r="N7" s="5">
        <f t="shared" si="2"/>
        <v>676.25</v>
      </c>
      <c r="O7" s="40"/>
      <c r="P7" s="15">
        <v>43901</v>
      </c>
      <c r="Q7" s="12" t="str">
        <f t="shared" si="0"/>
        <v>Mittwoch</v>
      </c>
      <c r="R7" s="16">
        <v>271</v>
      </c>
      <c r="T7" s="14">
        <f t="shared" si="3"/>
        <v>1225.8571428571429</v>
      </c>
      <c r="U7" s="42"/>
      <c r="V7" s="41"/>
      <c r="W7" s="42"/>
      <c r="X7" s="41"/>
      <c r="Y7" s="42"/>
      <c r="Z7" s="39"/>
      <c r="AA7" s="40"/>
      <c r="AB7" s="39"/>
      <c r="AC7" s="39"/>
    </row>
    <row r="8" spans="1:36">
      <c r="A8" s="11">
        <v>43898</v>
      </c>
      <c r="B8" s="37">
        <v>6</v>
      </c>
      <c r="C8" s="12" t="str">
        <f t="shared" si="1"/>
        <v>Sonntag</v>
      </c>
      <c r="D8" s="13">
        <v>1337</v>
      </c>
      <c r="E8" s="13">
        <v>1303</v>
      </c>
      <c r="F8" s="13">
        <v>1376</v>
      </c>
      <c r="G8" s="13">
        <v>897</v>
      </c>
      <c r="H8" s="13">
        <v>868</v>
      </c>
      <c r="I8" s="13">
        <v>928</v>
      </c>
      <c r="J8" s="13">
        <v>2.73</v>
      </c>
      <c r="K8" s="13">
        <v>2.65</v>
      </c>
      <c r="L8" s="13">
        <v>2.84</v>
      </c>
      <c r="M8" s="39"/>
      <c r="N8" s="5">
        <f t="shared" si="2"/>
        <v>897.5</v>
      </c>
      <c r="O8" s="40"/>
      <c r="P8" s="15">
        <v>43902</v>
      </c>
      <c r="Q8" s="12" t="str">
        <f t="shared" si="0"/>
        <v>Donnerstag</v>
      </c>
      <c r="R8" s="16">
        <v>802</v>
      </c>
      <c r="T8" s="14">
        <f t="shared" si="3"/>
        <v>1622.8571428571429</v>
      </c>
      <c r="U8" s="42"/>
      <c r="V8" s="41"/>
      <c r="W8" s="42"/>
      <c r="X8" s="41"/>
      <c r="Y8" s="42"/>
      <c r="Z8" s="39"/>
      <c r="AA8" s="40"/>
      <c r="AB8" s="39"/>
      <c r="AC8" s="39"/>
    </row>
    <row r="9" spans="1:36" s="10" customFormat="1">
      <c r="A9" s="3">
        <v>43899</v>
      </c>
      <c r="B9" s="37">
        <v>7</v>
      </c>
      <c r="C9" s="10" t="str">
        <f t="shared" si="1"/>
        <v>Montag</v>
      </c>
      <c r="D9" s="4">
        <v>1987</v>
      </c>
      <c r="E9" s="4">
        <v>1941</v>
      </c>
      <c r="F9" s="4">
        <v>2027</v>
      </c>
      <c r="G9" s="4">
        <v>1270</v>
      </c>
      <c r="H9" s="4">
        <v>1235</v>
      </c>
      <c r="I9" s="4">
        <v>1305</v>
      </c>
      <c r="J9" s="4">
        <v>3.21</v>
      </c>
      <c r="K9" s="4">
        <v>3.13</v>
      </c>
      <c r="L9" s="4">
        <v>3.3</v>
      </c>
      <c r="M9" s="5">
        <f t="shared" ref="M9:M40" si="4">R6</f>
        <v>157</v>
      </c>
      <c r="N9" s="5">
        <f t="shared" si="2"/>
        <v>1269.75</v>
      </c>
      <c r="O9" s="8">
        <f>N9/N5</f>
        <v>3.2044164037854888</v>
      </c>
      <c r="P9" s="6">
        <v>43903</v>
      </c>
      <c r="Q9" s="10" t="str">
        <f t="shared" si="0"/>
        <v>Freitag</v>
      </c>
      <c r="R9" s="7">
        <v>693</v>
      </c>
      <c r="S9" s="8"/>
      <c r="T9" s="5">
        <f t="shared" si="3"/>
        <v>2065.5714285714284</v>
      </c>
      <c r="U9" s="9">
        <f>T9/T5</f>
        <v>3.0915116527688689</v>
      </c>
      <c r="V9" s="41"/>
      <c r="W9" s="42"/>
      <c r="X9" s="5">
        <f t="shared" ref="X9:X63" si="5">AVERAGE(R6:R12)</f>
        <v>696.14285714285711</v>
      </c>
      <c r="Y9" s="42"/>
      <c r="Z9" s="39"/>
      <c r="AA9" s="40"/>
      <c r="AB9" s="5">
        <f>X16</f>
        <v>2380</v>
      </c>
      <c r="AC9" s="39"/>
      <c r="AD9" s="8"/>
      <c r="AE9" s="8"/>
    </row>
    <row r="10" spans="1:36" s="10" customFormat="1">
      <c r="A10" s="3">
        <v>43900</v>
      </c>
      <c r="B10" s="37">
        <v>8</v>
      </c>
      <c r="C10" s="10" t="str">
        <f t="shared" si="1"/>
        <v>Dienstag</v>
      </c>
      <c r="D10" s="4">
        <v>2552</v>
      </c>
      <c r="E10" s="4">
        <v>2511</v>
      </c>
      <c r="F10" s="4">
        <v>2603</v>
      </c>
      <c r="G10" s="4">
        <v>1717</v>
      </c>
      <c r="H10" s="4">
        <v>1679</v>
      </c>
      <c r="I10" s="4">
        <v>1758</v>
      </c>
      <c r="J10" s="4">
        <v>3.37</v>
      </c>
      <c r="K10" s="4">
        <v>3.3</v>
      </c>
      <c r="L10" s="4">
        <v>3.44</v>
      </c>
      <c r="M10" s="5">
        <f t="shared" si="4"/>
        <v>271</v>
      </c>
      <c r="N10" s="5">
        <f t="shared" ref="N10:N67" si="6">AVERAGE(D7:D10)</f>
        <v>1717</v>
      </c>
      <c r="O10" s="8">
        <f>N10/N6</f>
        <v>3.3666666666666667</v>
      </c>
      <c r="P10" s="6">
        <v>43904</v>
      </c>
      <c r="Q10" s="10" t="str">
        <f t="shared" si="0"/>
        <v>Samstag</v>
      </c>
      <c r="R10" s="7">
        <v>733</v>
      </c>
      <c r="S10" s="8"/>
      <c r="T10" s="5">
        <f t="shared" si="3"/>
        <v>2580.5714285714284</v>
      </c>
      <c r="U10" s="9">
        <f t="shared" ref="U10:U64" si="7">T10/T6</f>
        <v>2.842039018250472</v>
      </c>
      <c r="V10" s="41"/>
      <c r="W10" s="42"/>
      <c r="X10" s="5">
        <f t="shared" si="5"/>
        <v>837.14285714285711</v>
      </c>
      <c r="Y10" s="42"/>
      <c r="Z10" s="39"/>
      <c r="AA10" s="40"/>
      <c r="AB10" s="5">
        <f t="shared" ref="AB10:AB56" si="8">X17</f>
        <v>2897.1428571428573</v>
      </c>
      <c r="AC10" s="39"/>
      <c r="AD10" s="8"/>
      <c r="AE10" s="8"/>
    </row>
    <row r="11" spans="1:36" s="10" customFormat="1">
      <c r="A11" s="3">
        <v>43901</v>
      </c>
      <c r="B11" s="37">
        <v>9</v>
      </c>
      <c r="C11" s="10" t="str">
        <f t="shared" si="1"/>
        <v>Mittwoch</v>
      </c>
      <c r="D11" s="4">
        <v>3231</v>
      </c>
      <c r="E11" s="4">
        <v>3184</v>
      </c>
      <c r="F11" s="4">
        <v>3278</v>
      </c>
      <c r="G11" s="4">
        <v>2277</v>
      </c>
      <c r="H11" s="4">
        <v>2234</v>
      </c>
      <c r="I11" s="4">
        <v>2321</v>
      </c>
      <c r="J11" s="4">
        <v>3.37</v>
      </c>
      <c r="K11" s="4">
        <v>3.3</v>
      </c>
      <c r="L11" s="4">
        <v>3.43</v>
      </c>
      <c r="M11" s="5">
        <f t="shared" si="4"/>
        <v>802</v>
      </c>
      <c r="N11" s="5">
        <f t="shared" si="6"/>
        <v>2276.75</v>
      </c>
      <c r="O11" s="8">
        <f t="shared" ref="O11:O67" si="9">N11/N7</f>
        <v>3.3667282809611829</v>
      </c>
      <c r="P11" s="6">
        <v>43905</v>
      </c>
      <c r="Q11" s="10" t="str">
        <f t="shared" si="0"/>
        <v>Sonntag</v>
      </c>
      <c r="R11" s="7">
        <v>1043</v>
      </c>
      <c r="S11" s="8"/>
      <c r="T11" s="5">
        <f t="shared" si="3"/>
        <v>3074.2857142857142</v>
      </c>
      <c r="U11" s="9">
        <f t="shared" si="7"/>
        <v>2.5078662160587344</v>
      </c>
      <c r="V11" s="41"/>
      <c r="W11" s="42"/>
      <c r="X11" s="5">
        <f t="shared" si="5"/>
        <v>947.28571428571433</v>
      </c>
      <c r="Y11" s="42"/>
      <c r="Z11" s="41"/>
      <c r="AA11" s="42"/>
      <c r="AB11" s="5">
        <f t="shared" si="8"/>
        <v>3336.5714285714284</v>
      </c>
      <c r="AC11" s="39"/>
      <c r="AD11" s="8"/>
      <c r="AE11" s="8"/>
    </row>
    <row r="12" spans="1:36" s="10" customFormat="1">
      <c r="A12" s="3">
        <v>43902</v>
      </c>
      <c r="B12" s="37">
        <v>10</v>
      </c>
      <c r="C12" s="10" t="str">
        <f t="shared" si="1"/>
        <v>Donnerstag</v>
      </c>
      <c r="D12" s="4">
        <v>3597</v>
      </c>
      <c r="E12" s="4">
        <v>3529</v>
      </c>
      <c r="F12" s="4">
        <v>3660</v>
      </c>
      <c r="G12" s="4">
        <v>2842</v>
      </c>
      <c r="H12" s="4">
        <v>2791</v>
      </c>
      <c r="I12" s="4">
        <v>2892</v>
      </c>
      <c r="J12" s="4">
        <v>3.17</v>
      </c>
      <c r="K12" s="4">
        <v>3.11</v>
      </c>
      <c r="L12" s="4">
        <v>3.23</v>
      </c>
      <c r="M12" s="5">
        <f t="shared" si="4"/>
        <v>693</v>
      </c>
      <c r="N12" s="5">
        <f t="shared" si="6"/>
        <v>2841.75</v>
      </c>
      <c r="O12" s="8">
        <f t="shared" si="9"/>
        <v>3.1662952646239555</v>
      </c>
      <c r="P12" s="6">
        <v>43906</v>
      </c>
      <c r="Q12" s="10" t="str">
        <f t="shared" si="0"/>
        <v>Montag</v>
      </c>
      <c r="R12" s="7">
        <v>1174</v>
      </c>
      <c r="S12" s="8"/>
      <c r="T12" s="5">
        <f t="shared" si="3"/>
        <v>3553.8571428571427</v>
      </c>
      <c r="U12" s="9">
        <f t="shared" si="7"/>
        <v>2.1898767605633802</v>
      </c>
      <c r="V12" s="5">
        <f t="shared" ref="V12:V43" si="10">AVERAGE(D9:D12,U9^1.75*D6,U9^1.75*D7,U9^1.75*D8)</f>
        <v>4807.6184392591613</v>
      </c>
      <c r="W12" s="9">
        <f>V12/T8</f>
        <v>2.9624409396843423</v>
      </c>
      <c r="X12" s="5">
        <f t="shared" si="5"/>
        <v>1232.8571428571429</v>
      </c>
      <c r="Y12" s="42"/>
      <c r="Z12" s="41"/>
      <c r="AA12" s="42"/>
      <c r="AB12" s="5">
        <f t="shared" si="8"/>
        <v>3644.1428571428573</v>
      </c>
      <c r="AC12" s="42"/>
      <c r="AD12" s="8"/>
      <c r="AE12" s="8"/>
    </row>
    <row r="13" spans="1:36" s="10" customFormat="1">
      <c r="A13" s="3">
        <v>43903</v>
      </c>
      <c r="B13" s="37">
        <v>11</v>
      </c>
      <c r="C13" s="10" t="str">
        <f t="shared" si="1"/>
        <v>Freitag</v>
      </c>
      <c r="D13" s="4">
        <v>4368</v>
      </c>
      <c r="E13" s="4">
        <v>4306</v>
      </c>
      <c r="F13" s="4">
        <v>4423</v>
      </c>
      <c r="G13" s="4">
        <v>3437</v>
      </c>
      <c r="H13" s="4">
        <v>3382</v>
      </c>
      <c r="I13" s="4">
        <v>3491</v>
      </c>
      <c r="J13" s="4">
        <v>2.71</v>
      </c>
      <c r="K13" s="4">
        <v>2.67</v>
      </c>
      <c r="L13" s="4">
        <v>2.75</v>
      </c>
      <c r="M13" s="5">
        <f t="shared" si="4"/>
        <v>733</v>
      </c>
      <c r="N13" s="5">
        <f t="shared" si="6"/>
        <v>3437</v>
      </c>
      <c r="O13" s="8">
        <f t="shared" si="9"/>
        <v>2.7068320535538493</v>
      </c>
      <c r="P13" s="6">
        <v>43907</v>
      </c>
      <c r="Q13" s="10" t="str">
        <f t="shared" si="0"/>
        <v>Dienstag</v>
      </c>
      <c r="R13" s="7">
        <v>1144</v>
      </c>
      <c r="S13" s="8"/>
      <c r="T13" s="5">
        <f t="shared" si="3"/>
        <v>4125.8571428571431</v>
      </c>
      <c r="U13" s="9">
        <f t="shared" si="7"/>
        <v>1.9974410401825855</v>
      </c>
      <c r="V13" s="5">
        <f t="shared" si="10"/>
        <v>5799.6233965626216</v>
      </c>
      <c r="W13" s="9">
        <f t="shared" ref="W13:W66" si="11">V13/T9</f>
        <v>2.8077573674485339</v>
      </c>
      <c r="X13" s="5">
        <f t="shared" si="5"/>
        <v>1556.4285714285713</v>
      </c>
      <c r="Y13" s="9">
        <f>X13/X9</f>
        <v>2.2357890416581161</v>
      </c>
      <c r="Z13" s="41"/>
      <c r="AA13" s="42"/>
      <c r="AB13" s="5">
        <f t="shared" si="8"/>
        <v>4047.2857142857142</v>
      </c>
      <c r="AC13" s="9">
        <f>AB13/AB9</f>
        <v>1.7005402160864345</v>
      </c>
      <c r="AD13" s="8"/>
      <c r="AE13" s="8"/>
    </row>
    <row r="14" spans="1:36" s="10" customFormat="1">
      <c r="A14" s="3">
        <v>43904</v>
      </c>
      <c r="B14" s="37">
        <v>12</v>
      </c>
      <c r="C14" s="10" t="str">
        <f t="shared" si="1"/>
        <v>Samstag</v>
      </c>
      <c r="D14" s="4">
        <v>4448</v>
      </c>
      <c r="E14" s="4">
        <v>4383</v>
      </c>
      <c r="F14" s="4">
        <v>4517</v>
      </c>
      <c r="G14" s="4">
        <v>3911</v>
      </c>
      <c r="H14" s="4">
        <v>3850</v>
      </c>
      <c r="I14" s="4">
        <v>3969</v>
      </c>
      <c r="J14" s="4">
        <v>2.2799999999999998</v>
      </c>
      <c r="K14" s="4">
        <v>2.25</v>
      </c>
      <c r="L14" s="4">
        <v>2.31</v>
      </c>
      <c r="M14" s="5">
        <f t="shared" si="4"/>
        <v>1043</v>
      </c>
      <c r="N14" s="5">
        <f t="shared" si="6"/>
        <v>3911</v>
      </c>
      <c r="O14" s="8">
        <f t="shared" si="9"/>
        <v>2.277810133954572</v>
      </c>
      <c r="P14" s="6">
        <v>43908</v>
      </c>
      <c r="Q14" s="10" t="str">
        <f t="shared" si="0"/>
        <v>Mittwoch</v>
      </c>
      <c r="R14" s="7">
        <v>1042</v>
      </c>
      <c r="S14" s="8"/>
      <c r="T14" s="5">
        <f t="shared" si="3"/>
        <v>4513</v>
      </c>
      <c r="U14" s="9">
        <f t="shared" si="7"/>
        <v>1.7488374667847653</v>
      </c>
      <c r="V14" s="5">
        <f t="shared" si="10"/>
        <v>6430.1896377101284</v>
      </c>
      <c r="W14" s="9">
        <f t="shared" si="11"/>
        <v>2.4917696780320471</v>
      </c>
      <c r="X14" s="5">
        <f t="shared" si="5"/>
        <v>1838.1428571428571</v>
      </c>
      <c r="Y14" s="9">
        <f t="shared" ref="Y14:Y64" si="12">X14/X10</f>
        <v>2.1957337883959043</v>
      </c>
      <c r="Z14" s="41"/>
      <c r="AA14" s="42"/>
      <c r="AB14" s="5">
        <f t="shared" si="8"/>
        <v>4560</v>
      </c>
      <c r="AC14" s="9">
        <f t="shared" ref="AC14:AC57" si="13">AB14/AB10</f>
        <v>1.5739644970414199</v>
      </c>
      <c r="AD14" s="8"/>
      <c r="AE14" s="8"/>
    </row>
    <row r="15" spans="1:36" s="10" customFormat="1">
      <c r="A15" s="3">
        <v>43905</v>
      </c>
      <c r="B15" s="37">
        <v>13</v>
      </c>
      <c r="C15" s="10" t="str">
        <f t="shared" si="1"/>
        <v>Sonntag</v>
      </c>
      <c r="D15" s="4">
        <v>4694</v>
      </c>
      <c r="E15" s="4">
        <v>4616</v>
      </c>
      <c r="F15" s="4">
        <v>4765</v>
      </c>
      <c r="G15" s="4">
        <v>4277</v>
      </c>
      <c r="H15" s="4">
        <v>4208</v>
      </c>
      <c r="I15" s="4">
        <v>4341</v>
      </c>
      <c r="J15" s="4">
        <v>1.88</v>
      </c>
      <c r="K15" s="4">
        <v>1.85</v>
      </c>
      <c r="L15" s="4">
        <v>1.9</v>
      </c>
      <c r="M15" s="5">
        <f t="shared" si="4"/>
        <v>1174</v>
      </c>
      <c r="N15" s="5">
        <f t="shared" si="6"/>
        <v>4276.75</v>
      </c>
      <c r="O15" s="8">
        <f t="shared" si="9"/>
        <v>1.878445152080817</v>
      </c>
      <c r="P15" s="6">
        <v>43909</v>
      </c>
      <c r="Q15" s="10" t="str">
        <f t="shared" si="0"/>
        <v>Donnerstag</v>
      </c>
      <c r="R15" s="7">
        <v>2801</v>
      </c>
      <c r="S15" s="8"/>
      <c r="T15" s="5">
        <f t="shared" si="3"/>
        <v>4812.5714285714284</v>
      </c>
      <c r="U15" s="9">
        <f t="shared" si="7"/>
        <v>1.5654275092936802</v>
      </c>
      <c r="V15" s="5">
        <f t="shared" si="10"/>
        <v>6819.656595947793</v>
      </c>
      <c r="W15" s="9">
        <f t="shared" si="11"/>
        <v>2.218289784927256</v>
      </c>
      <c r="X15" s="5">
        <f t="shared" si="5"/>
        <v>1967.4285714285713</v>
      </c>
      <c r="Y15" s="9">
        <f t="shared" si="12"/>
        <v>2.0769114763987329</v>
      </c>
      <c r="Z15" s="41"/>
      <c r="AA15" s="42"/>
      <c r="AB15" s="5">
        <f t="shared" si="8"/>
        <v>4848.1428571428569</v>
      </c>
      <c r="AC15" s="9">
        <f t="shared" si="13"/>
        <v>1.4530313409830451</v>
      </c>
      <c r="AD15" s="8"/>
      <c r="AE15" s="8"/>
      <c r="AH15" s="17">
        <f t="shared" ref="AH15:AH46" si="14">ABS(G15-$D15)</f>
        <v>417</v>
      </c>
      <c r="AI15" s="17">
        <f>ABS(T15-$D15)</f>
        <v>118.57142857142844</v>
      </c>
      <c r="AJ15" s="17">
        <f>ABS(V15-$D15)</f>
        <v>2125.656595947793</v>
      </c>
    </row>
    <row r="16" spans="1:36">
      <c r="A16" s="11">
        <v>43906</v>
      </c>
      <c r="B16" s="37">
        <v>14</v>
      </c>
      <c r="C16" s="12" t="str">
        <f t="shared" si="1"/>
        <v>Montag</v>
      </c>
      <c r="D16" s="13">
        <v>5991</v>
      </c>
      <c r="E16" s="13">
        <v>5926</v>
      </c>
      <c r="F16" s="13">
        <v>6069</v>
      </c>
      <c r="G16" s="13">
        <v>4875</v>
      </c>
      <c r="H16" s="13">
        <v>4808</v>
      </c>
      <c r="I16" s="13">
        <v>4943</v>
      </c>
      <c r="J16" s="27">
        <v>1.72</v>
      </c>
      <c r="K16" s="13">
        <v>1.7</v>
      </c>
      <c r="L16" s="13">
        <v>1.73</v>
      </c>
      <c r="M16" s="14">
        <f t="shared" si="4"/>
        <v>1144</v>
      </c>
      <c r="N16" s="5">
        <f t="shared" si="6"/>
        <v>4875.25</v>
      </c>
      <c r="O16" s="8">
        <f t="shared" si="9"/>
        <v>1.7155801882642738</v>
      </c>
      <c r="P16" s="15">
        <v>43910</v>
      </c>
      <c r="Q16" s="12" t="str">
        <f t="shared" si="0"/>
        <v>Freitag</v>
      </c>
      <c r="R16" s="16">
        <v>2958</v>
      </c>
      <c r="T16" s="14">
        <f t="shared" si="3"/>
        <v>4977.1428571428569</v>
      </c>
      <c r="U16" s="9">
        <f t="shared" si="7"/>
        <v>1.4004904128311291</v>
      </c>
      <c r="V16" s="14">
        <f t="shared" si="10"/>
        <v>7282.9747348990868</v>
      </c>
      <c r="W16" s="18">
        <f t="shared" si="11"/>
        <v>2.0493155583186722</v>
      </c>
      <c r="X16" s="14">
        <f t="shared" si="5"/>
        <v>2380</v>
      </c>
      <c r="Y16" s="9">
        <f t="shared" si="12"/>
        <v>1.9304750869061413</v>
      </c>
      <c r="Z16" s="14">
        <f t="shared" ref="Z16:Z66" si="15">AVERAGE(R13:R16,Y13^1.75*R10,Y13^1.75*R11,Y13^1.75*R12)</f>
        <v>2857.7724440950578</v>
      </c>
      <c r="AA16" s="18">
        <f t="shared" ref="AA16:AA66" si="16">Z16/X12</f>
        <v>2.3180077762068834</v>
      </c>
      <c r="AB16" s="14">
        <f t="shared" si="8"/>
        <v>4946.5714285714284</v>
      </c>
      <c r="AC16" s="9">
        <f t="shared" si="13"/>
        <v>1.3574032694343172</v>
      </c>
      <c r="AH16" s="17">
        <f t="shared" si="14"/>
        <v>1116</v>
      </c>
      <c r="AI16" s="17">
        <f t="shared" ref="AI16:AI50" si="17">ABS(T16-$D16)</f>
        <v>1013.8571428571431</v>
      </c>
      <c r="AJ16" s="17">
        <f t="shared" ref="AJ16:AJ50" si="18">ABS(V16-$D16)</f>
        <v>1291.9747348990868</v>
      </c>
    </row>
    <row r="17" spans="1:36">
      <c r="A17" s="11">
        <v>43907</v>
      </c>
      <c r="B17" s="37">
        <v>15</v>
      </c>
      <c r="C17" s="12" t="str">
        <f t="shared" si="1"/>
        <v>Dienstag</v>
      </c>
      <c r="D17" s="13">
        <v>5262</v>
      </c>
      <c r="E17" s="13">
        <v>5187</v>
      </c>
      <c r="F17" s="13">
        <v>5343</v>
      </c>
      <c r="G17" s="13">
        <v>5099</v>
      </c>
      <c r="H17" s="13">
        <v>5028</v>
      </c>
      <c r="I17" s="13">
        <v>5173</v>
      </c>
      <c r="J17" s="13">
        <v>1.48</v>
      </c>
      <c r="K17" s="13">
        <v>1.47</v>
      </c>
      <c r="L17" s="13">
        <v>1.5</v>
      </c>
      <c r="M17" s="14">
        <f t="shared" si="4"/>
        <v>1042</v>
      </c>
      <c r="N17" s="5">
        <f t="shared" si="6"/>
        <v>5098.75</v>
      </c>
      <c r="O17" s="8">
        <f t="shared" si="9"/>
        <v>1.483488507419261</v>
      </c>
      <c r="P17" s="15">
        <v>43911</v>
      </c>
      <c r="Q17" s="12" t="str">
        <f t="shared" si="0"/>
        <v>Samstag</v>
      </c>
      <c r="R17" s="16">
        <v>2705</v>
      </c>
      <c r="T17" s="14">
        <f t="shared" si="3"/>
        <v>5112.4285714285716</v>
      </c>
      <c r="U17" s="9">
        <f t="shared" si="7"/>
        <v>1.2391191440739586</v>
      </c>
      <c r="V17" s="14">
        <f t="shared" si="10"/>
        <v>7167.3647537779116</v>
      </c>
      <c r="W17" s="18">
        <f t="shared" si="11"/>
        <v>1.7371819977301817</v>
      </c>
      <c r="X17" s="14">
        <f t="shared" si="5"/>
        <v>2897.1428571428573</v>
      </c>
      <c r="Y17" s="9">
        <f t="shared" si="12"/>
        <v>1.8614043139054615</v>
      </c>
      <c r="Z17" s="14">
        <f t="shared" si="15"/>
        <v>3259.668974561363</v>
      </c>
      <c r="AA17" s="18">
        <f t="shared" si="16"/>
        <v>2.0943260965515873</v>
      </c>
      <c r="AB17" s="14">
        <f t="shared" si="8"/>
        <v>4925.2857142857147</v>
      </c>
      <c r="AC17" s="9">
        <f t="shared" si="13"/>
        <v>1.2169355123363101</v>
      </c>
      <c r="AH17" s="17">
        <f t="shared" si="14"/>
        <v>163</v>
      </c>
      <c r="AI17" s="17">
        <f t="shared" si="17"/>
        <v>149.57142857142844</v>
      </c>
      <c r="AJ17" s="17">
        <f t="shared" si="18"/>
        <v>1905.3647537779116</v>
      </c>
    </row>
    <row r="18" spans="1:36">
      <c r="A18" s="11">
        <v>43908</v>
      </c>
      <c r="B18" s="37">
        <v>16</v>
      </c>
      <c r="C18" s="12" t="str">
        <f t="shared" si="1"/>
        <v>Mittwoch</v>
      </c>
      <c r="D18" s="13">
        <v>5328</v>
      </c>
      <c r="E18" s="13">
        <v>5255</v>
      </c>
      <c r="F18" s="13">
        <v>5398</v>
      </c>
      <c r="G18" s="13">
        <v>5319</v>
      </c>
      <c r="H18" s="13">
        <v>5246</v>
      </c>
      <c r="I18" s="13">
        <v>5393</v>
      </c>
      <c r="J18" s="13">
        <v>1.36</v>
      </c>
      <c r="K18" s="13">
        <v>1.34</v>
      </c>
      <c r="L18" s="13">
        <v>1.37</v>
      </c>
      <c r="M18" s="14">
        <f t="shared" si="4"/>
        <v>2801</v>
      </c>
      <c r="N18" s="5">
        <f t="shared" si="6"/>
        <v>5318.75</v>
      </c>
      <c r="O18" s="8">
        <f t="shared" si="9"/>
        <v>1.3599463052927641</v>
      </c>
      <c r="P18" s="15">
        <v>43912</v>
      </c>
      <c r="Q18" s="12" t="str">
        <f t="shared" si="0"/>
        <v>Sonntag</v>
      </c>
      <c r="R18" s="16">
        <v>1948</v>
      </c>
      <c r="T18" s="14">
        <f t="shared" si="3"/>
        <v>5118.5714285714284</v>
      </c>
      <c r="U18" s="9">
        <f t="shared" si="7"/>
        <v>1.1341837865214777</v>
      </c>
      <c r="V18" s="14">
        <f t="shared" si="10"/>
        <v>6924.244338865451</v>
      </c>
      <c r="W18" s="18">
        <f t="shared" si="11"/>
        <v>1.534288574975726</v>
      </c>
      <c r="X18" s="14">
        <f t="shared" si="5"/>
        <v>3336.5714285714284</v>
      </c>
      <c r="Y18" s="9">
        <f t="shared" si="12"/>
        <v>1.8151861350742209</v>
      </c>
      <c r="Z18" s="14">
        <f t="shared" si="15"/>
        <v>3212.1649078104065</v>
      </c>
      <c r="AA18" s="18">
        <f t="shared" si="16"/>
        <v>1.7475055844153917</v>
      </c>
      <c r="AB18" s="14">
        <f t="shared" si="8"/>
        <v>5116</v>
      </c>
      <c r="AC18" s="9">
        <f t="shared" si="13"/>
        <v>1.1219298245614036</v>
      </c>
      <c r="AH18" s="17">
        <f t="shared" si="14"/>
        <v>9</v>
      </c>
      <c r="AI18" s="17">
        <f t="shared" si="17"/>
        <v>209.42857142857156</v>
      </c>
      <c r="AJ18" s="17">
        <f t="shared" si="18"/>
        <v>1596.244338865451</v>
      </c>
    </row>
    <row r="19" spans="1:36">
      <c r="A19" s="11">
        <v>43909</v>
      </c>
      <c r="B19" s="37">
        <v>17</v>
      </c>
      <c r="C19" s="12" t="str">
        <f t="shared" si="1"/>
        <v>Donnerstag</v>
      </c>
      <c r="D19" s="13">
        <v>4749</v>
      </c>
      <c r="E19" s="13">
        <v>4674</v>
      </c>
      <c r="F19" s="13">
        <v>4829</v>
      </c>
      <c r="G19" s="13">
        <v>5333</v>
      </c>
      <c r="H19" s="13">
        <v>5260</v>
      </c>
      <c r="I19" s="13">
        <v>5409</v>
      </c>
      <c r="J19" s="13">
        <v>1.25</v>
      </c>
      <c r="K19" s="13">
        <v>1.23</v>
      </c>
      <c r="L19" s="13">
        <v>1.26</v>
      </c>
      <c r="M19" s="14">
        <f t="shared" si="4"/>
        <v>2958</v>
      </c>
      <c r="N19" s="5">
        <f t="shared" si="6"/>
        <v>5332.5</v>
      </c>
      <c r="O19" s="8">
        <f t="shared" si="9"/>
        <v>1.2468580113403869</v>
      </c>
      <c r="P19" s="15">
        <v>43913</v>
      </c>
      <c r="Q19" s="12" t="str">
        <f t="shared" si="0"/>
        <v>Montag</v>
      </c>
      <c r="R19" s="16">
        <v>4062</v>
      </c>
      <c r="T19" s="14">
        <f t="shared" si="3"/>
        <v>5004.7142857142853</v>
      </c>
      <c r="U19" s="9">
        <f t="shared" si="7"/>
        <v>1.0399251959154594</v>
      </c>
      <c r="V19" s="14">
        <f t="shared" si="10"/>
        <v>6526.888937465349</v>
      </c>
      <c r="W19" s="18">
        <f t="shared" si="11"/>
        <v>1.3562165329570601</v>
      </c>
      <c r="X19" s="14">
        <f t="shared" si="5"/>
        <v>3644.1428571428573</v>
      </c>
      <c r="Y19" s="9">
        <f t="shared" si="12"/>
        <v>1.8522364217252398</v>
      </c>
      <c r="Z19" s="14">
        <f t="shared" si="15"/>
        <v>3920.0137594175749</v>
      </c>
      <c r="AA19" s="18">
        <f t="shared" si="16"/>
        <v>1.9924554397272021</v>
      </c>
      <c r="AB19" s="14">
        <f t="shared" si="8"/>
        <v>5287.7142857142853</v>
      </c>
      <c r="AC19" s="9">
        <f t="shared" si="13"/>
        <v>1.0906680024751745</v>
      </c>
      <c r="AH19" s="17">
        <f t="shared" si="14"/>
        <v>584</v>
      </c>
      <c r="AI19" s="17">
        <f t="shared" si="17"/>
        <v>255.71428571428532</v>
      </c>
      <c r="AJ19" s="17">
        <f t="shared" si="18"/>
        <v>1777.888937465349</v>
      </c>
    </row>
    <row r="20" spans="1:36">
      <c r="A20" s="11">
        <v>43910</v>
      </c>
      <c r="B20" s="37">
        <v>18</v>
      </c>
      <c r="C20" s="12" t="str">
        <f t="shared" si="1"/>
        <v>Freitag</v>
      </c>
      <c r="D20" s="13">
        <v>5315</v>
      </c>
      <c r="E20" s="13">
        <v>5242</v>
      </c>
      <c r="F20" s="13">
        <v>5382</v>
      </c>
      <c r="G20" s="13">
        <v>5164</v>
      </c>
      <c r="H20" s="13">
        <v>5089</v>
      </c>
      <c r="I20" s="13">
        <v>5238</v>
      </c>
      <c r="J20" s="13">
        <v>1.06</v>
      </c>
      <c r="K20" s="13">
        <v>1.05</v>
      </c>
      <c r="L20" s="13">
        <v>1.07</v>
      </c>
      <c r="M20" s="14">
        <f t="shared" si="4"/>
        <v>2705</v>
      </c>
      <c r="N20" s="5">
        <f t="shared" si="6"/>
        <v>5163.5</v>
      </c>
      <c r="O20" s="8">
        <f t="shared" si="9"/>
        <v>1.0591251730680478</v>
      </c>
      <c r="P20" s="15">
        <v>43914</v>
      </c>
      <c r="Q20" s="12" t="str">
        <f t="shared" si="0"/>
        <v>Dienstag</v>
      </c>
      <c r="R20" s="16">
        <v>4764</v>
      </c>
      <c r="T20" s="14">
        <f t="shared" si="3"/>
        <v>4889.2857142857147</v>
      </c>
      <c r="U20" s="9">
        <f t="shared" si="7"/>
        <v>0.9823478760045925</v>
      </c>
      <c r="V20" s="14">
        <f t="shared" si="10"/>
        <v>6096.6883522917551</v>
      </c>
      <c r="W20" s="18">
        <f t="shared" si="11"/>
        <v>1.2249373842147615</v>
      </c>
      <c r="X20" s="14">
        <f t="shared" si="5"/>
        <v>4047.2857142857142</v>
      </c>
      <c r="Y20" s="9">
        <f t="shared" si="12"/>
        <v>1.7005402160864345</v>
      </c>
      <c r="Z20" s="14">
        <f t="shared" si="15"/>
        <v>4807.5847769659285</v>
      </c>
      <c r="AA20" s="18">
        <f t="shared" si="16"/>
        <v>2.0199936037671971</v>
      </c>
      <c r="AB20" s="14">
        <f t="shared" si="8"/>
        <v>5344</v>
      </c>
      <c r="AC20" s="9">
        <f t="shared" si="13"/>
        <v>1.08034424998556</v>
      </c>
      <c r="AH20" s="17">
        <f t="shared" si="14"/>
        <v>151</v>
      </c>
      <c r="AI20" s="17">
        <f t="shared" si="17"/>
        <v>425.71428571428532</v>
      </c>
      <c r="AJ20" s="17">
        <f t="shared" si="18"/>
        <v>781.68835229175511</v>
      </c>
    </row>
    <row r="21" spans="1:36">
      <c r="A21" s="11">
        <v>43911</v>
      </c>
      <c r="B21" s="37">
        <v>19</v>
      </c>
      <c r="C21" s="12" t="str">
        <f t="shared" si="1"/>
        <v>Samstag</v>
      </c>
      <c r="D21" s="13">
        <v>4491</v>
      </c>
      <c r="E21" s="13">
        <v>4424</v>
      </c>
      <c r="F21" s="13">
        <v>4552</v>
      </c>
      <c r="G21" s="13">
        <v>4971</v>
      </c>
      <c r="H21" s="13">
        <v>4898</v>
      </c>
      <c r="I21" s="13">
        <v>5040</v>
      </c>
      <c r="J21" s="13">
        <v>0.97</v>
      </c>
      <c r="K21" s="13">
        <v>0.96</v>
      </c>
      <c r="L21" s="13">
        <v>0.98</v>
      </c>
      <c r="M21" s="14">
        <f t="shared" si="4"/>
        <v>1948</v>
      </c>
      <c r="N21" s="5">
        <f t="shared" si="6"/>
        <v>4970.75</v>
      </c>
      <c r="O21" s="8">
        <f t="shared" si="9"/>
        <v>0.97489580779602847</v>
      </c>
      <c r="P21" s="15">
        <v>43915</v>
      </c>
      <c r="Q21" s="12" t="str">
        <f t="shared" si="0"/>
        <v>Mittwoch</v>
      </c>
      <c r="R21" s="16">
        <v>4118</v>
      </c>
      <c r="T21" s="14">
        <f t="shared" si="3"/>
        <v>4732.5714285714284</v>
      </c>
      <c r="U21" s="9">
        <f t="shared" si="7"/>
        <v>0.92569927627350712</v>
      </c>
      <c r="V21" s="14">
        <f t="shared" si="10"/>
        <v>5680.1580175637691</v>
      </c>
      <c r="W21" s="18">
        <f t="shared" si="11"/>
        <v>1.111048875931103</v>
      </c>
      <c r="X21" s="14">
        <f t="shared" si="5"/>
        <v>4560</v>
      </c>
      <c r="Y21" s="9">
        <f t="shared" si="12"/>
        <v>1.5739644970414199</v>
      </c>
      <c r="Z21" s="14">
        <f t="shared" si="15"/>
        <v>5559.7634576747687</v>
      </c>
      <c r="AA21" s="18">
        <f t="shared" si="16"/>
        <v>1.9190505031421785</v>
      </c>
      <c r="AB21" s="14">
        <f t="shared" si="8"/>
        <v>5313.7142857142853</v>
      </c>
      <c r="AC21" s="9">
        <f t="shared" si="13"/>
        <v>1.0788641703164428</v>
      </c>
      <c r="AH21" s="17">
        <f t="shared" si="14"/>
        <v>480</v>
      </c>
      <c r="AI21" s="17">
        <f t="shared" si="17"/>
        <v>241.57142857142844</v>
      </c>
      <c r="AJ21" s="17">
        <f t="shared" si="18"/>
        <v>1189.1580175637691</v>
      </c>
    </row>
    <row r="22" spans="1:36">
      <c r="A22" s="11">
        <v>43912</v>
      </c>
      <c r="B22" s="37">
        <v>20</v>
      </c>
      <c r="C22" s="12" t="str">
        <f t="shared" si="1"/>
        <v>Sonntag</v>
      </c>
      <c r="D22" s="13">
        <v>3897</v>
      </c>
      <c r="E22" s="13">
        <v>3834</v>
      </c>
      <c r="F22" s="13">
        <v>3962</v>
      </c>
      <c r="G22" s="13">
        <v>4613</v>
      </c>
      <c r="H22" s="13">
        <v>4543</v>
      </c>
      <c r="I22" s="13">
        <v>4681</v>
      </c>
      <c r="J22" s="27">
        <v>0.87</v>
      </c>
      <c r="K22" s="13">
        <v>0.86</v>
      </c>
      <c r="L22" s="13">
        <v>0.88</v>
      </c>
      <c r="M22" s="14">
        <f t="shared" si="4"/>
        <v>4062</v>
      </c>
      <c r="N22" s="5">
        <f t="shared" si="6"/>
        <v>4613</v>
      </c>
      <c r="O22" s="8">
        <f t="shared" si="9"/>
        <v>0.86730904817861343</v>
      </c>
      <c r="P22" s="15">
        <v>43916</v>
      </c>
      <c r="Q22" s="12" t="str">
        <f t="shared" si="0"/>
        <v>Donnerstag</v>
      </c>
      <c r="R22" s="16">
        <v>4954</v>
      </c>
      <c r="T22" s="14">
        <f t="shared" si="3"/>
        <v>4601</v>
      </c>
      <c r="U22" s="9">
        <f t="shared" si="7"/>
        <v>0.89888361708065867</v>
      </c>
      <c r="V22" s="14">
        <f t="shared" si="10"/>
        <v>5172.6839173067347</v>
      </c>
      <c r="W22" s="18">
        <f t="shared" si="11"/>
        <v>1.0105717951757507</v>
      </c>
      <c r="X22" s="14">
        <f t="shared" si="5"/>
        <v>4848.1428571428569</v>
      </c>
      <c r="Y22" s="9">
        <f t="shared" si="12"/>
        <v>1.4530313409830451</v>
      </c>
      <c r="Z22" s="14">
        <f t="shared" si="15"/>
        <v>5754.370861923986</v>
      </c>
      <c r="AA22" s="18">
        <f t="shared" si="16"/>
        <v>1.7246358979905765</v>
      </c>
      <c r="AB22" s="14">
        <f t="shared" si="8"/>
        <v>5595.2857142857147</v>
      </c>
      <c r="AC22" s="9">
        <f t="shared" si="13"/>
        <v>1.0936836814475595</v>
      </c>
      <c r="AH22" s="17">
        <f t="shared" si="14"/>
        <v>716</v>
      </c>
      <c r="AI22" s="17">
        <f t="shared" si="17"/>
        <v>704</v>
      </c>
      <c r="AJ22" s="17">
        <f t="shared" si="18"/>
        <v>1275.6839173067347</v>
      </c>
    </row>
    <row r="23" spans="1:36" s="10" customFormat="1">
      <c r="A23" s="3">
        <v>43913</v>
      </c>
      <c r="B23" s="37">
        <v>21</v>
      </c>
      <c r="C23" s="10" t="str">
        <f t="shared" si="1"/>
        <v>Montag</v>
      </c>
      <c r="D23" s="4">
        <v>5183</v>
      </c>
      <c r="E23" s="4">
        <v>5113</v>
      </c>
      <c r="F23" s="4">
        <v>5251</v>
      </c>
      <c r="G23" s="4">
        <v>4722</v>
      </c>
      <c r="H23" s="4">
        <v>4653</v>
      </c>
      <c r="I23" s="4">
        <v>4787</v>
      </c>
      <c r="J23" s="4">
        <v>0.89</v>
      </c>
      <c r="K23" s="4">
        <v>0.88</v>
      </c>
      <c r="L23" s="4">
        <v>0.89</v>
      </c>
      <c r="M23" s="5">
        <f t="shared" si="4"/>
        <v>4764</v>
      </c>
      <c r="N23" s="5">
        <f t="shared" si="6"/>
        <v>4721.5</v>
      </c>
      <c r="O23" s="8">
        <f t="shared" si="9"/>
        <v>0.88541959681200189</v>
      </c>
      <c r="P23" s="6">
        <v>43917</v>
      </c>
      <c r="Q23" s="10" t="str">
        <f t="shared" si="0"/>
        <v>Freitag</v>
      </c>
      <c r="R23" s="7">
        <v>5780</v>
      </c>
      <c r="S23" s="8"/>
      <c r="T23" s="5">
        <f t="shared" si="3"/>
        <v>4500</v>
      </c>
      <c r="U23" s="9">
        <f t="shared" si="7"/>
        <v>0.89915222789940918</v>
      </c>
      <c r="V23" s="5">
        <f t="shared" si="10"/>
        <v>4822.0429815158686</v>
      </c>
      <c r="W23" s="9">
        <f t="shared" si="11"/>
        <v>0.96350015330148953</v>
      </c>
      <c r="X23" s="5">
        <f t="shared" si="5"/>
        <v>4946.5714285714284</v>
      </c>
      <c r="Y23" s="9">
        <f t="shared" si="12"/>
        <v>1.3574032694343172</v>
      </c>
      <c r="Z23" s="5">
        <f t="shared" si="15"/>
        <v>5955.0858367168721</v>
      </c>
      <c r="AA23" s="9">
        <f t="shared" si="16"/>
        <v>1.63415268560187</v>
      </c>
      <c r="AB23" s="5">
        <f t="shared" si="8"/>
        <v>5441.8571428571431</v>
      </c>
      <c r="AC23" s="9">
        <f t="shared" si="13"/>
        <v>1.0291511320041067</v>
      </c>
      <c r="AD23" s="8"/>
      <c r="AE23" s="8"/>
      <c r="AH23" s="17">
        <f t="shared" si="14"/>
        <v>461</v>
      </c>
      <c r="AI23" s="17">
        <f t="shared" si="17"/>
        <v>683</v>
      </c>
      <c r="AJ23" s="17">
        <f t="shared" si="18"/>
        <v>360.95701848413137</v>
      </c>
    </row>
    <row r="24" spans="1:36" s="10" customFormat="1">
      <c r="A24" s="3">
        <v>43914</v>
      </c>
      <c r="B24" s="37">
        <v>22</v>
      </c>
      <c r="C24" s="10" t="str">
        <f t="shared" si="1"/>
        <v>Dienstag</v>
      </c>
      <c r="D24" s="4">
        <v>4165</v>
      </c>
      <c r="E24" s="4">
        <v>4104</v>
      </c>
      <c r="F24" s="4">
        <v>4233</v>
      </c>
      <c r="G24" s="4">
        <v>4434</v>
      </c>
      <c r="H24" s="4">
        <v>4368</v>
      </c>
      <c r="I24" s="4">
        <v>4499</v>
      </c>
      <c r="J24" s="4">
        <v>0.86</v>
      </c>
      <c r="K24" s="4">
        <v>0.85</v>
      </c>
      <c r="L24" s="4">
        <v>0.87</v>
      </c>
      <c r="M24" s="5">
        <f t="shared" si="4"/>
        <v>4118</v>
      </c>
      <c r="N24" s="5">
        <f t="shared" si="6"/>
        <v>4434</v>
      </c>
      <c r="O24" s="8">
        <f t="shared" si="9"/>
        <v>0.85871986055969785</v>
      </c>
      <c r="P24" s="6">
        <v>43918</v>
      </c>
      <c r="Q24" s="10" t="str">
        <f t="shared" si="0"/>
        <v>Samstag</v>
      </c>
      <c r="R24" s="7">
        <v>6294</v>
      </c>
      <c r="S24" s="8"/>
      <c r="T24" s="5">
        <f t="shared" si="3"/>
        <v>4331.7142857142853</v>
      </c>
      <c r="U24" s="9">
        <f t="shared" si="7"/>
        <v>0.88596055514974414</v>
      </c>
      <c r="V24" s="5">
        <f t="shared" si="10"/>
        <v>4454.6789757794941</v>
      </c>
      <c r="W24" s="9">
        <f t="shared" si="11"/>
        <v>0.91111038219010831</v>
      </c>
      <c r="X24" s="5">
        <f t="shared" si="5"/>
        <v>4925.2857142857147</v>
      </c>
      <c r="Y24" s="9">
        <f t="shared" si="12"/>
        <v>1.2169355123363101</v>
      </c>
      <c r="Z24" s="5">
        <f t="shared" si="15"/>
        <v>6425.0962950039748</v>
      </c>
      <c r="AA24" s="9">
        <f t="shared" si="16"/>
        <v>1.5875074676159622</v>
      </c>
      <c r="AB24" s="5">
        <f t="shared" si="8"/>
        <v>5330.2857142857147</v>
      </c>
      <c r="AC24" s="9">
        <f t="shared" si="13"/>
        <v>0.99743370402053044</v>
      </c>
      <c r="AD24" s="8"/>
      <c r="AE24" s="8"/>
      <c r="AH24" s="17">
        <f t="shared" si="14"/>
        <v>269</v>
      </c>
      <c r="AI24" s="17">
        <f t="shared" si="17"/>
        <v>166.71428571428532</v>
      </c>
      <c r="AJ24" s="17">
        <f t="shared" si="18"/>
        <v>289.67897577949407</v>
      </c>
    </row>
    <row r="25" spans="1:36" s="10" customFormat="1">
      <c r="A25" s="3">
        <v>43915</v>
      </c>
      <c r="B25" s="37">
        <v>23</v>
      </c>
      <c r="C25" s="10" t="str">
        <f t="shared" si="1"/>
        <v>Mittwoch</v>
      </c>
      <c r="D25" s="4">
        <v>4407</v>
      </c>
      <c r="E25" s="4">
        <v>4340</v>
      </c>
      <c r="F25" s="4">
        <v>4481</v>
      </c>
      <c r="G25" s="4">
        <v>4413</v>
      </c>
      <c r="H25" s="4">
        <v>4347</v>
      </c>
      <c r="I25" s="4">
        <v>4482</v>
      </c>
      <c r="J25" s="4">
        <v>0.89</v>
      </c>
      <c r="K25" s="4">
        <v>0.88</v>
      </c>
      <c r="L25" s="4">
        <v>0.9</v>
      </c>
      <c r="M25" s="5">
        <f t="shared" si="4"/>
        <v>4954</v>
      </c>
      <c r="N25" s="5">
        <f t="shared" si="6"/>
        <v>4413</v>
      </c>
      <c r="O25" s="8">
        <f t="shared" si="9"/>
        <v>0.88779359251621992</v>
      </c>
      <c r="P25" s="6">
        <v>43919</v>
      </c>
      <c r="Q25" s="10" t="str">
        <f t="shared" si="0"/>
        <v>Sonntag</v>
      </c>
      <c r="R25" s="7">
        <v>3965</v>
      </c>
      <c r="S25" s="8"/>
      <c r="T25" s="5">
        <f t="shared" si="3"/>
        <v>4248.8571428571431</v>
      </c>
      <c r="U25" s="9">
        <f t="shared" si="7"/>
        <v>0.89779038879497719</v>
      </c>
      <c r="V25" s="5">
        <f t="shared" si="10"/>
        <v>4247.1358983438531</v>
      </c>
      <c r="W25" s="9">
        <f t="shared" si="11"/>
        <v>0.89742668704440265</v>
      </c>
      <c r="X25" s="5">
        <f t="shared" si="5"/>
        <v>5116</v>
      </c>
      <c r="Y25" s="9">
        <f t="shared" si="12"/>
        <v>1.1219298245614036</v>
      </c>
      <c r="Z25" s="5">
        <f t="shared" si="15"/>
        <v>6554.9175496124471</v>
      </c>
      <c r="AA25" s="9">
        <f t="shared" si="16"/>
        <v>1.4374819187746595</v>
      </c>
      <c r="AB25" s="5">
        <f t="shared" si="8"/>
        <v>5123.1428571428569</v>
      </c>
      <c r="AC25" s="9">
        <f t="shared" si="13"/>
        <v>0.9641359285944725</v>
      </c>
      <c r="AD25" s="8"/>
      <c r="AE25" s="8"/>
      <c r="AH25" s="17">
        <f t="shared" si="14"/>
        <v>6</v>
      </c>
      <c r="AI25" s="17">
        <f t="shared" si="17"/>
        <v>158.14285714285688</v>
      </c>
      <c r="AJ25" s="17">
        <f t="shared" si="18"/>
        <v>159.86410165614689</v>
      </c>
    </row>
    <row r="26" spans="1:36" s="10" customFormat="1">
      <c r="A26" s="3">
        <v>43916</v>
      </c>
      <c r="B26" s="37">
        <v>24</v>
      </c>
      <c r="C26" s="10" t="str">
        <f t="shared" si="1"/>
        <v>Donnerstag</v>
      </c>
      <c r="D26" s="4">
        <v>4042</v>
      </c>
      <c r="E26" s="4">
        <v>3978</v>
      </c>
      <c r="F26" s="4">
        <v>4111</v>
      </c>
      <c r="G26" s="4">
        <v>4449</v>
      </c>
      <c r="H26" s="4">
        <v>4383</v>
      </c>
      <c r="I26" s="4">
        <v>4519</v>
      </c>
      <c r="J26" s="25">
        <v>0.96</v>
      </c>
      <c r="K26" s="4">
        <v>0.95</v>
      </c>
      <c r="L26" s="4">
        <v>0.98</v>
      </c>
      <c r="M26" s="5">
        <f t="shared" si="4"/>
        <v>5780</v>
      </c>
      <c r="N26" s="5">
        <f t="shared" si="6"/>
        <v>4449.25</v>
      </c>
      <c r="O26" s="8">
        <f t="shared" si="9"/>
        <v>0.96450249295469326</v>
      </c>
      <c r="P26" s="6">
        <v>43920</v>
      </c>
      <c r="Q26" s="10" t="str">
        <f t="shared" si="0"/>
        <v>Montag</v>
      </c>
      <c r="R26" s="7">
        <v>4751</v>
      </c>
      <c r="S26" s="8"/>
      <c r="T26" s="5">
        <f t="shared" si="3"/>
        <v>4170.8571428571431</v>
      </c>
      <c r="U26" s="9">
        <f t="shared" si="7"/>
        <v>0.90651100692396069</v>
      </c>
      <c r="V26" s="5">
        <f t="shared" si="10"/>
        <v>4167.6994767859178</v>
      </c>
      <c r="W26" s="9">
        <f t="shared" si="11"/>
        <v>0.90582470697368356</v>
      </c>
      <c r="X26" s="5">
        <f t="shared" si="5"/>
        <v>5287.7142857142853</v>
      </c>
      <c r="Y26" s="9">
        <f t="shared" si="12"/>
        <v>1.0906680024751745</v>
      </c>
      <c r="Z26" s="5">
        <f t="shared" si="15"/>
        <v>6344.0621064468269</v>
      </c>
      <c r="AA26" s="9">
        <f t="shared" si="16"/>
        <v>1.3085551093239765</v>
      </c>
      <c r="AB26" s="5">
        <f t="shared" si="8"/>
        <v>4954.2857142857147</v>
      </c>
      <c r="AC26" s="9">
        <f t="shared" si="13"/>
        <v>0.88543927285725232</v>
      </c>
      <c r="AD26" s="8"/>
      <c r="AE26" s="8"/>
      <c r="AH26" s="17">
        <f t="shared" si="14"/>
        <v>407</v>
      </c>
      <c r="AI26" s="17">
        <f t="shared" si="17"/>
        <v>128.85714285714312</v>
      </c>
      <c r="AJ26" s="17">
        <f t="shared" si="18"/>
        <v>125.6994767859178</v>
      </c>
    </row>
    <row r="27" spans="1:36" s="10" customFormat="1">
      <c r="A27" s="3">
        <v>43917</v>
      </c>
      <c r="B27" s="37">
        <v>25</v>
      </c>
      <c r="C27" s="10" t="str">
        <f t="shared" si="1"/>
        <v>Freitag</v>
      </c>
      <c r="D27" s="4">
        <v>4137</v>
      </c>
      <c r="E27" s="4">
        <v>4067</v>
      </c>
      <c r="F27" s="4">
        <v>4205</v>
      </c>
      <c r="G27" s="4">
        <v>4188</v>
      </c>
      <c r="H27" s="4">
        <v>4122</v>
      </c>
      <c r="I27" s="4">
        <v>4257</v>
      </c>
      <c r="J27" s="4">
        <v>0.89</v>
      </c>
      <c r="K27" s="4">
        <v>0.88</v>
      </c>
      <c r="L27" s="4">
        <v>0.9</v>
      </c>
      <c r="M27" s="5">
        <f t="shared" si="4"/>
        <v>6294</v>
      </c>
      <c r="N27" s="5">
        <f t="shared" si="6"/>
        <v>4187.75</v>
      </c>
      <c r="O27" s="8">
        <f t="shared" si="9"/>
        <v>0.88695329873980722</v>
      </c>
      <c r="P27" s="6">
        <v>43921</v>
      </c>
      <c r="Q27" s="10" t="str">
        <f t="shared" si="0"/>
        <v>Dienstag</v>
      </c>
      <c r="R27" s="7">
        <v>4615</v>
      </c>
      <c r="S27" s="8"/>
      <c r="T27" s="5">
        <f t="shared" si="3"/>
        <v>4052</v>
      </c>
      <c r="U27" s="9">
        <f t="shared" si="7"/>
        <v>0.90044444444444449</v>
      </c>
      <c r="V27" s="5">
        <f t="shared" si="10"/>
        <v>3961.5161222926026</v>
      </c>
      <c r="W27" s="9">
        <f t="shared" si="11"/>
        <v>0.88033691606502285</v>
      </c>
      <c r="X27" s="5">
        <f t="shared" si="5"/>
        <v>5344</v>
      </c>
      <c r="Y27" s="9">
        <f t="shared" si="12"/>
        <v>1.08034424998556</v>
      </c>
      <c r="Z27" s="5">
        <f t="shared" si="15"/>
        <v>5795.1825488292307</v>
      </c>
      <c r="AA27" s="9">
        <f t="shared" si="16"/>
        <v>1.1715554162133834</v>
      </c>
      <c r="AB27" s="5">
        <f t="shared" si="8"/>
        <v>4832.7142857142853</v>
      </c>
      <c r="AC27" s="9">
        <f t="shared" si="13"/>
        <v>0.88806342372614377</v>
      </c>
      <c r="AD27" s="8"/>
      <c r="AE27" s="8"/>
      <c r="AH27" s="17">
        <f t="shared" si="14"/>
        <v>51</v>
      </c>
      <c r="AI27" s="17">
        <f t="shared" si="17"/>
        <v>85</v>
      </c>
      <c r="AJ27" s="17">
        <f t="shared" si="18"/>
        <v>175.48387770739737</v>
      </c>
    </row>
    <row r="28" spans="1:36" s="10" customFormat="1">
      <c r="A28" s="3">
        <v>43918</v>
      </c>
      <c r="B28" s="37">
        <v>26</v>
      </c>
      <c r="C28" s="10" t="str">
        <f t="shared" si="1"/>
        <v>Samstag</v>
      </c>
      <c r="D28" s="4">
        <v>3911</v>
      </c>
      <c r="E28" s="4">
        <v>3845</v>
      </c>
      <c r="F28" s="4">
        <v>3979</v>
      </c>
      <c r="G28" s="4">
        <v>4124</v>
      </c>
      <c r="H28" s="4">
        <v>4057</v>
      </c>
      <c r="I28" s="4">
        <v>4194</v>
      </c>
      <c r="J28" s="4">
        <v>0.93</v>
      </c>
      <c r="K28" s="4">
        <v>0.92</v>
      </c>
      <c r="L28" s="4">
        <v>0.94</v>
      </c>
      <c r="M28" s="5">
        <f t="shared" si="4"/>
        <v>3965</v>
      </c>
      <c r="N28" s="5">
        <f t="shared" si="6"/>
        <v>4124.25</v>
      </c>
      <c r="O28" s="8">
        <f t="shared" si="9"/>
        <v>0.93014208389715836</v>
      </c>
      <c r="P28" s="6">
        <v>43922</v>
      </c>
      <c r="Q28" s="10" t="str">
        <f t="shared" si="0"/>
        <v>Mittwoch</v>
      </c>
      <c r="R28" s="7">
        <v>5453</v>
      </c>
      <c r="S28" s="8"/>
      <c r="T28" s="5">
        <f t="shared" si="3"/>
        <v>3972.5714285714284</v>
      </c>
      <c r="U28" s="9">
        <f t="shared" si="7"/>
        <v>0.91708990172152238</v>
      </c>
      <c r="V28" s="5">
        <f t="shared" si="10"/>
        <v>3923.5017504240777</v>
      </c>
      <c r="W28" s="9">
        <f t="shared" si="11"/>
        <v>0.90576189740018953</v>
      </c>
      <c r="X28" s="5">
        <f t="shared" si="5"/>
        <v>5313.7142857142853</v>
      </c>
      <c r="Y28" s="9">
        <f t="shared" si="12"/>
        <v>1.0788641703164428</v>
      </c>
      <c r="Z28" s="5">
        <f t="shared" si="15"/>
        <v>5658.5559495123453</v>
      </c>
      <c r="AA28" s="9">
        <f t="shared" si="16"/>
        <v>1.148878720497329</v>
      </c>
      <c r="AB28" s="5">
        <f t="shared" si="8"/>
        <v>4554.2857142857147</v>
      </c>
      <c r="AC28" s="9">
        <f t="shared" si="13"/>
        <v>0.85441680960548883</v>
      </c>
      <c r="AD28" s="8"/>
      <c r="AE28" s="8"/>
      <c r="AH28" s="17">
        <f t="shared" si="14"/>
        <v>213</v>
      </c>
      <c r="AI28" s="17">
        <f t="shared" si="17"/>
        <v>61.571428571428442</v>
      </c>
      <c r="AJ28" s="17">
        <f t="shared" si="18"/>
        <v>12.501750424077727</v>
      </c>
    </row>
    <row r="29" spans="1:36" s="10" customFormat="1">
      <c r="A29" s="3">
        <v>43919</v>
      </c>
      <c r="B29" s="37">
        <v>27</v>
      </c>
      <c r="C29" s="10" t="str">
        <f t="shared" si="1"/>
        <v>Sonntag</v>
      </c>
      <c r="D29" s="4">
        <v>3351</v>
      </c>
      <c r="E29" s="4">
        <v>3283</v>
      </c>
      <c r="F29" s="4">
        <v>3414</v>
      </c>
      <c r="G29" s="4">
        <v>3860</v>
      </c>
      <c r="H29" s="4">
        <v>3793</v>
      </c>
      <c r="I29" s="4">
        <v>3927</v>
      </c>
      <c r="J29" s="25">
        <v>0.87</v>
      </c>
      <c r="K29" s="4">
        <v>0.87</v>
      </c>
      <c r="L29" s="4">
        <v>0.89</v>
      </c>
      <c r="M29" s="5">
        <f t="shared" si="4"/>
        <v>4751</v>
      </c>
      <c r="N29" s="5">
        <f t="shared" si="6"/>
        <v>3860.25</v>
      </c>
      <c r="O29" s="8">
        <f t="shared" si="9"/>
        <v>0.87474507138001356</v>
      </c>
      <c r="P29" s="6">
        <v>43923</v>
      </c>
      <c r="Q29" s="10" t="str">
        <f t="shared" si="0"/>
        <v>Donnerstag</v>
      </c>
      <c r="R29" s="7">
        <v>6156</v>
      </c>
      <c r="S29" s="8"/>
      <c r="T29" s="5">
        <f t="shared" si="3"/>
        <v>3918.7142857142858</v>
      </c>
      <c r="U29" s="9">
        <f t="shared" si="7"/>
        <v>0.92229843319211879</v>
      </c>
      <c r="V29" s="5">
        <f t="shared" si="10"/>
        <v>3860.7331050461607</v>
      </c>
      <c r="W29" s="9">
        <f t="shared" si="11"/>
        <v>0.90865213285330926</v>
      </c>
      <c r="X29" s="5">
        <f t="shared" si="5"/>
        <v>5595.2857142857147</v>
      </c>
      <c r="Y29" s="9">
        <f t="shared" si="12"/>
        <v>1.0936836814475595</v>
      </c>
      <c r="Z29" s="5">
        <f t="shared" si="15"/>
        <v>5663.540542603223</v>
      </c>
      <c r="AA29" s="9">
        <f t="shared" si="16"/>
        <v>1.1070251256065722</v>
      </c>
      <c r="AB29" s="5">
        <f t="shared" si="8"/>
        <v>4109.2857142857147</v>
      </c>
      <c r="AC29" s="9">
        <f t="shared" si="13"/>
        <v>0.8021025040432771</v>
      </c>
      <c r="AD29" s="8"/>
      <c r="AE29" s="8"/>
      <c r="AH29" s="17">
        <f t="shared" si="14"/>
        <v>509</v>
      </c>
      <c r="AI29" s="17">
        <f t="shared" si="17"/>
        <v>567.71428571428578</v>
      </c>
      <c r="AJ29" s="17">
        <f t="shared" si="18"/>
        <v>509.73310504616074</v>
      </c>
    </row>
    <row r="30" spans="1:36">
      <c r="A30" s="11">
        <v>43920</v>
      </c>
      <c r="B30" s="37">
        <v>28</v>
      </c>
      <c r="C30" s="12" t="str">
        <f t="shared" si="1"/>
        <v>Montag</v>
      </c>
      <c r="D30" s="13">
        <v>4351</v>
      </c>
      <c r="E30" s="13">
        <v>4289</v>
      </c>
      <c r="F30" s="13">
        <v>4405</v>
      </c>
      <c r="G30" s="13">
        <v>3937</v>
      </c>
      <c r="H30" s="13">
        <v>3871</v>
      </c>
      <c r="I30" s="13">
        <v>4001</v>
      </c>
      <c r="J30" s="13">
        <v>0.88</v>
      </c>
      <c r="K30" s="13">
        <v>0.87</v>
      </c>
      <c r="L30" s="13">
        <v>0.89</v>
      </c>
      <c r="M30" s="14">
        <f t="shared" si="4"/>
        <v>4615</v>
      </c>
      <c r="N30" s="5">
        <f t="shared" si="6"/>
        <v>3937.5</v>
      </c>
      <c r="O30" s="8">
        <f t="shared" si="9"/>
        <v>0.88498061471034439</v>
      </c>
      <c r="P30" s="15">
        <v>43924</v>
      </c>
      <c r="Q30" s="12" t="str">
        <f t="shared" si="0"/>
        <v>Freitag</v>
      </c>
      <c r="R30" s="16">
        <v>6174</v>
      </c>
      <c r="T30" s="14">
        <f t="shared" si="3"/>
        <v>3880</v>
      </c>
      <c r="U30" s="9">
        <f t="shared" si="7"/>
        <v>0.93026441978353192</v>
      </c>
      <c r="V30" s="14">
        <f t="shared" si="10"/>
        <v>3749.8727047453172</v>
      </c>
      <c r="W30" s="18">
        <f t="shared" si="11"/>
        <v>0.89906524637680563</v>
      </c>
      <c r="X30" s="14">
        <f t="shared" si="5"/>
        <v>5441.8571428571431</v>
      </c>
      <c r="Y30" s="9">
        <f t="shared" si="12"/>
        <v>1.0291511320041067</v>
      </c>
      <c r="Z30" s="14">
        <f t="shared" si="15"/>
        <v>5654.516128385083</v>
      </c>
      <c r="AA30" s="18">
        <f t="shared" si="16"/>
        <v>1.0693686955934398</v>
      </c>
      <c r="AB30" s="14">
        <f t="shared" si="8"/>
        <v>3946.4285714285716</v>
      </c>
      <c r="AC30" s="9">
        <f t="shared" si="13"/>
        <v>0.79656862745098034</v>
      </c>
      <c r="AH30" s="17">
        <f t="shared" si="14"/>
        <v>414</v>
      </c>
      <c r="AI30" s="17">
        <f t="shared" si="17"/>
        <v>471</v>
      </c>
      <c r="AJ30" s="17">
        <f t="shared" si="18"/>
        <v>601.12729525468285</v>
      </c>
    </row>
    <row r="31" spans="1:36">
      <c r="A31" s="11">
        <v>43921</v>
      </c>
      <c r="B31" s="37">
        <v>29</v>
      </c>
      <c r="C31" s="12" t="str">
        <f t="shared" si="1"/>
        <v>Dienstag</v>
      </c>
      <c r="D31" s="13">
        <v>3609</v>
      </c>
      <c r="E31" s="13">
        <v>3548</v>
      </c>
      <c r="F31" s="13">
        <v>3691</v>
      </c>
      <c r="G31" s="13">
        <v>3805</v>
      </c>
      <c r="H31" s="13">
        <v>3741</v>
      </c>
      <c r="I31" s="13">
        <v>3872</v>
      </c>
      <c r="J31" s="13">
        <v>0.91</v>
      </c>
      <c r="K31" s="13">
        <v>0.9</v>
      </c>
      <c r="L31" s="13">
        <v>0.92</v>
      </c>
      <c r="M31" s="14">
        <f t="shared" si="4"/>
        <v>5453</v>
      </c>
      <c r="N31" s="5">
        <f t="shared" si="6"/>
        <v>3805.5</v>
      </c>
      <c r="O31" s="8">
        <f t="shared" si="9"/>
        <v>0.90872186735120286</v>
      </c>
      <c r="P31" s="15">
        <v>43925</v>
      </c>
      <c r="Q31" s="12" t="str">
        <f t="shared" si="0"/>
        <v>Samstag</v>
      </c>
      <c r="R31" s="16">
        <v>6082</v>
      </c>
      <c r="T31" s="14">
        <f t="shared" si="3"/>
        <v>3826.1428571428573</v>
      </c>
      <c r="U31" s="9">
        <f t="shared" si="7"/>
        <v>0.94426032999576937</v>
      </c>
      <c r="V31" s="14">
        <f t="shared" si="10"/>
        <v>3719.8633432479619</v>
      </c>
      <c r="W31" s="18">
        <f t="shared" si="11"/>
        <v>0.91803142725764109</v>
      </c>
      <c r="X31" s="14">
        <f t="shared" si="5"/>
        <v>5330.2857142857147</v>
      </c>
      <c r="Y31" s="9">
        <f t="shared" si="12"/>
        <v>0.99743370402053044</v>
      </c>
      <c r="Z31" s="14">
        <f t="shared" si="15"/>
        <v>5584.2720668052998</v>
      </c>
      <c r="AA31" s="18">
        <f t="shared" si="16"/>
        <v>1.044961090345303</v>
      </c>
      <c r="AB31" s="14">
        <f t="shared" si="8"/>
        <v>3696.1428571428573</v>
      </c>
      <c r="AC31" s="9">
        <f t="shared" si="13"/>
        <v>0.76481716870141014</v>
      </c>
      <c r="AH31" s="17">
        <f t="shared" si="14"/>
        <v>196</v>
      </c>
      <c r="AI31" s="17">
        <f t="shared" si="17"/>
        <v>217.14285714285734</v>
      </c>
      <c r="AJ31" s="17">
        <f t="shared" si="18"/>
        <v>110.86334324796189</v>
      </c>
    </row>
    <row r="32" spans="1:36">
      <c r="A32" s="11">
        <v>43922</v>
      </c>
      <c r="B32" s="37">
        <v>30</v>
      </c>
      <c r="C32" s="12" t="str">
        <f t="shared" si="1"/>
        <v>Mittwoch</v>
      </c>
      <c r="D32" s="13">
        <v>4030</v>
      </c>
      <c r="E32" s="13">
        <v>3971</v>
      </c>
      <c r="F32" s="13">
        <v>4095</v>
      </c>
      <c r="G32" s="13">
        <v>3835</v>
      </c>
      <c r="H32" s="13">
        <v>3773</v>
      </c>
      <c r="I32" s="13">
        <v>3901</v>
      </c>
      <c r="J32" s="13">
        <v>0.93</v>
      </c>
      <c r="K32" s="13">
        <v>0.92</v>
      </c>
      <c r="L32" s="13">
        <v>0.94</v>
      </c>
      <c r="M32" s="14">
        <f t="shared" si="4"/>
        <v>6156</v>
      </c>
      <c r="N32" s="5">
        <f t="shared" si="6"/>
        <v>3835.25</v>
      </c>
      <c r="O32" s="8">
        <f t="shared" si="9"/>
        <v>0.92992665333090863</v>
      </c>
      <c r="P32" s="15">
        <v>43926</v>
      </c>
      <c r="Q32" s="12" t="str">
        <f t="shared" si="0"/>
        <v>Sonntag</v>
      </c>
      <c r="R32" s="16">
        <v>5936</v>
      </c>
      <c r="T32" s="14">
        <f t="shared" si="3"/>
        <v>3703.5714285714284</v>
      </c>
      <c r="U32" s="9">
        <f t="shared" si="7"/>
        <v>0.93228567318757194</v>
      </c>
      <c r="V32" s="14">
        <f t="shared" si="10"/>
        <v>3690.7498925115601</v>
      </c>
      <c r="W32" s="18">
        <f t="shared" si="11"/>
        <v>0.92905815763740374</v>
      </c>
      <c r="X32" s="14">
        <f t="shared" si="5"/>
        <v>5123.1428571428569</v>
      </c>
      <c r="Y32" s="9">
        <f t="shared" si="12"/>
        <v>0.9641359285944725</v>
      </c>
      <c r="Z32" s="14">
        <f t="shared" si="15"/>
        <v>5954.461026581519</v>
      </c>
      <c r="AA32" s="18">
        <f t="shared" si="16"/>
        <v>1.1205835892588083</v>
      </c>
      <c r="AB32" s="14">
        <f t="shared" si="8"/>
        <v>3479.4285714285716</v>
      </c>
      <c r="AC32" s="9">
        <f t="shared" si="13"/>
        <v>0.76398996235884564</v>
      </c>
      <c r="AH32" s="17">
        <f t="shared" si="14"/>
        <v>195</v>
      </c>
      <c r="AI32" s="17">
        <f t="shared" si="17"/>
        <v>326.42857142857156</v>
      </c>
      <c r="AJ32" s="17">
        <f t="shared" si="18"/>
        <v>339.25010748843988</v>
      </c>
    </row>
    <row r="33" spans="1:36">
      <c r="A33" s="11">
        <v>43923</v>
      </c>
      <c r="B33" s="37">
        <v>31</v>
      </c>
      <c r="C33" s="12" t="str">
        <f t="shared" si="1"/>
        <v>Donnerstag</v>
      </c>
      <c r="D33" s="13">
        <v>3771</v>
      </c>
      <c r="E33" s="13">
        <v>3705</v>
      </c>
      <c r="F33" s="13">
        <v>3832</v>
      </c>
      <c r="G33" s="13">
        <v>3940</v>
      </c>
      <c r="H33" s="13">
        <v>3878</v>
      </c>
      <c r="I33" s="13">
        <v>4005</v>
      </c>
      <c r="J33" s="27">
        <v>1.02</v>
      </c>
      <c r="K33" s="13">
        <v>1.01</v>
      </c>
      <c r="L33" s="13">
        <v>1.03</v>
      </c>
      <c r="M33" s="14">
        <f t="shared" si="4"/>
        <v>6174</v>
      </c>
      <c r="N33" s="5">
        <f t="shared" si="6"/>
        <v>3940.25</v>
      </c>
      <c r="O33" s="8">
        <f t="shared" si="9"/>
        <v>1.0207240463700538</v>
      </c>
      <c r="P33" s="15">
        <v>43927</v>
      </c>
      <c r="Q33" s="12" t="str">
        <f t="shared" si="0"/>
        <v>Montag</v>
      </c>
      <c r="R33" s="16">
        <v>3677</v>
      </c>
      <c r="T33" s="14">
        <f t="shared" si="3"/>
        <v>3616.5714285714284</v>
      </c>
      <c r="U33" s="9">
        <f t="shared" si="7"/>
        <v>0.92289745178812288</v>
      </c>
      <c r="V33" s="14">
        <f t="shared" si="10"/>
        <v>3686.4988408099462</v>
      </c>
      <c r="W33" s="18">
        <f t="shared" si="11"/>
        <v>0.94074193013997387</v>
      </c>
      <c r="X33" s="14">
        <f t="shared" si="5"/>
        <v>4954.2857142857147</v>
      </c>
      <c r="Y33" s="9">
        <f t="shared" si="12"/>
        <v>0.88543927285725232</v>
      </c>
      <c r="Z33" s="14">
        <f t="shared" si="15"/>
        <v>5561.3835509154533</v>
      </c>
      <c r="AA33" s="18">
        <f t="shared" si="16"/>
        <v>0.99394094151730206</v>
      </c>
      <c r="AB33" s="14">
        <f t="shared" si="8"/>
        <v>3178.2857142857142</v>
      </c>
      <c r="AC33" s="9">
        <f t="shared" si="13"/>
        <v>0.77343994437684682</v>
      </c>
      <c r="AH33" s="17">
        <f t="shared" si="14"/>
        <v>169</v>
      </c>
      <c r="AI33" s="17">
        <f t="shared" si="17"/>
        <v>154.42857142857156</v>
      </c>
      <c r="AJ33" s="17">
        <f t="shared" si="18"/>
        <v>84.501159190053841</v>
      </c>
    </row>
    <row r="34" spans="1:36">
      <c r="A34" s="11">
        <v>43924</v>
      </c>
      <c r="B34" s="37">
        <v>32</v>
      </c>
      <c r="C34" s="12" t="str">
        <f t="shared" si="1"/>
        <v>Freitag</v>
      </c>
      <c r="D34" s="13">
        <v>3760</v>
      </c>
      <c r="E34" s="13">
        <v>3693</v>
      </c>
      <c r="F34" s="13">
        <v>3824</v>
      </c>
      <c r="G34" s="13">
        <v>3792</v>
      </c>
      <c r="H34" s="13">
        <v>3729</v>
      </c>
      <c r="I34" s="13">
        <v>3860</v>
      </c>
      <c r="J34" s="13">
        <v>0.96</v>
      </c>
      <c r="K34" s="13">
        <v>0.95</v>
      </c>
      <c r="L34" s="13">
        <v>0.97</v>
      </c>
      <c r="M34" s="14">
        <f t="shared" si="4"/>
        <v>6082</v>
      </c>
      <c r="N34" s="5">
        <f t="shared" si="6"/>
        <v>3792.5</v>
      </c>
      <c r="O34" s="8">
        <f t="shared" si="9"/>
        <v>0.96317460317460313</v>
      </c>
      <c r="P34" s="15">
        <v>43928</v>
      </c>
      <c r="Q34" s="12" t="str">
        <f t="shared" ref="Q34:Q65" si="19">TEXT(P34,"TTTT")</f>
        <v>Dienstag</v>
      </c>
      <c r="R34" s="16">
        <v>3834</v>
      </c>
      <c r="S34" s="17">
        <v>1.3</v>
      </c>
      <c r="T34" s="14">
        <f t="shared" si="3"/>
        <v>3472.7142857142858</v>
      </c>
      <c r="U34" s="9">
        <f t="shared" si="7"/>
        <v>0.89502945508100151</v>
      </c>
      <c r="V34" s="14">
        <f t="shared" si="10"/>
        <v>3667.7152048787166</v>
      </c>
      <c r="W34" s="18">
        <f t="shared" si="11"/>
        <v>0.94528742393781351</v>
      </c>
      <c r="X34" s="14">
        <f t="shared" si="5"/>
        <v>4832.7142857142853</v>
      </c>
      <c r="Y34" s="9">
        <f t="shared" si="12"/>
        <v>0.88806342372614377</v>
      </c>
      <c r="Z34" s="14">
        <f t="shared" si="15"/>
        <v>5318.8875859677237</v>
      </c>
      <c r="AA34" s="18">
        <f t="shared" si="16"/>
        <v>0.97740301634877969</v>
      </c>
      <c r="AB34" s="14">
        <f t="shared" si="8"/>
        <v>2900.7142857142858</v>
      </c>
      <c r="AC34" s="9">
        <f t="shared" si="13"/>
        <v>0.73502262443438915</v>
      </c>
      <c r="AD34" s="17">
        <f>ABS(S34-$J34)</f>
        <v>0.34000000000000008</v>
      </c>
      <c r="AE34" s="17">
        <f>ABS(AA34-$J34)</f>
        <v>1.7403016348779721E-2</v>
      </c>
      <c r="AF34" s="17">
        <f>ABS(U34-$J34)</f>
        <v>6.4970544918998452E-2</v>
      </c>
      <c r="AG34" s="17">
        <f>ABS(W34-$J34)</f>
        <v>1.4712576062186455E-2</v>
      </c>
      <c r="AH34" s="17">
        <f t="shared" si="14"/>
        <v>32</v>
      </c>
      <c r="AI34" s="17">
        <f t="shared" si="17"/>
        <v>287.28571428571422</v>
      </c>
      <c r="AJ34" s="17">
        <f t="shared" si="18"/>
        <v>92.284795121283423</v>
      </c>
    </row>
    <row r="35" spans="1:36">
      <c r="A35" s="11">
        <v>43925</v>
      </c>
      <c r="B35" s="37">
        <v>33</v>
      </c>
      <c r="C35" s="12" t="str">
        <f t="shared" si="1"/>
        <v>Samstag</v>
      </c>
      <c r="D35" s="13">
        <v>3053</v>
      </c>
      <c r="E35" s="13">
        <v>2997</v>
      </c>
      <c r="F35" s="13">
        <v>3111</v>
      </c>
      <c r="G35" s="13">
        <v>3653</v>
      </c>
      <c r="H35" s="13">
        <v>3591</v>
      </c>
      <c r="I35" s="13">
        <v>3715</v>
      </c>
      <c r="J35" s="13">
        <v>0.96</v>
      </c>
      <c r="K35" s="13">
        <v>0.95</v>
      </c>
      <c r="L35" s="13">
        <v>0.97</v>
      </c>
      <c r="M35" s="14">
        <f t="shared" si="4"/>
        <v>5936</v>
      </c>
      <c r="N35" s="5">
        <f t="shared" si="6"/>
        <v>3653.5</v>
      </c>
      <c r="O35" s="8">
        <f t="shared" si="9"/>
        <v>0.9600578110629352</v>
      </c>
      <c r="P35" s="15">
        <v>43929</v>
      </c>
      <c r="Q35" s="12" t="str">
        <f t="shared" si="19"/>
        <v>Mittwoch</v>
      </c>
      <c r="R35" s="16">
        <v>4003</v>
      </c>
      <c r="S35" s="17">
        <v>1.2</v>
      </c>
      <c r="T35" s="14">
        <f t="shared" si="3"/>
        <v>3400.5714285714284</v>
      </c>
      <c r="U35" s="9">
        <f t="shared" si="7"/>
        <v>0.88877272896986892</v>
      </c>
      <c r="V35" s="14">
        <f t="shared" si="10"/>
        <v>3516.9824832398745</v>
      </c>
      <c r="W35" s="18">
        <f t="shared" si="11"/>
        <v>0.91919790100732257</v>
      </c>
      <c r="X35" s="14">
        <f t="shared" si="5"/>
        <v>4554.2857142857147</v>
      </c>
      <c r="Y35" s="9">
        <f t="shared" si="12"/>
        <v>0.85441680960548883</v>
      </c>
      <c r="Z35" s="14">
        <f t="shared" si="15"/>
        <v>4960.2874440459718</v>
      </c>
      <c r="AA35" s="18">
        <f t="shared" si="16"/>
        <v>0.93058565899232959</v>
      </c>
      <c r="AB35" s="14">
        <f t="shared" si="8"/>
        <v>2825.8571428571427</v>
      </c>
      <c r="AC35" s="9">
        <f t="shared" si="13"/>
        <v>0.7645421868356973</v>
      </c>
      <c r="AD35" s="17">
        <f t="shared" ref="AD35:AD67" si="20">ABS(S35-J35)</f>
        <v>0.24</v>
      </c>
      <c r="AE35" s="17">
        <f t="shared" ref="AE35:AE67" si="21">ABS(AA35-J35)</f>
        <v>2.9414341007670375E-2</v>
      </c>
      <c r="AF35" s="17">
        <f t="shared" ref="AF35:AF64" si="22">ABS(U35-$J35)</f>
        <v>7.1227271030131045E-2</v>
      </c>
      <c r="AG35" s="17">
        <f t="shared" ref="AG35:AG67" si="23">ABS(W35-$J35)</f>
        <v>4.0802098992677394E-2</v>
      </c>
      <c r="AH35" s="17">
        <f t="shared" si="14"/>
        <v>600</v>
      </c>
      <c r="AI35" s="17">
        <f t="shared" si="17"/>
        <v>347.57142857142844</v>
      </c>
      <c r="AJ35" s="17">
        <f t="shared" si="18"/>
        <v>463.98248323987445</v>
      </c>
    </row>
    <row r="36" spans="1:36">
      <c r="A36" s="11">
        <v>43926</v>
      </c>
      <c r="B36" s="37">
        <v>34</v>
      </c>
      <c r="C36" s="12" t="str">
        <f t="shared" si="1"/>
        <v>Sonntag</v>
      </c>
      <c r="D36" s="13">
        <v>2742</v>
      </c>
      <c r="E36" s="13">
        <v>2676</v>
      </c>
      <c r="F36" s="13">
        <v>2796</v>
      </c>
      <c r="G36" s="13">
        <v>3331</v>
      </c>
      <c r="H36" s="13">
        <v>3268</v>
      </c>
      <c r="I36" s="13">
        <v>3390</v>
      </c>
      <c r="J36" s="27">
        <v>0.87</v>
      </c>
      <c r="K36" s="13">
        <v>0.86</v>
      </c>
      <c r="L36" s="13">
        <v>0.88</v>
      </c>
      <c r="M36" s="14">
        <f t="shared" si="4"/>
        <v>3677</v>
      </c>
      <c r="N36" s="5">
        <f t="shared" si="6"/>
        <v>3331.5</v>
      </c>
      <c r="O36" s="8">
        <f t="shared" si="9"/>
        <v>0.86865263020663586</v>
      </c>
      <c r="P36" s="15">
        <v>43930</v>
      </c>
      <c r="Q36" s="12" t="str">
        <f t="shared" si="19"/>
        <v>Donnerstag</v>
      </c>
      <c r="R36" s="16">
        <v>4974</v>
      </c>
      <c r="S36" s="17">
        <v>1.1000000000000001</v>
      </c>
      <c r="T36" s="14">
        <f t="shared" si="3"/>
        <v>3239.7142857142858</v>
      </c>
      <c r="U36" s="9">
        <f t="shared" si="7"/>
        <v>0.87475409836065576</v>
      </c>
      <c r="V36" s="14">
        <f t="shared" si="10"/>
        <v>3392.1828777267137</v>
      </c>
      <c r="W36" s="18">
        <f t="shared" si="11"/>
        <v>0.91592208848937307</v>
      </c>
      <c r="X36" s="14">
        <f t="shared" si="5"/>
        <v>4109.2857142857147</v>
      </c>
      <c r="Y36" s="9">
        <f t="shared" si="12"/>
        <v>0.8021025040432771</v>
      </c>
      <c r="Z36" s="14">
        <f t="shared" si="15"/>
        <v>4455.8685400286404</v>
      </c>
      <c r="AA36" s="18">
        <f t="shared" si="16"/>
        <v>0.86975293570354373</v>
      </c>
      <c r="AB36" s="14">
        <f t="shared" si="8"/>
        <v>2774</v>
      </c>
      <c r="AC36" s="9">
        <f t="shared" si="13"/>
        <v>0.79725734931844305</v>
      </c>
      <c r="AD36" s="17">
        <f t="shared" si="20"/>
        <v>0.23000000000000009</v>
      </c>
      <c r="AE36" s="17">
        <f t="shared" si="21"/>
        <v>2.4706429645626748E-4</v>
      </c>
      <c r="AF36" s="17">
        <f t="shared" si="22"/>
        <v>4.7540983606557674E-3</v>
      </c>
      <c r="AG36" s="17">
        <f t="shared" si="23"/>
        <v>4.592208848937307E-2</v>
      </c>
      <c r="AH36" s="17">
        <f t="shared" si="14"/>
        <v>589</v>
      </c>
      <c r="AI36" s="17">
        <f t="shared" si="17"/>
        <v>497.71428571428578</v>
      </c>
      <c r="AJ36" s="17">
        <f t="shared" si="18"/>
        <v>650.18287772671374</v>
      </c>
    </row>
    <row r="37" spans="1:36" s="10" customFormat="1">
      <c r="A37" s="3">
        <v>43927</v>
      </c>
      <c r="B37" s="37">
        <v>35</v>
      </c>
      <c r="C37" s="10" t="str">
        <f t="shared" si="1"/>
        <v>Montag</v>
      </c>
      <c r="D37" s="4">
        <v>3344</v>
      </c>
      <c r="E37" s="4">
        <v>3288</v>
      </c>
      <c r="F37" s="4">
        <v>3399</v>
      </c>
      <c r="G37" s="4">
        <v>3225</v>
      </c>
      <c r="H37" s="4">
        <v>3163</v>
      </c>
      <c r="I37" s="4">
        <v>3282</v>
      </c>
      <c r="J37" s="4">
        <v>0.82</v>
      </c>
      <c r="K37" s="4">
        <v>0.81</v>
      </c>
      <c r="L37" s="4">
        <v>0.83</v>
      </c>
      <c r="M37" s="5">
        <f t="shared" si="4"/>
        <v>3834</v>
      </c>
      <c r="N37" s="5">
        <f t="shared" si="6"/>
        <v>3224.75</v>
      </c>
      <c r="O37" s="8">
        <f t="shared" si="9"/>
        <v>0.81841253727555363</v>
      </c>
      <c r="P37" s="6">
        <v>43931</v>
      </c>
      <c r="Q37" s="10" t="str">
        <f t="shared" si="19"/>
        <v>Freitag</v>
      </c>
      <c r="R37" s="7">
        <v>5323</v>
      </c>
      <c r="S37" s="8">
        <v>1.1000000000000001</v>
      </c>
      <c r="T37" s="5">
        <f t="shared" ref="T37:T64" si="24">AVERAGE(D34:D40)</f>
        <v>3090.2857142857142</v>
      </c>
      <c r="U37" s="9">
        <f t="shared" si="7"/>
        <v>0.85447938062885131</v>
      </c>
      <c r="V37" s="5">
        <f t="shared" si="10"/>
        <v>3185.179151561083</v>
      </c>
      <c r="W37" s="26">
        <f t="shared" si="11"/>
        <v>0.88071788832862941</v>
      </c>
      <c r="X37" s="5">
        <f t="shared" si="5"/>
        <v>3946.4285714285716</v>
      </c>
      <c r="Y37" s="9">
        <f t="shared" si="12"/>
        <v>0.79656862745098034</v>
      </c>
      <c r="Z37" s="5">
        <f t="shared" si="15"/>
        <v>4412.1178806516027</v>
      </c>
      <c r="AA37" s="26">
        <f t="shared" si="16"/>
        <v>0.89056589286508703</v>
      </c>
      <c r="AB37" s="5">
        <f t="shared" si="8"/>
        <v>2665.1428571428573</v>
      </c>
      <c r="AC37" s="9">
        <f t="shared" si="13"/>
        <v>0.83854728514922694</v>
      </c>
      <c r="AD37" s="17">
        <f t="shared" si="20"/>
        <v>0.28000000000000014</v>
      </c>
      <c r="AE37" s="17">
        <f t="shared" si="21"/>
        <v>7.0565892865087076E-2</v>
      </c>
      <c r="AF37" s="17">
        <f t="shared" si="22"/>
        <v>3.4479380628851364E-2</v>
      </c>
      <c r="AG37" s="17">
        <f t="shared" si="23"/>
        <v>6.0717888328629455E-2</v>
      </c>
      <c r="AH37" s="17">
        <f t="shared" si="14"/>
        <v>119</v>
      </c>
      <c r="AI37" s="17">
        <f t="shared" si="17"/>
        <v>253.71428571428578</v>
      </c>
      <c r="AJ37" s="17">
        <f t="shared" si="18"/>
        <v>158.82084843891698</v>
      </c>
    </row>
    <row r="38" spans="1:36" s="10" customFormat="1">
      <c r="A38" s="3">
        <v>43928</v>
      </c>
      <c r="B38" s="37">
        <v>36</v>
      </c>
      <c r="C38" s="10" t="str">
        <f t="shared" si="1"/>
        <v>Dienstag</v>
      </c>
      <c r="D38" s="4">
        <v>3104</v>
      </c>
      <c r="E38" s="4">
        <v>3044</v>
      </c>
      <c r="F38" s="4">
        <v>3172</v>
      </c>
      <c r="G38" s="4">
        <v>3061</v>
      </c>
      <c r="H38" s="4">
        <v>3001</v>
      </c>
      <c r="I38" s="4">
        <v>3119</v>
      </c>
      <c r="J38" s="4">
        <v>0.81</v>
      </c>
      <c r="K38" s="4">
        <v>0.8</v>
      </c>
      <c r="L38" s="4">
        <v>0.82</v>
      </c>
      <c r="M38" s="5">
        <f t="shared" si="4"/>
        <v>4003</v>
      </c>
      <c r="N38" s="5">
        <f t="shared" si="6"/>
        <v>3060.75</v>
      </c>
      <c r="O38" s="8">
        <f t="shared" si="9"/>
        <v>0.80705339485827288</v>
      </c>
      <c r="P38" s="6">
        <v>43932</v>
      </c>
      <c r="Q38" s="10" t="str">
        <f t="shared" si="19"/>
        <v>Samstag</v>
      </c>
      <c r="R38" s="7">
        <v>4133</v>
      </c>
      <c r="S38" s="26">
        <v>1.3</v>
      </c>
      <c r="T38" s="5">
        <f t="shared" si="24"/>
        <v>2886.5714285714284</v>
      </c>
      <c r="U38" s="9">
        <f t="shared" si="7"/>
        <v>0.83121477642025587</v>
      </c>
      <c r="V38" s="5">
        <f t="shared" si="10"/>
        <v>3092.6344230681839</v>
      </c>
      <c r="W38" s="9">
        <f t="shared" si="11"/>
        <v>0.89055250983081524</v>
      </c>
      <c r="X38" s="5">
        <f t="shared" si="5"/>
        <v>3696.1428571428573</v>
      </c>
      <c r="Y38" s="9">
        <f t="shared" si="12"/>
        <v>0.76481716870141014</v>
      </c>
      <c r="Z38" s="5">
        <f t="shared" si="15"/>
        <v>4091.9303084650005</v>
      </c>
      <c r="AA38" s="9">
        <f t="shared" si="16"/>
        <v>0.8467147169368</v>
      </c>
      <c r="AB38" s="5">
        <f t="shared" si="8"/>
        <v>2622.7142857142858</v>
      </c>
      <c r="AC38" s="9">
        <f t="shared" si="13"/>
        <v>0.90416153656734799</v>
      </c>
      <c r="AD38" s="17">
        <f t="shared" si="20"/>
        <v>0.49</v>
      </c>
      <c r="AE38" s="17">
        <f t="shared" si="21"/>
        <v>3.6714716936799952E-2</v>
      </c>
      <c r="AF38" s="17">
        <f t="shared" si="22"/>
        <v>2.1214776420255821E-2</v>
      </c>
      <c r="AG38" s="17">
        <f t="shared" si="23"/>
        <v>8.0552509830815189E-2</v>
      </c>
      <c r="AH38" s="17">
        <f t="shared" si="14"/>
        <v>43</v>
      </c>
      <c r="AI38" s="17">
        <f t="shared" si="17"/>
        <v>217.42857142857156</v>
      </c>
      <c r="AJ38" s="17">
        <f t="shared" si="18"/>
        <v>11.365576931816122</v>
      </c>
    </row>
    <row r="39" spans="1:36" s="10" customFormat="1">
      <c r="A39" s="3">
        <v>43929</v>
      </c>
      <c r="B39" s="37">
        <v>37</v>
      </c>
      <c r="C39" s="10" t="str">
        <f t="shared" si="1"/>
        <v>Mittwoch</v>
      </c>
      <c r="D39" s="4">
        <v>2904</v>
      </c>
      <c r="E39" s="4">
        <v>2840</v>
      </c>
      <c r="F39" s="4">
        <v>2969</v>
      </c>
      <c r="G39" s="4">
        <v>3023</v>
      </c>
      <c r="H39" s="4">
        <v>2962</v>
      </c>
      <c r="I39" s="4">
        <v>3084</v>
      </c>
      <c r="J39" s="4">
        <v>0.83</v>
      </c>
      <c r="K39" s="4">
        <v>0.82</v>
      </c>
      <c r="L39" s="4">
        <v>0.84</v>
      </c>
      <c r="M39" s="5">
        <f t="shared" si="4"/>
        <v>4974</v>
      </c>
      <c r="N39" s="5">
        <f t="shared" si="6"/>
        <v>3023.5</v>
      </c>
      <c r="O39" s="8">
        <f t="shared" si="9"/>
        <v>0.82756261119474472</v>
      </c>
      <c r="P39" s="6">
        <v>43933</v>
      </c>
      <c r="Q39" s="10" t="str">
        <f t="shared" si="19"/>
        <v>Sonntag</v>
      </c>
      <c r="R39" s="7">
        <v>2821</v>
      </c>
      <c r="S39" s="26">
        <v>1.3</v>
      </c>
      <c r="T39" s="5">
        <f t="shared" si="24"/>
        <v>2739.8571428571427</v>
      </c>
      <c r="U39" s="9">
        <f t="shared" si="7"/>
        <v>0.80570492354226175</v>
      </c>
      <c r="V39" s="5">
        <f t="shared" si="10"/>
        <v>2924.047792240307</v>
      </c>
      <c r="W39" s="9">
        <f t="shared" si="11"/>
        <v>0.85986954065208154</v>
      </c>
      <c r="X39" s="5">
        <f t="shared" si="5"/>
        <v>3479.4285714285716</v>
      </c>
      <c r="Y39" s="9">
        <f t="shared" si="12"/>
        <v>0.76398996235884564</v>
      </c>
      <c r="Z39" s="5">
        <f t="shared" si="15"/>
        <v>3582.6568256432533</v>
      </c>
      <c r="AA39" s="9">
        <f t="shared" si="16"/>
        <v>0.78665614113873183</v>
      </c>
      <c r="AB39" s="5">
        <f t="shared" si="8"/>
        <v>2587.1428571428573</v>
      </c>
      <c r="AC39" s="9">
        <f t="shared" si="13"/>
        <v>0.91552499873616111</v>
      </c>
      <c r="AD39" s="17">
        <f t="shared" si="20"/>
        <v>0.47000000000000008</v>
      </c>
      <c r="AE39" s="17">
        <f t="shared" si="21"/>
        <v>4.3343858861268125E-2</v>
      </c>
      <c r="AF39" s="17">
        <f t="shared" si="22"/>
        <v>2.4295076457738207E-2</v>
      </c>
      <c r="AG39" s="17">
        <f t="shared" si="23"/>
        <v>2.9869540652081583E-2</v>
      </c>
      <c r="AH39" s="17">
        <f t="shared" si="14"/>
        <v>119</v>
      </c>
      <c r="AI39" s="17">
        <f t="shared" si="17"/>
        <v>164.14285714285734</v>
      </c>
      <c r="AJ39" s="17">
        <f t="shared" si="18"/>
        <v>20.04779224030699</v>
      </c>
    </row>
    <row r="40" spans="1:36" s="10" customFormat="1">
      <c r="A40" s="3">
        <v>43930</v>
      </c>
      <c r="B40" s="37">
        <v>38</v>
      </c>
      <c r="C40" s="10" t="str">
        <f t="shared" si="1"/>
        <v>Donnerstag</v>
      </c>
      <c r="D40" s="4">
        <v>2725</v>
      </c>
      <c r="E40" s="4">
        <v>2658</v>
      </c>
      <c r="F40" s="4">
        <v>2782</v>
      </c>
      <c r="G40" s="4">
        <v>3019</v>
      </c>
      <c r="H40" s="4">
        <v>2957</v>
      </c>
      <c r="I40" s="4">
        <v>3080</v>
      </c>
      <c r="J40" s="25">
        <v>0.91</v>
      </c>
      <c r="K40" s="4">
        <v>0.89</v>
      </c>
      <c r="L40" s="4">
        <v>0.92</v>
      </c>
      <c r="M40" s="5">
        <f t="shared" si="4"/>
        <v>5323</v>
      </c>
      <c r="N40" s="5">
        <f t="shared" si="6"/>
        <v>3019.25</v>
      </c>
      <c r="O40" s="8">
        <f t="shared" si="9"/>
        <v>0.90627345039771878</v>
      </c>
      <c r="P40" s="6">
        <v>43934</v>
      </c>
      <c r="Q40" s="10" t="str">
        <f t="shared" si="19"/>
        <v>Montag</v>
      </c>
      <c r="R40" s="7">
        <v>2537</v>
      </c>
      <c r="S40" s="8">
        <v>1.2</v>
      </c>
      <c r="T40" s="5">
        <f t="shared" si="24"/>
        <v>2632.8571428571427</v>
      </c>
      <c r="U40" s="9">
        <f t="shared" si="7"/>
        <v>0.81268189434694404</v>
      </c>
      <c r="V40" s="5">
        <f t="shared" si="10"/>
        <v>2761.8838634604258</v>
      </c>
      <c r="W40" s="9">
        <f t="shared" si="11"/>
        <v>0.85250846830509663</v>
      </c>
      <c r="X40" s="5">
        <f t="shared" si="5"/>
        <v>3178.2857142857142</v>
      </c>
      <c r="Y40" s="9">
        <f t="shared" si="12"/>
        <v>0.77343994437684682</v>
      </c>
      <c r="Z40" s="5">
        <f t="shared" si="15"/>
        <v>3345.4943069333103</v>
      </c>
      <c r="AA40" s="9">
        <f t="shared" si="16"/>
        <v>0.81413037192884308</v>
      </c>
      <c r="AB40" s="5">
        <f t="shared" si="8"/>
        <v>2513.7142857142858</v>
      </c>
      <c r="AC40" s="9">
        <f t="shared" si="13"/>
        <v>0.90616953342259765</v>
      </c>
      <c r="AD40" s="17">
        <f t="shared" si="20"/>
        <v>0.28999999999999992</v>
      </c>
      <c r="AE40" s="17">
        <f t="shared" si="21"/>
        <v>9.5869628071156954E-2</v>
      </c>
      <c r="AF40" s="17">
        <f t="shared" si="22"/>
        <v>9.7318105653055986E-2</v>
      </c>
      <c r="AG40" s="17">
        <f t="shared" si="23"/>
        <v>5.7491531694903397E-2</v>
      </c>
      <c r="AH40" s="17">
        <f t="shared" si="14"/>
        <v>294</v>
      </c>
      <c r="AI40" s="17">
        <f t="shared" si="17"/>
        <v>92.142857142857338</v>
      </c>
      <c r="AJ40" s="17">
        <f t="shared" si="18"/>
        <v>36.8838634604258</v>
      </c>
    </row>
    <row r="41" spans="1:36" s="10" customFormat="1">
      <c r="A41" s="3">
        <v>43931</v>
      </c>
      <c r="B41" s="37">
        <v>39</v>
      </c>
      <c r="C41" s="10" t="str">
        <f t="shared" si="1"/>
        <v>Freitag</v>
      </c>
      <c r="D41" s="4">
        <v>2334</v>
      </c>
      <c r="E41" s="4">
        <v>2278</v>
      </c>
      <c r="F41" s="4">
        <v>2405</v>
      </c>
      <c r="G41" s="4">
        <v>2767</v>
      </c>
      <c r="H41" s="4">
        <v>2705</v>
      </c>
      <c r="I41" s="4">
        <v>2832</v>
      </c>
      <c r="J41" s="4">
        <v>0.86</v>
      </c>
      <c r="K41" s="4">
        <v>0.84</v>
      </c>
      <c r="L41" s="4">
        <v>0.87</v>
      </c>
      <c r="M41" s="5">
        <f t="shared" ref="M41:M67" si="25">R38</f>
        <v>4133</v>
      </c>
      <c r="N41" s="5">
        <f t="shared" si="6"/>
        <v>2766.75</v>
      </c>
      <c r="O41" s="8">
        <f t="shared" si="9"/>
        <v>0.85797348631676873</v>
      </c>
      <c r="P41" s="6">
        <v>43935</v>
      </c>
      <c r="Q41" s="10" t="str">
        <f t="shared" si="19"/>
        <v>Dienstag</v>
      </c>
      <c r="R41" s="7">
        <v>2082</v>
      </c>
      <c r="S41" s="8">
        <v>1</v>
      </c>
      <c r="T41" s="5">
        <f t="shared" si="24"/>
        <v>2432.1428571428573</v>
      </c>
      <c r="U41" s="9">
        <f t="shared" si="7"/>
        <v>0.78702847633136097</v>
      </c>
      <c r="V41" s="5">
        <f t="shared" si="10"/>
        <v>2525.7106984997322</v>
      </c>
      <c r="W41" s="26">
        <f t="shared" si="11"/>
        <v>0.81730653150416632</v>
      </c>
      <c r="X41" s="5">
        <f t="shared" si="5"/>
        <v>2900.7142857142858</v>
      </c>
      <c r="Y41" s="9">
        <f t="shared" si="12"/>
        <v>0.73502262443438915</v>
      </c>
      <c r="Z41" s="5">
        <f t="shared" si="15"/>
        <v>2931.0885490659284</v>
      </c>
      <c r="AA41" s="9">
        <f t="shared" si="16"/>
        <v>0.7427192703515475</v>
      </c>
      <c r="AB41" s="5">
        <f t="shared" si="8"/>
        <v>2364.7142857142858</v>
      </c>
      <c r="AC41" s="9">
        <f t="shared" si="13"/>
        <v>0.88727487135506</v>
      </c>
      <c r="AD41" s="17">
        <f t="shared" si="20"/>
        <v>0.14000000000000001</v>
      </c>
      <c r="AE41" s="17">
        <f t="shared" si="21"/>
        <v>0.11728072964845249</v>
      </c>
      <c r="AF41" s="17">
        <f t="shared" si="22"/>
        <v>7.2971523668639016E-2</v>
      </c>
      <c r="AG41" s="17">
        <f t="shared" si="23"/>
        <v>4.2693468495833664E-2</v>
      </c>
      <c r="AH41" s="17">
        <f t="shared" si="14"/>
        <v>433</v>
      </c>
      <c r="AI41" s="17">
        <f t="shared" si="17"/>
        <v>98.142857142857338</v>
      </c>
      <c r="AJ41" s="17">
        <f t="shared" si="18"/>
        <v>191.71069849973219</v>
      </c>
    </row>
    <row r="42" spans="1:36" s="10" customFormat="1">
      <c r="A42" s="3">
        <v>43932</v>
      </c>
      <c r="B42" s="37">
        <v>40</v>
      </c>
      <c r="C42" s="10" t="str">
        <f t="shared" si="1"/>
        <v>Samstag</v>
      </c>
      <c r="D42" s="4">
        <v>2026</v>
      </c>
      <c r="E42" s="4">
        <v>1958</v>
      </c>
      <c r="F42" s="4">
        <v>2092</v>
      </c>
      <c r="G42" s="4">
        <v>2497</v>
      </c>
      <c r="H42" s="4">
        <v>2433</v>
      </c>
      <c r="I42" s="4">
        <v>2562</v>
      </c>
      <c r="J42" s="4">
        <v>0.82</v>
      </c>
      <c r="K42" s="4">
        <v>0.8</v>
      </c>
      <c r="L42" s="4">
        <v>0.83</v>
      </c>
      <c r="M42" s="5">
        <f t="shared" si="25"/>
        <v>2821</v>
      </c>
      <c r="N42" s="5">
        <f t="shared" si="6"/>
        <v>2497.25</v>
      </c>
      <c r="O42" s="8">
        <f t="shared" si="9"/>
        <v>0.81589479702687251</v>
      </c>
      <c r="P42" s="6">
        <v>43936</v>
      </c>
      <c r="Q42" s="10" t="str">
        <f t="shared" si="19"/>
        <v>Mittwoch</v>
      </c>
      <c r="R42" s="7">
        <v>2486</v>
      </c>
      <c r="S42" s="8">
        <v>0.9</v>
      </c>
      <c r="T42" s="5">
        <f t="shared" si="24"/>
        <v>2275.4285714285716</v>
      </c>
      <c r="U42" s="9">
        <f t="shared" si="7"/>
        <v>0.78828070870038613</v>
      </c>
      <c r="V42" s="5">
        <f t="shared" si="10"/>
        <v>2326.5504022648665</v>
      </c>
      <c r="W42" s="9">
        <f t="shared" si="11"/>
        <v>0.80599093417074463</v>
      </c>
      <c r="X42" s="5">
        <f t="shared" si="5"/>
        <v>2825.8571428571427</v>
      </c>
      <c r="Y42" s="9">
        <f t="shared" si="12"/>
        <v>0.7645421868356973</v>
      </c>
      <c r="Z42" s="5">
        <f t="shared" si="15"/>
        <v>2704.9796601669432</v>
      </c>
      <c r="AA42" s="9">
        <f t="shared" si="16"/>
        <v>0.73183850427737795</v>
      </c>
      <c r="AB42" s="5">
        <f>X49</f>
        <v>2142.7142857142858</v>
      </c>
      <c r="AC42" s="9">
        <f t="shared" si="13"/>
        <v>0.81698349583310637</v>
      </c>
      <c r="AD42" s="17">
        <f t="shared" si="20"/>
        <v>8.0000000000000071E-2</v>
      </c>
      <c r="AE42" s="17">
        <f t="shared" si="21"/>
        <v>8.8161495722621996E-2</v>
      </c>
      <c r="AF42" s="17">
        <f t="shared" si="22"/>
        <v>3.1719291299613817E-2</v>
      </c>
      <c r="AG42" s="17">
        <f t="shared" si="23"/>
        <v>1.4009065829255318E-2</v>
      </c>
      <c r="AH42" s="17">
        <f t="shared" si="14"/>
        <v>471</v>
      </c>
      <c r="AI42" s="17">
        <f t="shared" si="17"/>
        <v>249.42857142857156</v>
      </c>
      <c r="AJ42" s="17">
        <f t="shared" si="18"/>
        <v>300.55040226486653</v>
      </c>
    </row>
    <row r="43" spans="1:36" s="10" customFormat="1">
      <c r="A43" s="3">
        <v>43933</v>
      </c>
      <c r="B43" s="37">
        <v>41</v>
      </c>
      <c r="C43" s="10" t="str">
        <f t="shared" si="1"/>
        <v>Sonntag</v>
      </c>
      <c r="D43" s="4">
        <v>1993</v>
      </c>
      <c r="E43" s="4">
        <v>1917</v>
      </c>
      <c r="F43" s="4">
        <v>2057</v>
      </c>
      <c r="G43" s="4">
        <v>2269</v>
      </c>
      <c r="H43" s="4">
        <v>2203</v>
      </c>
      <c r="I43" s="4">
        <v>2334</v>
      </c>
      <c r="J43" s="25">
        <v>0.75</v>
      </c>
      <c r="K43" s="4">
        <v>0.74</v>
      </c>
      <c r="L43" s="4">
        <v>0.77</v>
      </c>
      <c r="M43" s="5">
        <f t="shared" si="25"/>
        <v>2537</v>
      </c>
      <c r="N43" s="5">
        <f t="shared" si="6"/>
        <v>2269.5</v>
      </c>
      <c r="O43" s="8">
        <f t="shared" si="9"/>
        <v>0.7506201422192823</v>
      </c>
      <c r="P43" s="6">
        <v>43937</v>
      </c>
      <c r="Q43" s="10" t="str">
        <f t="shared" si="19"/>
        <v>Donnerstag</v>
      </c>
      <c r="R43" s="7">
        <v>2866</v>
      </c>
      <c r="S43" s="26">
        <v>0.7</v>
      </c>
      <c r="T43" s="5">
        <f t="shared" si="24"/>
        <v>2139.1428571428573</v>
      </c>
      <c r="U43" s="9">
        <f t="shared" si="7"/>
        <v>0.78074977840346227</v>
      </c>
      <c r="V43" s="5">
        <f t="shared" si="10"/>
        <v>2226.1818437605111</v>
      </c>
      <c r="W43" s="9">
        <f t="shared" si="11"/>
        <v>0.81251748820707959</v>
      </c>
      <c r="X43" s="5">
        <f t="shared" si="5"/>
        <v>2774</v>
      </c>
      <c r="Y43" s="9">
        <f t="shared" si="12"/>
        <v>0.79725734931844305</v>
      </c>
      <c r="Z43" s="5">
        <f t="shared" si="15"/>
        <v>2543.1984407338614</v>
      </c>
      <c r="AA43" s="26">
        <f t="shared" si="16"/>
        <v>0.73092417002533372</v>
      </c>
      <c r="AB43" s="5">
        <f t="shared" si="8"/>
        <v>2039.7142857142858</v>
      </c>
      <c r="AC43" s="9">
        <f t="shared" si="13"/>
        <v>0.78840419657647709</v>
      </c>
      <c r="AD43" s="17">
        <f t="shared" si="20"/>
        <v>5.0000000000000044E-2</v>
      </c>
      <c r="AE43" s="17">
        <f t="shared" si="21"/>
        <v>1.9075829974666281E-2</v>
      </c>
      <c r="AF43" s="17">
        <f t="shared" si="22"/>
        <v>3.0749778403462269E-2</v>
      </c>
      <c r="AG43" s="17">
        <f t="shared" si="23"/>
        <v>6.2517488207079586E-2</v>
      </c>
      <c r="AH43" s="17">
        <f t="shared" si="14"/>
        <v>276</v>
      </c>
      <c r="AI43" s="17">
        <f t="shared" si="17"/>
        <v>146.14285714285734</v>
      </c>
      <c r="AJ43" s="17">
        <f t="shared" si="18"/>
        <v>233.18184376051113</v>
      </c>
    </row>
    <row r="44" spans="1:36">
      <c r="A44" s="11">
        <v>43934</v>
      </c>
      <c r="B44" s="37">
        <v>42</v>
      </c>
      <c r="C44" s="12" t="str">
        <f t="shared" si="1"/>
        <v>Montag</v>
      </c>
      <c r="D44" s="13">
        <v>1939</v>
      </c>
      <c r="E44" s="13">
        <v>1875</v>
      </c>
      <c r="F44" s="13">
        <v>1999</v>
      </c>
      <c r="G44" s="13">
        <v>2073</v>
      </c>
      <c r="H44" s="13">
        <v>2007</v>
      </c>
      <c r="I44" s="13">
        <v>2138</v>
      </c>
      <c r="J44" s="27">
        <v>0.69</v>
      </c>
      <c r="K44" s="13">
        <v>0.67</v>
      </c>
      <c r="L44" s="13">
        <v>0.7</v>
      </c>
      <c r="M44" s="14">
        <f t="shared" si="25"/>
        <v>2082</v>
      </c>
      <c r="N44" s="5">
        <f t="shared" si="6"/>
        <v>2073</v>
      </c>
      <c r="O44" s="8">
        <f t="shared" si="9"/>
        <v>0.68659435290221082</v>
      </c>
      <c r="P44" s="15">
        <v>43938</v>
      </c>
      <c r="Q44" s="12" t="str">
        <f t="shared" si="19"/>
        <v>Freitag</v>
      </c>
      <c r="R44" s="16">
        <v>3380</v>
      </c>
      <c r="S44" s="28">
        <v>0.7</v>
      </c>
      <c r="T44" s="14">
        <f t="shared" si="24"/>
        <v>2005.4285714285713</v>
      </c>
      <c r="U44" s="9">
        <f t="shared" si="7"/>
        <v>0.76169289202387414</v>
      </c>
      <c r="V44" s="14">
        <f t="shared" ref="V44:V67" si="26">AVERAGE(D41:D44,U41^1.75*D38,U41^1.75*D39,U41^1.75*D40)</f>
        <v>2005.0149711988008</v>
      </c>
      <c r="W44" s="18">
        <f t="shared" si="11"/>
        <v>0.76153580023828582</v>
      </c>
      <c r="X44" s="14">
        <f t="shared" si="5"/>
        <v>2665.1428571428573</v>
      </c>
      <c r="Y44" s="9">
        <f t="shared" si="12"/>
        <v>0.83854728514922694</v>
      </c>
      <c r="Z44" s="14">
        <f t="shared" si="15"/>
        <v>2335.9731480190112</v>
      </c>
      <c r="AA44" s="28">
        <f t="shared" si="16"/>
        <v>0.73497896602539903</v>
      </c>
      <c r="AB44" s="14">
        <f t="shared" si="8"/>
        <v>1931.5714285714287</v>
      </c>
      <c r="AC44" s="9">
        <f t="shared" si="13"/>
        <v>0.76841327574448737</v>
      </c>
      <c r="AD44" s="17">
        <f t="shared" si="20"/>
        <v>1.0000000000000009E-2</v>
      </c>
      <c r="AE44" s="17">
        <f t="shared" si="21"/>
        <v>4.4978966025399081E-2</v>
      </c>
      <c r="AF44" s="17">
        <f t="shared" si="22"/>
        <v>7.1692892023874188E-2</v>
      </c>
      <c r="AG44" s="17">
        <f t="shared" si="23"/>
        <v>7.1535800238285874E-2</v>
      </c>
      <c r="AH44" s="17">
        <f t="shared" si="14"/>
        <v>134</v>
      </c>
      <c r="AI44" s="17">
        <f t="shared" si="17"/>
        <v>66.428571428571331</v>
      </c>
      <c r="AJ44" s="17">
        <f t="shared" si="18"/>
        <v>66.014971198800822</v>
      </c>
    </row>
    <row r="45" spans="1:36">
      <c r="A45" s="11">
        <v>43935</v>
      </c>
      <c r="B45" s="37">
        <v>43</v>
      </c>
      <c r="C45" s="12" t="str">
        <f t="shared" si="1"/>
        <v>Dienstag</v>
      </c>
      <c r="D45" s="13">
        <v>2007</v>
      </c>
      <c r="E45" s="13">
        <v>1943</v>
      </c>
      <c r="F45" s="13">
        <v>2073</v>
      </c>
      <c r="G45" s="13">
        <v>1991</v>
      </c>
      <c r="H45" s="13">
        <v>1923</v>
      </c>
      <c r="I45" s="13">
        <v>2055</v>
      </c>
      <c r="J45" s="13">
        <v>0.72</v>
      </c>
      <c r="K45" s="13">
        <v>0.71</v>
      </c>
      <c r="L45" s="13">
        <v>0.73</v>
      </c>
      <c r="M45" s="14">
        <f t="shared" si="25"/>
        <v>2486</v>
      </c>
      <c r="N45" s="5">
        <f t="shared" si="6"/>
        <v>1991.25</v>
      </c>
      <c r="O45" s="8">
        <f t="shared" si="9"/>
        <v>0.71970723773380318</v>
      </c>
      <c r="P45" s="15">
        <v>43939</v>
      </c>
      <c r="Q45" s="12" t="str">
        <f t="shared" si="19"/>
        <v>Samstag</v>
      </c>
      <c r="R45" s="16">
        <v>3609</v>
      </c>
      <c r="S45" s="17">
        <v>0.8</v>
      </c>
      <c r="T45" s="14">
        <f t="shared" si="24"/>
        <v>1913.8571428571429</v>
      </c>
      <c r="U45" s="9">
        <f t="shared" si="7"/>
        <v>0.78690161527165925</v>
      </c>
      <c r="V45" s="14">
        <f t="shared" si="26"/>
        <v>1888.0453759708757</v>
      </c>
      <c r="W45" s="18">
        <f t="shared" si="11"/>
        <v>0.77628884768259199</v>
      </c>
      <c r="X45" s="14">
        <f t="shared" si="5"/>
        <v>2622.7142857142858</v>
      </c>
      <c r="Y45" s="9">
        <f t="shared" si="12"/>
        <v>0.90416153656734799</v>
      </c>
      <c r="Z45" s="14">
        <f t="shared" si="15"/>
        <v>2427.396660399007</v>
      </c>
      <c r="AA45" s="18">
        <f t="shared" si="16"/>
        <v>0.83682721609421562</v>
      </c>
      <c r="AB45" s="14">
        <f t="shared" si="8"/>
        <v>1840</v>
      </c>
      <c r="AC45" s="9">
        <f t="shared" si="13"/>
        <v>0.77810668760949675</v>
      </c>
      <c r="AD45" s="17">
        <f t="shared" si="20"/>
        <v>8.0000000000000071E-2</v>
      </c>
      <c r="AE45" s="17">
        <f t="shared" si="21"/>
        <v>0.11682721609421565</v>
      </c>
      <c r="AF45" s="17">
        <f t="shared" si="22"/>
        <v>6.6901615271659276E-2</v>
      </c>
      <c r="AG45" s="17">
        <f t="shared" si="23"/>
        <v>5.6288847682592014E-2</v>
      </c>
      <c r="AH45" s="17">
        <f t="shared" si="14"/>
        <v>16</v>
      </c>
      <c r="AI45" s="17">
        <f t="shared" si="17"/>
        <v>93.14285714285711</v>
      </c>
      <c r="AJ45" s="17">
        <f t="shared" si="18"/>
        <v>118.95462402912426</v>
      </c>
    </row>
    <row r="46" spans="1:36">
      <c r="A46" s="11">
        <v>43936</v>
      </c>
      <c r="B46" s="37">
        <v>44</v>
      </c>
      <c r="C46" s="12" t="str">
        <f t="shared" si="1"/>
        <v>Mittwoch</v>
      </c>
      <c r="D46" s="13">
        <v>1950</v>
      </c>
      <c r="E46" s="13">
        <v>1882</v>
      </c>
      <c r="F46" s="13">
        <v>2029</v>
      </c>
      <c r="G46" s="13">
        <v>1972</v>
      </c>
      <c r="H46" s="13">
        <v>1904</v>
      </c>
      <c r="I46" s="13">
        <v>2040</v>
      </c>
      <c r="J46" s="13">
        <v>0.79</v>
      </c>
      <c r="K46" s="13">
        <v>0.77</v>
      </c>
      <c r="L46" s="13">
        <v>0.81</v>
      </c>
      <c r="M46" s="14">
        <f t="shared" si="25"/>
        <v>2866</v>
      </c>
      <c r="N46" s="5">
        <f t="shared" si="6"/>
        <v>1972.25</v>
      </c>
      <c r="O46" s="8">
        <f t="shared" si="9"/>
        <v>0.78976874562018218</v>
      </c>
      <c r="P46" s="15">
        <v>43940</v>
      </c>
      <c r="Q46" s="12" t="str">
        <f t="shared" si="19"/>
        <v>Sonntag</v>
      </c>
      <c r="R46" s="16">
        <v>2458</v>
      </c>
      <c r="S46" s="17">
        <v>0.8</v>
      </c>
      <c r="T46" s="14">
        <f t="shared" si="24"/>
        <v>1834.8571428571429</v>
      </c>
      <c r="U46" s="9">
        <f t="shared" si="7"/>
        <v>0.80637870416875934</v>
      </c>
      <c r="V46" s="14">
        <f t="shared" si="26"/>
        <v>1783.353168991923</v>
      </c>
      <c r="W46" s="18">
        <f t="shared" si="11"/>
        <v>0.78374385879855979</v>
      </c>
      <c r="X46" s="14">
        <f t="shared" si="5"/>
        <v>2587.1428571428573</v>
      </c>
      <c r="Y46" s="9">
        <f t="shared" si="12"/>
        <v>0.91552499873616111</v>
      </c>
      <c r="Z46" s="14">
        <f t="shared" si="15"/>
        <v>2441.7527721241904</v>
      </c>
      <c r="AA46" s="18">
        <f t="shared" si="16"/>
        <v>0.8640750925064119</v>
      </c>
      <c r="AB46" s="14">
        <f t="shared" si="8"/>
        <v>1706.7142857142858</v>
      </c>
      <c r="AC46" s="9">
        <f t="shared" si="13"/>
        <v>0.79651976798453228</v>
      </c>
      <c r="AD46" s="17">
        <f t="shared" si="20"/>
        <v>1.0000000000000009E-2</v>
      </c>
      <c r="AE46" s="17">
        <f t="shared" si="21"/>
        <v>7.4075092506411866E-2</v>
      </c>
      <c r="AF46" s="17">
        <f t="shared" si="22"/>
        <v>1.6378704168759306E-2</v>
      </c>
      <c r="AG46" s="17">
        <f t="shared" si="23"/>
        <v>6.2561412014402462E-3</v>
      </c>
      <c r="AH46" s="17">
        <f t="shared" si="14"/>
        <v>22</v>
      </c>
      <c r="AI46" s="17">
        <f t="shared" si="17"/>
        <v>115.14285714285711</v>
      </c>
      <c r="AJ46" s="17">
        <f t="shared" si="18"/>
        <v>166.64683100807702</v>
      </c>
    </row>
    <row r="47" spans="1:36">
      <c r="A47" s="11">
        <v>43937</v>
      </c>
      <c r="B47" s="37">
        <v>45</v>
      </c>
      <c r="C47" s="12" t="str">
        <f t="shared" si="1"/>
        <v>Donnerstag</v>
      </c>
      <c r="D47" s="13">
        <v>1789</v>
      </c>
      <c r="E47" s="13">
        <v>1724</v>
      </c>
      <c r="F47" s="13">
        <v>1852</v>
      </c>
      <c r="G47" s="13">
        <v>1921</v>
      </c>
      <c r="H47" s="13">
        <v>1856</v>
      </c>
      <c r="I47" s="13">
        <v>1989</v>
      </c>
      <c r="J47" s="13">
        <v>0.85</v>
      </c>
      <c r="K47" s="13">
        <v>0.83</v>
      </c>
      <c r="L47" s="13">
        <v>0.87</v>
      </c>
      <c r="M47" s="14">
        <f t="shared" si="25"/>
        <v>3380</v>
      </c>
      <c r="N47" s="5">
        <f t="shared" si="6"/>
        <v>1921.25</v>
      </c>
      <c r="O47" s="8">
        <f t="shared" si="9"/>
        <v>0.84655210398766245</v>
      </c>
      <c r="P47" s="15">
        <v>43941</v>
      </c>
      <c r="Q47" s="12" t="str">
        <f t="shared" si="19"/>
        <v>Montag</v>
      </c>
      <c r="R47" s="16">
        <v>1775</v>
      </c>
      <c r="S47" s="28">
        <v>0.9</v>
      </c>
      <c r="T47" s="14">
        <f t="shared" si="24"/>
        <v>1740.5714285714287</v>
      </c>
      <c r="U47" s="9">
        <f t="shared" si="7"/>
        <v>0.81367704020301856</v>
      </c>
      <c r="V47" s="14">
        <f t="shared" si="26"/>
        <v>1661.4891471059314</v>
      </c>
      <c r="W47" s="18">
        <f t="shared" si="11"/>
        <v>0.77670789566859344</v>
      </c>
      <c r="X47" s="14">
        <f t="shared" si="5"/>
        <v>2513.7142857142858</v>
      </c>
      <c r="Y47" s="9">
        <f t="shared" si="12"/>
        <v>0.90616953342259765</v>
      </c>
      <c r="Z47" s="14">
        <f t="shared" si="15"/>
        <v>2383.507783802509</v>
      </c>
      <c r="AA47" s="18">
        <f t="shared" si="16"/>
        <v>0.85923135681417051</v>
      </c>
      <c r="AB47" s="14">
        <f t="shared" si="8"/>
        <v>1581.8571428571429</v>
      </c>
      <c r="AC47" s="9">
        <f t="shared" si="13"/>
        <v>0.77552878554419391</v>
      </c>
      <c r="AD47" s="17">
        <f t="shared" si="20"/>
        <v>5.0000000000000044E-2</v>
      </c>
      <c r="AE47" s="17">
        <f t="shared" si="21"/>
        <v>9.2313568141705327E-3</v>
      </c>
      <c r="AF47" s="17">
        <f t="shared" si="22"/>
        <v>3.6322959796981413E-2</v>
      </c>
      <c r="AG47" s="17">
        <f t="shared" si="23"/>
        <v>7.3292104331406538E-2</v>
      </c>
      <c r="AH47" s="17">
        <f t="shared" ref="AH47:AH64" si="27">ABS(G47-$D47)</f>
        <v>132</v>
      </c>
      <c r="AI47" s="17">
        <f t="shared" si="17"/>
        <v>48.428571428571331</v>
      </c>
      <c r="AJ47" s="17">
        <f t="shared" si="18"/>
        <v>127.51085289406865</v>
      </c>
    </row>
    <row r="48" spans="1:36">
      <c r="A48" s="11">
        <v>43938</v>
      </c>
      <c r="B48" s="37">
        <v>46</v>
      </c>
      <c r="C48" s="12" t="str">
        <f t="shared" si="1"/>
        <v>Freitag</v>
      </c>
      <c r="D48" s="13">
        <v>1693</v>
      </c>
      <c r="E48" s="13">
        <v>1624</v>
      </c>
      <c r="F48" s="13">
        <v>1759</v>
      </c>
      <c r="G48" s="13">
        <v>1860</v>
      </c>
      <c r="H48" s="13">
        <v>1793</v>
      </c>
      <c r="I48" s="13">
        <v>1929</v>
      </c>
      <c r="J48" s="27">
        <v>0.9</v>
      </c>
      <c r="K48" s="13">
        <v>0.87</v>
      </c>
      <c r="L48" s="13">
        <v>0.92</v>
      </c>
      <c r="M48" s="14">
        <f t="shared" si="25"/>
        <v>3609</v>
      </c>
      <c r="N48" s="5">
        <f t="shared" si="6"/>
        <v>1859.75</v>
      </c>
      <c r="O48" s="8">
        <f t="shared" si="9"/>
        <v>0.89712976362759289</v>
      </c>
      <c r="P48" s="15">
        <v>43942</v>
      </c>
      <c r="Q48" s="12" t="str">
        <f t="shared" si="19"/>
        <v>Dienstag</v>
      </c>
      <c r="R48" s="16">
        <v>1785</v>
      </c>
      <c r="S48" s="28">
        <v>0.9</v>
      </c>
      <c r="T48" s="14">
        <f t="shared" si="24"/>
        <v>1688.2857142857142</v>
      </c>
      <c r="U48" s="9">
        <f t="shared" si="7"/>
        <v>0.84185781450349051</v>
      </c>
      <c r="V48" s="14">
        <f t="shared" si="26"/>
        <v>1622.2956248373575</v>
      </c>
      <c r="W48" s="18">
        <f t="shared" si="11"/>
        <v>0.80895208532992613</v>
      </c>
      <c r="X48" s="14">
        <f t="shared" si="5"/>
        <v>2364.7142857142858</v>
      </c>
      <c r="Y48" s="9">
        <f t="shared" si="12"/>
        <v>0.88727487135506</v>
      </c>
      <c r="Z48" s="14">
        <f t="shared" si="15"/>
        <v>2421.0799315037029</v>
      </c>
      <c r="AA48" s="28">
        <f t="shared" si="16"/>
        <v>0.90842407378462264</v>
      </c>
      <c r="AB48" s="14">
        <f t="shared" si="8"/>
        <v>1482.1428571428571</v>
      </c>
      <c r="AC48" s="9">
        <f t="shared" si="13"/>
        <v>0.7673249020042896</v>
      </c>
      <c r="AD48" s="17">
        <f t="shared" si="20"/>
        <v>0</v>
      </c>
      <c r="AE48" s="17">
        <f t="shared" si="21"/>
        <v>8.424073784622621E-3</v>
      </c>
      <c r="AF48" s="17">
        <f t="shared" si="22"/>
        <v>5.8142185496509513E-2</v>
      </c>
      <c r="AG48" s="17">
        <f t="shared" si="23"/>
        <v>9.1047914670073893E-2</v>
      </c>
      <c r="AH48" s="17">
        <f t="shared" si="27"/>
        <v>167</v>
      </c>
      <c r="AI48" s="17">
        <f t="shared" si="17"/>
        <v>4.7142857142857792</v>
      </c>
      <c r="AJ48" s="17">
        <f t="shared" si="18"/>
        <v>70.704375162642464</v>
      </c>
    </row>
    <row r="49" spans="1:36">
      <c r="A49" s="11">
        <v>43939</v>
      </c>
      <c r="B49" s="37">
        <v>47</v>
      </c>
      <c r="C49" s="12" t="str">
        <f t="shared" si="1"/>
        <v>Samstag</v>
      </c>
      <c r="D49" s="13">
        <v>1473</v>
      </c>
      <c r="E49" s="13">
        <v>1410</v>
      </c>
      <c r="F49" s="13">
        <v>1536</v>
      </c>
      <c r="G49" s="13">
        <v>1726</v>
      </c>
      <c r="H49" s="13">
        <v>1660</v>
      </c>
      <c r="I49" s="13">
        <v>1794</v>
      </c>
      <c r="J49" s="13">
        <v>0.87</v>
      </c>
      <c r="K49" s="13">
        <v>0.84</v>
      </c>
      <c r="L49" s="13">
        <v>0.89</v>
      </c>
      <c r="M49" s="14">
        <f t="shared" si="25"/>
        <v>2458</v>
      </c>
      <c r="N49" s="5">
        <f t="shared" si="6"/>
        <v>1726.25</v>
      </c>
      <c r="O49" s="8">
        <f t="shared" si="9"/>
        <v>0.86691776522285002</v>
      </c>
      <c r="P49" s="15">
        <v>43943</v>
      </c>
      <c r="Q49" s="12" t="str">
        <f t="shared" si="19"/>
        <v>Mittwoch</v>
      </c>
      <c r="R49" s="16">
        <v>2237</v>
      </c>
      <c r="S49" s="28">
        <v>0.9</v>
      </c>
      <c r="T49" s="14">
        <f t="shared" si="24"/>
        <v>1599.4285714285713</v>
      </c>
      <c r="U49" s="9">
        <f t="shared" si="7"/>
        <v>0.83570948719862648</v>
      </c>
      <c r="V49" s="14">
        <f t="shared" si="26"/>
        <v>1568.6103687721895</v>
      </c>
      <c r="W49" s="18">
        <f t="shared" si="11"/>
        <v>0.81960682103495752</v>
      </c>
      <c r="X49" s="14">
        <f t="shared" si="5"/>
        <v>2142.7142857142858</v>
      </c>
      <c r="Y49" s="9">
        <f t="shared" si="12"/>
        <v>0.81698349583310637</v>
      </c>
      <c r="Z49" s="14">
        <f t="shared" si="15"/>
        <v>2385.6582777866156</v>
      </c>
      <c r="AA49" s="18">
        <f t="shared" si="16"/>
        <v>0.90961424611941333</v>
      </c>
      <c r="AB49" s="14">
        <f t="shared" si="8"/>
        <v>1323.5714285714287</v>
      </c>
      <c r="AC49" s="9">
        <f t="shared" si="13"/>
        <v>0.71933229813664601</v>
      </c>
      <c r="AD49" s="17">
        <f t="shared" si="20"/>
        <v>3.0000000000000027E-2</v>
      </c>
      <c r="AE49" s="17">
        <f t="shared" si="21"/>
        <v>3.9614246119413332E-2</v>
      </c>
      <c r="AF49" s="17">
        <f t="shared" si="22"/>
        <v>3.4290512801373518E-2</v>
      </c>
      <c r="AG49" s="17">
        <f t="shared" si="23"/>
        <v>5.0393178965042473E-2</v>
      </c>
      <c r="AH49" s="17">
        <f t="shared" si="27"/>
        <v>253</v>
      </c>
      <c r="AI49" s="17">
        <f t="shared" si="17"/>
        <v>126.42857142857133</v>
      </c>
      <c r="AJ49" s="17">
        <f t="shared" si="18"/>
        <v>95.610368772189531</v>
      </c>
    </row>
    <row r="50" spans="1:36">
      <c r="A50" s="11">
        <v>43940</v>
      </c>
      <c r="B50" s="37">
        <v>48</v>
      </c>
      <c r="C50" s="12" t="str">
        <f t="shared" si="1"/>
        <v>Sonntag</v>
      </c>
      <c r="D50" s="13">
        <v>1333</v>
      </c>
      <c r="E50" s="13">
        <v>1271</v>
      </c>
      <c r="F50" s="13">
        <v>1409</v>
      </c>
      <c r="G50" s="13">
        <v>1572</v>
      </c>
      <c r="H50" s="13">
        <v>1507</v>
      </c>
      <c r="I50" s="13">
        <v>1639</v>
      </c>
      <c r="J50" s="13">
        <v>0.8</v>
      </c>
      <c r="K50" s="13">
        <v>0.77</v>
      </c>
      <c r="L50" s="13">
        <v>0.82</v>
      </c>
      <c r="M50" s="14">
        <f t="shared" si="25"/>
        <v>1775</v>
      </c>
      <c r="N50" s="5">
        <f t="shared" si="6"/>
        <v>1572</v>
      </c>
      <c r="O50" s="8">
        <f t="shared" si="9"/>
        <v>0.79705919634934719</v>
      </c>
      <c r="P50" s="15">
        <v>43944</v>
      </c>
      <c r="Q50" s="12" t="str">
        <f t="shared" si="19"/>
        <v>Donnerstag</v>
      </c>
      <c r="R50" s="16">
        <v>2352</v>
      </c>
      <c r="S50" s="28">
        <v>0.9</v>
      </c>
      <c r="T50" s="14">
        <f t="shared" si="24"/>
        <v>1511</v>
      </c>
      <c r="U50" s="9">
        <f t="shared" si="7"/>
        <v>0.82349735284957959</v>
      </c>
      <c r="V50" s="14">
        <f t="shared" si="26"/>
        <v>1485.4377115534717</v>
      </c>
      <c r="W50" s="18">
        <f t="shared" si="11"/>
        <v>0.80956586584197299</v>
      </c>
      <c r="X50" s="14">
        <f t="shared" si="5"/>
        <v>2039.7142857142858</v>
      </c>
      <c r="Y50" s="9">
        <f t="shared" si="12"/>
        <v>0.78840419657647709</v>
      </c>
      <c r="Z50" s="14">
        <f t="shared" si="15"/>
        <v>2299.9704746974303</v>
      </c>
      <c r="AA50" s="18">
        <f t="shared" si="16"/>
        <v>0.88900018348326948</v>
      </c>
      <c r="AB50" s="14">
        <f t="shared" si="8"/>
        <v>1188.7142857142858</v>
      </c>
      <c r="AC50" s="9">
        <f t="shared" si="13"/>
        <v>0.69649284339164641</v>
      </c>
      <c r="AD50" s="17">
        <f t="shared" si="20"/>
        <v>9.9999999999999978E-2</v>
      </c>
      <c r="AE50" s="17">
        <f t="shared" si="21"/>
        <v>8.9000183483269435E-2</v>
      </c>
      <c r="AF50" s="17">
        <f t="shared" si="22"/>
        <v>2.3497352849579545E-2</v>
      </c>
      <c r="AG50" s="17">
        <f t="shared" si="23"/>
        <v>9.5658658419729425E-3</v>
      </c>
      <c r="AH50" s="17">
        <f t="shared" si="27"/>
        <v>239</v>
      </c>
      <c r="AI50" s="17">
        <f t="shared" si="17"/>
        <v>178</v>
      </c>
      <c r="AJ50" s="17">
        <f t="shared" si="18"/>
        <v>152.43771155347167</v>
      </c>
    </row>
    <row r="51" spans="1:36" s="10" customFormat="1">
      <c r="A51" s="3">
        <v>43941</v>
      </c>
      <c r="B51" s="37">
        <v>49</v>
      </c>
      <c r="C51" s="10" t="str">
        <f t="shared" si="1"/>
        <v>Montag</v>
      </c>
      <c r="D51" s="4">
        <v>1573</v>
      </c>
      <c r="E51" s="4">
        <v>1504</v>
      </c>
      <c r="F51" s="4">
        <v>1637</v>
      </c>
      <c r="G51" s="4">
        <v>1518</v>
      </c>
      <c r="H51" s="4">
        <v>1452</v>
      </c>
      <c r="I51" s="4">
        <v>1585</v>
      </c>
      <c r="J51" s="25">
        <v>0.79</v>
      </c>
      <c r="K51" s="4">
        <v>0.77</v>
      </c>
      <c r="L51" s="4">
        <v>0.81</v>
      </c>
      <c r="M51" s="5">
        <f t="shared" si="25"/>
        <v>1785</v>
      </c>
      <c r="N51" s="5">
        <f t="shared" si="6"/>
        <v>1518</v>
      </c>
      <c r="O51" s="8">
        <f t="shared" si="9"/>
        <v>0.79011060507482112</v>
      </c>
      <c r="P51" s="6">
        <v>43945</v>
      </c>
      <c r="Q51" s="10" t="str">
        <f t="shared" si="19"/>
        <v>Freitag</v>
      </c>
      <c r="R51" s="7">
        <v>2337</v>
      </c>
      <c r="S51" s="8">
        <v>0.9</v>
      </c>
      <c r="T51" s="5">
        <f t="shared" si="24"/>
        <v>1442.5714285714287</v>
      </c>
      <c r="U51" s="9">
        <f t="shared" si="7"/>
        <v>0.82879185817465528</v>
      </c>
      <c r="V51" s="5">
        <f t="shared" si="26"/>
        <v>1474.7734726946949</v>
      </c>
      <c r="W51" s="9">
        <f t="shared" si="11"/>
        <v>0.84729270427305181</v>
      </c>
      <c r="X51" s="5">
        <f t="shared" si="5"/>
        <v>1931.5714285714287</v>
      </c>
      <c r="Y51" s="9">
        <f t="shared" si="12"/>
        <v>0.76841327574448737</v>
      </c>
      <c r="Z51" s="5">
        <f t="shared" si="15"/>
        <v>2153.1496801278086</v>
      </c>
      <c r="AA51" s="26">
        <f t="shared" si="16"/>
        <v>0.8565610230106081</v>
      </c>
      <c r="AB51" s="5">
        <f t="shared" si="8"/>
        <v>1140.2857142857142</v>
      </c>
      <c r="AC51" s="9">
        <f t="shared" si="13"/>
        <v>0.72085252415786139</v>
      </c>
      <c r="AD51" s="17">
        <f t="shared" si="20"/>
        <v>0.10999999999999999</v>
      </c>
      <c r="AE51" s="17">
        <f t="shared" si="21"/>
        <v>6.6561023010608067E-2</v>
      </c>
      <c r="AF51" s="17">
        <f t="shared" si="22"/>
        <v>3.8791858174655247E-2</v>
      </c>
      <c r="AG51" s="17">
        <f t="shared" si="23"/>
        <v>5.7292704273051775E-2</v>
      </c>
      <c r="AH51" s="17">
        <f t="shared" si="27"/>
        <v>55</v>
      </c>
      <c r="AI51" s="17">
        <f t="shared" ref="AI51:AI64" si="28">ABS(T51-$D51)</f>
        <v>130.42857142857133</v>
      </c>
      <c r="AJ51" s="17">
        <f t="shared" ref="AJ51:AJ64" si="29">ABS(V51-$D51)</f>
        <v>98.226527305305126</v>
      </c>
    </row>
    <row r="52" spans="1:36" s="10" customFormat="1">
      <c r="A52" s="3">
        <v>43942</v>
      </c>
      <c r="B52" s="37">
        <v>50</v>
      </c>
      <c r="C52" s="10" t="str">
        <f t="shared" si="1"/>
        <v>Dienstag</v>
      </c>
      <c r="D52" s="4">
        <v>1385</v>
      </c>
      <c r="E52" s="4">
        <v>1319</v>
      </c>
      <c r="F52" s="4">
        <v>1451</v>
      </c>
      <c r="G52" s="4">
        <v>1441</v>
      </c>
      <c r="H52" s="4">
        <v>1376</v>
      </c>
      <c r="I52" s="4">
        <v>1508</v>
      </c>
      <c r="J52" s="4">
        <v>0.78</v>
      </c>
      <c r="K52" s="4">
        <v>0.75</v>
      </c>
      <c r="L52" s="4">
        <v>0.8</v>
      </c>
      <c r="M52" s="5">
        <f t="shared" si="25"/>
        <v>2237</v>
      </c>
      <c r="N52" s="5">
        <f t="shared" si="6"/>
        <v>1441</v>
      </c>
      <c r="O52" s="8">
        <f t="shared" si="9"/>
        <v>0.77483532732894211</v>
      </c>
      <c r="P52" s="6">
        <v>43946</v>
      </c>
      <c r="Q52" s="10" t="str">
        <f t="shared" si="19"/>
        <v>Samstag</v>
      </c>
      <c r="R52" s="7">
        <v>2055</v>
      </c>
      <c r="S52" s="8">
        <v>0.9</v>
      </c>
      <c r="T52" s="5">
        <f t="shared" si="24"/>
        <v>1370.7142857142858</v>
      </c>
      <c r="U52" s="9">
        <f t="shared" si="7"/>
        <v>0.81189710610932486</v>
      </c>
      <c r="V52" s="5">
        <f t="shared" si="26"/>
        <v>1390.2660440951233</v>
      </c>
      <c r="W52" s="9">
        <f t="shared" si="11"/>
        <v>0.82347794116312945</v>
      </c>
      <c r="X52" s="5">
        <f t="shared" si="5"/>
        <v>1840</v>
      </c>
      <c r="Y52" s="9">
        <f t="shared" si="12"/>
        <v>0.77810668760949675</v>
      </c>
      <c r="Z52" s="5">
        <f t="shared" si="15"/>
        <v>1886.5696439251556</v>
      </c>
      <c r="AA52" s="9">
        <f t="shared" si="16"/>
        <v>0.79780024814088613</v>
      </c>
      <c r="AB52" s="5">
        <f t="shared" si="8"/>
        <v>1074.7142857142858</v>
      </c>
      <c r="AC52" s="9">
        <f t="shared" si="13"/>
        <v>0.72510843373493983</v>
      </c>
      <c r="AD52" s="17">
        <f t="shared" si="20"/>
        <v>0.12</v>
      </c>
      <c r="AE52" s="17">
        <f t="shared" si="21"/>
        <v>1.7800248140886099E-2</v>
      </c>
      <c r="AF52" s="17">
        <f t="shared" si="22"/>
        <v>3.1897106109324835E-2</v>
      </c>
      <c r="AG52" s="17">
        <f t="shared" si="23"/>
        <v>4.3477941163129419E-2</v>
      </c>
      <c r="AH52" s="17">
        <f t="shared" si="27"/>
        <v>56</v>
      </c>
      <c r="AI52" s="17">
        <f t="shared" si="28"/>
        <v>14.285714285714221</v>
      </c>
      <c r="AJ52" s="17">
        <f t="shared" si="29"/>
        <v>5.266044095123334</v>
      </c>
    </row>
    <row r="53" spans="1:36" s="10" customFormat="1">
      <c r="A53" s="3">
        <v>43943</v>
      </c>
      <c r="B53" s="37">
        <v>51</v>
      </c>
      <c r="C53" s="10" t="str">
        <f t="shared" si="1"/>
        <v>Mittwoch</v>
      </c>
      <c r="D53" s="4">
        <v>1331</v>
      </c>
      <c r="E53" s="4">
        <v>1269</v>
      </c>
      <c r="F53" s="4">
        <v>1415</v>
      </c>
      <c r="G53" s="4">
        <v>1406</v>
      </c>
      <c r="H53" s="4">
        <v>1341</v>
      </c>
      <c r="I53" s="4">
        <v>1478</v>
      </c>
      <c r="J53" s="4">
        <v>0.81</v>
      </c>
      <c r="K53" s="4">
        <v>0.79</v>
      </c>
      <c r="L53" s="4">
        <v>0.84</v>
      </c>
      <c r="M53" s="5">
        <f t="shared" si="25"/>
        <v>2352</v>
      </c>
      <c r="N53" s="5">
        <f t="shared" si="6"/>
        <v>1405.5</v>
      </c>
      <c r="O53" s="8">
        <f t="shared" si="9"/>
        <v>0.81419261404779142</v>
      </c>
      <c r="P53" s="6">
        <v>43947</v>
      </c>
      <c r="Q53" s="10" t="str">
        <f t="shared" si="19"/>
        <v>Sonntag</v>
      </c>
      <c r="R53" s="7">
        <v>1737</v>
      </c>
      <c r="S53" s="8">
        <v>0.9</v>
      </c>
      <c r="T53" s="5">
        <f t="shared" si="24"/>
        <v>1307.4285714285713</v>
      </c>
      <c r="U53" s="9">
        <f t="shared" si="7"/>
        <v>0.81743479814219366</v>
      </c>
      <c r="V53" s="5">
        <f t="shared" si="26"/>
        <v>1307.0546033045846</v>
      </c>
      <c r="W53" s="9">
        <f t="shared" si="11"/>
        <v>0.81720098455985113</v>
      </c>
      <c r="X53" s="5">
        <f t="shared" si="5"/>
        <v>1706.7142857142858</v>
      </c>
      <c r="Y53" s="9">
        <f t="shared" si="12"/>
        <v>0.79651976798453228</v>
      </c>
      <c r="Z53" s="5">
        <f t="shared" si="15"/>
        <v>1757.8521611595409</v>
      </c>
      <c r="AA53" s="9">
        <f t="shared" si="16"/>
        <v>0.82038570092118046</v>
      </c>
      <c r="AB53" s="5">
        <f t="shared" si="8"/>
        <v>1023.7142857142857</v>
      </c>
      <c r="AC53" s="9">
        <f t="shared" si="13"/>
        <v>0.77344846195358863</v>
      </c>
      <c r="AD53" s="17">
        <f t="shared" si="20"/>
        <v>8.9999999999999969E-2</v>
      </c>
      <c r="AE53" s="17">
        <f t="shared" si="21"/>
        <v>1.0385700921180407E-2</v>
      </c>
      <c r="AF53" s="17">
        <f t="shared" si="22"/>
        <v>7.4347981421936105E-3</v>
      </c>
      <c r="AG53" s="17">
        <f t="shared" si="23"/>
        <v>7.2009845598510758E-3</v>
      </c>
      <c r="AH53" s="17">
        <f t="shared" si="27"/>
        <v>75</v>
      </c>
      <c r="AI53" s="17">
        <f t="shared" si="28"/>
        <v>23.571428571428669</v>
      </c>
      <c r="AJ53" s="17">
        <f t="shared" si="29"/>
        <v>23.945396695415411</v>
      </c>
    </row>
    <row r="54" spans="1:36" s="10" customFormat="1">
      <c r="A54" s="3">
        <v>43944</v>
      </c>
      <c r="B54" s="37">
        <v>52</v>
      </c>
      <c r="C54" s="10" t="str">
        <f t="shared" si="1"/>
        <v>Donnerstag</v>
      </c>
      <c r="D54" s="4">
        <v>1310</v>
      </c>
      <c r="E54" s="4">
        <v>1245</v>
      </c>
      <c r="F54" s="4">
        <v>1385</v>
      </c>
      <c r="G54" s="4">
        <v>1400</v>
      </c>
      <c r="H54" s="4">
        <v>1334</v>
      </c>
      <c r="I54" s="4">
        <v>1472</v>
      </c>
      <c r="J54" s="25">
        <v>0.89</v>
      </c>
      <c r="K54" s="4">
        <v>0.86</v>
      </c>
      <c r="L54" s="4">
        <v>0.92</v>
      </c>
      <c r="M54" s="5">
        <f t="shared" si="25"/>
        <v>2337</v>
      </c>
      <c r="N54" s="5">
        <f t="shared" si="6"/>
        <v>1399.75</v>
      </c>
      <c r="O54" s="8">
        <f t="shared" si="9"/>
        <v>0.89042620865139954</v>
      </c>
      <c r="P54" s="6">
        <v>43948</v>
      </c>
      <c r="Q54" s="10" t="str">
        <f t="shared" si="19"/>
        <v>Montag</v>
      </c>
      <c r="R54" s="7">
        <v>1018</v>
      </c>
      <c r="S54" s="26">
        <v>1</v>
      </c>
      <c r="T54" s="5">
        <f t="shared" si="24"/>
        <v>1251.4285714285713</v>
      </c>
      <c r="U54" s="9">
        <f t="shared" si="7"/>
        <v>0.82821215845702933</v>
      </c>
      <c r="V54" s="5">
        <f t="shared" si="26"/>
        <v>1262.5550511569613</v>
      </c>
      <c r="W54" s="9">
        <f t="shared" si="11"/>
        <v>0.83557581148706905</v>
      </c>
      <c r="X54" s="5">
        <f t="shared" si="5"/>
        <v>1581.8571428571429</v>
      </c>
      <c r="Y54" s="9">
        <f t="shared" si="12"/>
        <v>0.77552878554419391</v>
      </c>
      <c r="Z54" s="5">
        <f t="shared" si="15"/>
        <v>1595.2553146569589</v>
      </c>
      <c r="AA54" s="9">
        <f t="shared" si="16"/>
        <v>0.78209743679778065</v>
      </c>
      <c r="AB54" s="5">
        <f t="shared" si="8"/>
        <v>996</v>
      </c>
      <c r="AC54" s="9">
        <f t="shared" si="13"/>
        <v>0.83788006249248881</v>
      </c>
      <c r="AD54" s="17">
        <f t="shared" si="20"/>
        <v>0.10999999999999999</v>
      </c>
      <c r="AE54" s="17">
        <f t="shared" si="21"/>
        <v>0.10790256320221936</v>
      </c>
      <c r="AF54" s="17">
        <f t="shared" si="22"/>
        <v>6.1787841542970678E-2</v>
      </c>
      <c r="AG54" s="17">
        <f t="shared" si="23"/>
        <v>5.442418851293096E-2</v>
      </c>
      <c r="AH54" s="17">
        <f t="shared" si="27"/>
        <v>90</v>
      </c>
      <c r="AI54" s="17">
        <f t="shared" si="28"/>
        <v>58.571428571428669</v>
      </c>
      <c r="AJ54" s="17">
        <f t="shared" si="29"/>
        <v>47.444948843038674</v>
      </c>
    </row>
    <row r="55" spans="1:36" s="10" customFormat="1">
      <c r="A55" s="3">
        <v>43945</v>
      </c>
      <c r="B55" s="37">
        <v>53</v>
      </c>
      <c r="C55" s="10" t="str">
        <f t="shared" si="1"/>
        <v>Freitag</v>
      </c>
      <c r="D55" s="4">
        <v>1190</v>
      </c>
      <c r="E55" s="4">
        <v>1123</v>
      </c>
      <c r="F55" s="4">
        <v>1255</v>
      </c>
      <c r="G55" s="4">
        <v>1304</v>
      </c>
      <c r="H55" s="4">
        <v>1239</v>
      </c>
      <c r="I55" s="4">
        <v>1377</v>
      </c>
      <c r="J55" s="4">
        <v>0.86</v>
      </c>
      <c r="K55" s="4">
        <v>0.83</v>
      </c>
      <c r="L55" s="4">
        <v>0.89</v>
      </c>
      <c r="M55" s="5">
        <f t="shared" si="25"/>
        <v>2055</v>
      </c>
      <c r="N55" s="5">
        <f t="shared" si="6"/>
        <v>1304</v>
      </c>
      <c r="O55" s="8">
        <f t="shared" si="9"/>
        <v>0.85902503293807642</v>
      </c>
      <c r="P55" s="6">
        <v>43949</v>
      </c>
      <c r="Q55" s="10" t="str">
        <f t="shared" si="19"/>
        <v>Dienstag</v>
      </c>
      <c r="R55" s="7">
        <v>1144</v>
      </c>
      <c r="S55" s="8">
        <v>0.9</v>
      </c>
      <c r="T55" s="5">
        <f t="shared" si="24"/>
        <v>1188.1428571428571</v>
      </c>
      <c r="U55" s="9">
        <f t="shared" si="7"/>
        <v>0.82362844127550006</v>
      </c>
      <c r="V55" s="5">
        <f t="shared" si="26"/>
        <v>1179.5566878183217</v>
      </c>
      <c r="W55" s="9">
        <f t="shared" si="11"/>
        <v>0.81767645224086472</v>
      </c>
      <c r="X55" s="5">
        <f t="shared" si="5"/>
        <v>1482.1428571428571</v>
      </c>
      <c r="Y55" s="9">
        <f t="shared" si="12"/>
        <v>0.7673249020042896</v>
      </c>
      <c r="Z55" s="5">
        <f t="shared" si="15"/>
        <v>1488.3985117467357</v>
      </c>
      <c r="AA55" s="9">
        <f t="shared" si="16"/>
        <v>0.7705635368853746</v>
      </c>
      <c r="AB55" s="5">
        <f t="shared" si="8"/>
        <v>934.57142857142856</v>
      </c>
      <c r="AC55" s="9">
        <f t="shared" si="13"/>
        <v>0.81959408669506395</v>
      </c>
      <c r="AD55" s="17">
        <f t="shared" si="20"/>
        <v>4.0000000000000036E-2</v>
      </c>
      <c r="AE55" s="17">
        <f t="shared" si="21"/>
        <v>8.9436463114625386E-2</v>
      </c>
      <c r="AF55" s="17">
        <f t="shared" si="22"/>
        <v>3.6371558724499931E-2</v>
      </c>
      <c r="AG55" s="17">
        <f t="shared" si="23"/>
        <v>4.2323547759135272E-2</v>
      </c>
      <c r="AH55" s="17">
        <f t="shared" si="27"/>
        <v>114</v>
      </c>
      <c r="AI55" s="17">
        <f t="shared" si="28"/>
        <v>1.8571428571428896</v>
      </c>
      <c r="AJ55" s="17">
        <f t="shared" si="29"/>
        <v>10.443312181678266</v>
      </c>
    </row>
    <row r="56" spans="1:36" s="10" customFormat="1">
      <c r="A56" s="3">
        <v>43946</v>
      </c>
      <c r="B56" s="37">
        <v>54</v>
      </c>
      <c r="C56" s="10" t="str">
        <f t="shared" si="1"/>
        <v>Samstag</v>
      </c>
      <c r="D56" s="4">
        <v>1030</v>
      </c>
      <c r="E56" s="4">
        <v>962</v>
      </c>
      <c r="F56" s="4">
        <v>1098</v>
      </c>
      <c r="G56" s="4">
        <v>1215</v>
      </c>
      <c r="H56" s="4">
        <v>1150</v>
      </c>
      <c r="I56" s="4">
        <v>1288</v>
      </c>
      <c r="J56" s="4">
        <v>0.84</v>
      </c>
      <c r="K56" s="4">
        <v>0.81</v>
      </c>
      <c r="L56" s="4">
        <v>0.88</v>
      </c>
      <c r="M56" s="5">
        <f t="shared" si="25"/>
        <v>1737</v>
      </c>
      <c r="N56" s="5">
        <f t="shared" si="6"/>
        <v>1215.25</v>
      </c>
      <c r="O56" s="8">
        <f t="shared" si="9"/>
        <v>0.84333795975017345</v>
      </c>
      <c r="P56" s="6">
        <v>43950</v>
      </c>
      <c r="Q56" s="10" t="str">
        <f t="shared" si="19"/>
        <v>Mittwoch</v>
      </c>
      <c r="R56" s="7">
        <v>1304</v>
      </c>
      <c r="S56" s="26">
        <v>0.75</v>
      </c>
      <c r="T56" s="5">
        <f t="shared" si="24"/>
        <v>1125.1428571428571</v>
      </c>
      <c r="U56" s="9">
        <f t="shared" si="7"/>
        <v>0.82084418968212602</v>
      </c>
      <c r="V56" s="5">
        <f t="shared" si="26"/>
        <v>1125.2064938718524</v>
      </c>
      <c r="W56" s="9">
        <f t="shared" si="11"/>
        <v>0.82089061564387356</v>
      </c>
      <c r="X56" s="5">
        <f t="shared" si="5"/>
        <v>1323.5714285714287</v>
      </c>
      <c r="Y56" s="9">
        <f t="shared" si="12"/>
        <v>0.71933229813664601</v>
      </c>
      <c r="Z56" s="5">
        <f t="shared" si="15"/>
        <v>1390.2994477917587</v>
      </c>
      <c r="AA56" s="9">
        <f t="shared" si="16"/>
        <v>0.75559752597378194</v>
      </c>
      <c r="AB56" s="5">
        <f t="shared" si="8"/>
        <v>978.28571428571433</v>
      </c>
      <c r="AC56" s="9">
        <f t="shared" si="13"/>
        <v>0.91027515618769106</v>
      </c>
      <c r="AD56" s="17">
        <f t="shared" si="20"/>
        <v>8.9999999999999969E-2</v>
      </c>
      <c r="AE56" s="17">
        <f t="shared" si="21"/>
        <v>8.4402474026218033E-2</v>
      </c>
      <c r="AF56" s="17">
        <f t="shared" si="22"/>
        <v>1.9155810317873945E-2</v>
      </c>
      <c r="AG56" s="17">
        <f t="shared" si="23"/>
        <v>1.9109384356126413E-2</v>
      </c>
      <c r="AH56" s="17">
        <f t="shared" si="27"/>
        <v>185</v>
      </c>
      <c r="AI56" s="17">
        <f t="shared" si="28"/>
        <v>95.14285714285711</v>
      </c>
      <c r="AJ56" s="17">
        <f t="shared" si="29"/>
        <v>95.206493871852444</v>
      </c>
    </row>
    <row r="57" spans="1:36" s="10" customFormat="1">
      <c r="A57" s="3">
        <v>43947</v>
      </c>
      <c r="B57" s="37">
        <v>55</v>
      </c>
      <c r="C57" s="10" t="str">
        <f t="shared" si="1"/>
        <v>Sonntag</v>
      </c>
      <c r="D57" s="4">
        <v>941</v>
      </c>
      <c r="E57" s="4">
        <v>874</v>
      </c>
      <c r="F57" s="4">
        <v>1016</v>
      </c>
      <c r="G57" s="4">
        <v>1118</v>
      </c>
      <c r="H57" s="4">
        <v>1051</v>
      </c>
      <c r="I57" s="4">
        <v>1189</v>
      </c>
      <c r="J57" s="4">
        <v>0.8</v>
      </c>
      <c r="K57" s="4">
        <v>0.76</v>
      </c>
      <c r="L57" s="4">
        <v>0.83</v>
      </c>
      <c r="M57" s="5">
        <f t="shared" si="25"/>
        <v>1018</v>
      </c>
      <c r="N57" s="5">
        <f t="shared" si="6"/>
        <v>1117.75</v>
      </c>
      <c r="O57" s="8">
        <f t="shared" si="9"/>
        <v>0.79526858769121311</v>
      </c>
      <c r="P57" s="6">
        <v>43951</v>
      </c>
      <c r="Q57" s="10" t="str">
        <f t="shared" si="19"/>
        <v>Donnerstag</v>
      </c>
      <c r="R57" s="7">
        <v>1478</v>
      </c>
      <c r="S57" s="8">
        <v>0.76</v>
      </c>
      <c r="T57" s="5">
        <f t="shared" si="24"/>
        <v>1065.1428571428571</v>
      </c>
      <c r="U57" s="9">
        <f t="shared" si="7"/>
        <v>0.81468531468531469</v>
      </c>
      <c r="V57" s="5">
        <f t="shared" si="26"/>
        <v>1079.2750424038359</v>
      </c>
      <c r="W57" s="9">
        <f t="shared" si="11"/>
        <v>0.82549445988055636</v>
      </c>
      <c r="X57" s="5">
        <f t="shared" si="5"/>
        <v>1188.7142857142858</v>
      </c>
      <c r="Y57" s="9">
        <f t="shared" si="12"/>
        <v>0.69649284339164641</v>
      </c>
      <c r="Z57" s="5">
        <f t="shared" si="15"/>
        <v>1267.447314964533</v>
      </c>
      <c r="AA57" s="26">
        <f t="shared" si="16"/>
        <v>0.74262419057099949</v>
      </c>
      <c r="AB57" s="5">
        <f t="shared" ref="AB57" si="30">X64</f>
        <v>960.28571428571433</v>
      </c>
      <c r="AC57" s="9">
        <f t="shared" si="13"/>
        <v>0.93804074797655601</v>
      </c>
      <c r="AD57" s="17">
        <f t="shared" si="20"/>
        <v>4.0000000000000036E-2</v>
      </c>
      <c r="AE57" s="17">
        <f t="shared" si="21"/>
        <v>5.7375809429000557E-2</v>
      </c>
      <c r="AF57" s="17">
        <f t="shared" si="22"/>
        <v>1.4685314685314643E-2</v>
      </c>
      <c r="AG57" s="17">
        <f t="shared" si="23"/>
        <v>2.5494459880556319E-2</v>
      </c>
      <c r="AH57" s="17">
        <f t="shared" si="27"/>
        <v>177</v>
      </c>
      <c r="AI57" s="17">
        <f t="shared" si="28"/>
        <v>124.14285714285711</v>
      </c>
      <c r="AJ57" s="17">
        <f t="shared" si="29"/>
        <v>138.27504240383587</v>
      </c>
    </row>
    <row r="58" spans="1:36">
      <c r="A58" s="11">
        <v>43948</v>
      </c>
      <c r="B58" s="37">
        <v>56</v>
      </c>
      <c r="C58" s="12" t="str">
        <f t="shared" si="1"/>
        <v>Montag</v>
      </c>
      <c r="D58" s="13">
        <v>1130</v>
      </c>
      <c r="E58" s="13">
        <v>1051</v>
      </c>
      <c r="F58" s="13">
        <v>1222</v>
      </c>
      <c r="G58" s="13">
        <v>1073</v>
      </c>
      <c r="H58" s="13">
        <v>1003</v>
      </c>
      <c r="I58" s="13">
        <v>1148</v>
      </c>
      <c r="J58" s="27">
        <v>0.77</v>
      </c>
      <c r="K58" s="13">
        <v>0.73</v>
      </c>
      <c r="L58" s="13">
        <v>0.8</v>
      </c>
      <c r="M58" s="14">
        <f t="shared" si="25"/>
        <v>1144</v>
      </c>
      <c r="N58" s="5">
        <f t="shared" si="6"/>
        <v>1072.75</v>
      </c>
      <c r="O58" s="8">
        <f t="shared" si="9"/>
        <v>0.76638685479549917</v>
      </c>
      <c r="P58" s="15">
        <v>43952</v>
      </c>
      <c r="Q58" s="12" t="str">
        <f t="shared" si="19"/>
        <v>Freitag</v>
      </c>
      <c r="R58" s="16">
        <v>1639</v>
      </c>
      <c r="S58" s="28">
        <v>0.79</v>
      </c>
      <c r="T58" s="14">
        <f t="shared" si="24"/>
        <v>1008.4285714285714</v>
      </c>
      <c r="U58" s="9">
        <f t="shared" si="7"/>
        <v>0.80582191780821921</v>
      </c>
      <c r="V58" s="14">
        <f t="shared" si="26"/>
        <v>1022.5487144122848</v>
      </c>
      <c r="W58" s="18">
        <f t="shared" si="11"/>
        <v>0.81710513708744226</v>
      </c>
      <c r="X58" s="14">
        <f t="shared" si="5"/>
        <v>1140.2857142857142</v>
      </c>
      <c r="Y58" s="9">
        <f t="shared" si="12"/>
        <v>0.72085252415786139</v>
      </c>
      <c r="Z58" s="14">
        <f t="shared" si="15"/>
        <v>1227.2756757755546</v>
      </c>
      <c r="AA58" s="18">
        <f t="shared" si="16"/>
        <v>0.77584482348314665</v>
      </c>
      <c r="AB58" s="45"/>
      <c r="AC58" s="46"/>
      <c r="AD58" s="17">
        <f t="shared" si="20"/>
        <v>2.0000000000000018E-2</v>
      </c>
      <c r="AE58" s="17">
        <f t="shared" si="21"/>
        <v>5.8448234831466328E-3</v>
      </c>
      <c r="AF58" s="17">
        <f t="shared" si="22"/>
        <v>3.5821917808219195E-2</v>
      </c>
      <c r="AG58" s="17">
        <f t="shared" si="23"/>
        <v>4.7105137087442239E-2</v>
      </c>
      <c r="AH58" s="17">
        <f t="shared" si="27"/>
        <v>57</v>
      </c>
      <c r="AI58" s="17">
        <f t="shared" si="28"/>
        <v>121.57142857142856</v>
      </c>
      <c r="AJ58" s="17">
        <f t="shared" si="29"/>
        <v>107.45128558771523</v>
      </c>
    </row>
    <row r="59" spans="1:36">
      <c r="A59" s="11">
        <v>43949</v>
      </c>
      <c r="B59" s="37">
        <v>57</v>
      </c>
      <c r="C59" s="12" t="str">
        <f t="shared" si="1"/>
        <v>Dienstag</v>
      </c>
      <c r="D59" s="13">
        <v>944</v>
      </c>
      <c r="E59" s="13">
        <v>852</v>
      </c>
      <c r="F59" s="13">
        <v>1030</v>
      </c>
      <c r="G59" s="13">
        <v>1011</v>
      </c>
      <c r="H59" s="13">
        <v>935</v>
      </c>
      <c r="I59" s="13">
        <v>1092</v>
      </c>
      <c r="J59" s="13">
        <v>0.78</v>
      </c>
      <c r="K59" s="13">
        <v>0.74</v>
      </c>
      <c r="L59" s="13">
        <v>0.81</v>
      </c>
      <c r="M59" s="14">
        <f t="shared" si="25"/>
        <v>1304</v>
      </c>
      <c r="N59" s="5">
        <f t="shared" si="6"/>
        <v>1011.25</v>
      </c>
      <c r="O59" s="8">
        <f t="shared" si="9"/>
        <v>0.77549846625766872</v>
      </c>
      <c r="P59" s="15">
        <v>43953</v>
      </c>
      <c r="Q59" s="12" t="str">
        <f t="shared" si="19"/>
        <v>Samstag</v>
      </c>
      <c r="R59" s="16">
        <v>945</v>
      </c>
      <c r="S59" s="17">
        <v>0.78</v>
      </c>
      <c r="T59" s="14">
        <f t="shared" si="24"/>
        <v>946.28571428571433</v>
      </c>
      <c r="U59" s="9">
        <f t="shared" si="7"/>
        <v>0.79644102440783948</v>
      </c>
      <c r="V59" s="14">
        <f t="shared" si="26"/>
        <v>965.26675029388184</v>
      </c>
      <c r="W59" s="18">
        <f t="shared" si="11"/>
        <v>0.81241640640341151</v>
      </c>
      <c r="X59" s="14">
        <f t="shared" si="5"/>
        <v>1074.7142857142858</v>
      </c>
      <c r="Y59" s="9">
        <f t="shared" si="12"/>
        <v>0.72510843373493983</v>
      </c>
      <c r="Z59" s="14">
        <f t="shared" si="15"/>
        <v>1079.5264514321748</v>
      </c>
      <c r="AA59" s="18">
        <f t="shared" si="16"/>
        <v>0.7283551961470095</v>
      </c>
      <c r="AB59" s="45"/>
      <c r="AC59" s="46"/>
      <c r="AD59" s="17">
        <f t="shared" si="20"/>
        <v>0</v>
      </c>
      <c r="AE59" s="17">
        <f t="shared" si="21"/>
        <v>5.1644803852990528E-2</v>
      </c>
      <c r="AF59" s="17">
        <f t="shared" si="22"/>
        <v>1.6441024407839455E-2</v>
      </c>
      <c r="AG59" s="17">
        <f t="shared" si="23"/>
        <v>3.241640640341148E-2</v>
      </c>
      <c r="AH59" s="17">
        <f t="shared" si="27"/>
        <v>67</v>
      </c>
      <c r="AI59" s="17">
        <f t="shared" si="28"/>
        <v>2.2857142857143344</v>
      </c>
      <c r="AJ59" s="17">
        <f t="shared" si="29"/>
        <v>21.266750293881842</v>
      </c>
    </row>
    <row r="60" spans="1:36">
      <c r="A60" s="11">
        <v>43950</v>
      </c>
      <c r="B60" s="37">
        <v>58</v>
      </c>
      <c r="C60" s="12" t="str">
        <f t="shared" si="1"/>
        <v>Mittwoch</v>
      </c>
      <c r="D60" s="13">
        <v>911</v>
      </c>
      <c r="E60" s="13">
        <v>817</v>
      </c>
      <c r="F60" s="13">
        <v>999</v>
      </c>
      <c r="G60" s="13">
        <v>982</v>
      </c>
      <c r="H60" s="13">
        <v>899</v>
      </c>
      <c r="I60" s="13">
        <v>1067</v>
      </c>
      <c r="J60" s="13">
        <v>0.81</v>
      </c>
      <c r="K60" s="13">
        <v>0.77</v>
      </c>
      <c r="L60" s="13">
        <v>0.85</v>
      </c>
      <c r="M60" s="14">
        <f t="shared" si="25"/>
        <v>1478</v>
      </c>
      <c r="N60" s="5">
        <f t="shared" si="6"/>
        <v>981.5</v>
      </c>
      <c r="O60" s="8">
        <f t="shared" si="9"/>
        <v>0.80765274634848794</v>
      </c>
      <c r="P60" s="15">
        <v>43954</v>
      </c>
      <c r="Q60" s="12" t="str">
        <f t="shared" si="19"/>
        <v>Sonntag</v>
      </c>
      <c r="R60" s="16">
        <v>793</v>
      </c>
      <c r="S60" s="17">
        <v>0.74</v>
      </c>
      <c r="T60" s="14">
        <f t="shared" si="24"/>
        <v>905.85714285714289</v>
      </c>
      <c r="U60" s="9">
        <f t="shared" si="7"/>
        <v>0.80510411376333169</v>
      </c>
      <c r="V60" s="14">
        <f t="shared" si="26"/>
        <v>913.15416252803334</v>
      </c>
      <c r="W60" s="18">
        <f t="shared" si="11"/>
        <v>0.81158952992588029</v>
      </c>
      <c r="X60" s="14">
        <f t="shared" si="5"/>
        <v>1023.7142857142857</v>
      </c>
      <c r="Y60" s="9">
        <f t="shared" si="12"/>
        <v>0.77344846195358863</v>
      </c>
      <c r="Z60" s="14">
        <f t="shared" si="15"/>
        <v>956.498116347571</v>
      </c>
      <c r="AA60" s="28">
        <f t="shared" si="16"/>
        <v>0.72266452395391223</v>
      </c>
      <c r="AB60" s="47"/>
      <c r="AC60" s="46"/>
      <c r="AD60" s="17">
        <f t="shared" si="20"/>
        <v>7.0000000000000062E-2</v>
      </c>
      <c r="AE60" s="17">
        <f t="shared" si="21"/>
        <v>8.7335476046087823E-2</v>
      </c>
      <c r="AF60" s="17">
        <f t="shared" si="22"/>
        <v>4.8958862366683675E-3</v>
      </c>
      <c r="AG60" s="17">
        <f t="shared" si="23"/>
        <v>1.5895299258802398E-3</v>
      </c>
      <c r="AH60" s="17">
        <f t="shared" si="27"/>
        <v>71</v>
      </c>
      <c r="AI60" s="17">
        <f t="shared" si="28"/>
        <v>5.1428571428571104</v>
      </c>
      <c r="AJ60" s="17">
        <f t="shared" si="29"/>
        <v>2.1541625280333392</v>
      </c>
    </row>
    <row r="61" spans="1:36">
      <c r="A61" s="11">
        <v>43951</v>
      </c>
      <c r="B61" s="37">
        <v>59</v>
      </c>
      <c r="C61" s="12" t="str">
        <f t="shared" si="1"/>
        <v>Donnerstag</v>
      </c>
      <c r="D61" s="13">
        <v>913</v>
      </c>
      <c r="E61" s="13">
        <v>813</v>
      </c>
      <c r="F61" s="13">
        <v>1042</v>
      </c>
      <c r="G61" s="13">
        <v>975</v>
      </c>
      <c r="H61" s="13">
        <v>883</v>
      </c>
      <c r="I61" s="13">
        <v>1073</v>
      </c>
      <c r="J61" s="27">
        <v>0.87</v>
      </c>
      <c r="K61" s="13">
        <v>0.82</v>
      </c>
      <c r="L61" s="13">
        <v>0.92</v>
      </c>
      <c r="M61" s="14">
        <f t="shared" si="25"/>
        <v>1639</v>
      </c>
      <c r="N61" s="5">
        <f t="shared" si="6"/>
        <v>974.5</v>
      </c>
      <c r="O61" s="8">
        <f t="shared" si="9"/>
        <v>0.87184075150972939</v>
      </c>
      <c r="P61" s="15">
        <v>43955</v>
      </c>
      <c r="Q61" s="12" t="str">
        <f t="shared" si="19"/>
        <v>Montag</v>
      </c>
      <c r="R61" s="16">
        <v>679</v>
      </c>
      <c r="S61" s="17">
        <v>0.76</v>
      </c>
      <c r="T61" s="14">
        <f t="shared" si="24"/>
        <v>890.28571428571433</v>
      </c>
      <c r="U61" s="9">
        <f t="shared" si="7"/>
        <v>0.8358369098712447</v>
      </c>
      <c r="V61" s="14">
        <f t="shared" si="26"/>
        <v>866.34587249588583</v>
      </c>
      <c r="W61" s="18">
        <f t="shared" si="11"/>
        <v>0.81336120003637358</v>
      </c>
      <c r="X61" s="14">
        <f t="shared" si="5"/>
        <v>996</v>
      </c>
      <c r="Y61" s="9">
        <f t="shared" si="12"/>
        <v>0.83788006249248881</v>
      </c>
      <c r="Z61" s="14">
        <f t="shared" si="15"/>
        <v>895.71714049397906</v>
      </c>
      <c r="AA61" s="18">
        <f t="shared" si="16"/>
        <v>0.7535176040689644</v>
      </c>
      <c r="AB61" s="47"/>
      <c r="AC61" s="46"/>
      <c r="AD61" s="17">
        <f t="shared" si="20"/>
        <v>0.10999999999999999</v>
      </c>
      <c r="AE61" s="17">
        <f t="shared" si="21"/>
        <v>0.1164823959310356</v>
      </c>
      <c r="AF61" s="17">
        <f t="shared" si="22"/>
        <v>3.4163090128755291E-2</v>
      </c>
      <c r="AG61" s="17">
        <f t="shared" si="23"/>
        <v>5.6638799963626418E-2</v>
      </c>
      <c r="AH61" s="17">
        <f t="shared" si="27"/>
        <v>62</v>
      </c>
      <c r="AI61" s="17">
        <f t="shared" si="28"/>
        <v>22.714285714285666</v>
      </c>
      <c r="AJ61" s="17">
        <f t="shared" si="29"/>
        <v>46.654127504114172</v>
      </c>
    </row>
    <row r="62" spans="1:36">
      <c r="A62" s="11">
        <v>43952</v>
      </c>
      <c r="B62" s="37">
        <v>60</v>
      </c>
      <c r="C62" s="12" t="str">
        <f t="shared" si="1"/>
        <v>Freitag</v>
      </c>
      <c r="D62" s="13">
        <v>755</v>
      </c>
      <c r="E62" s="13">
        <v>637</v>
      </c>
      <c r="F62" s="13">
        <v>883</v>
      </c>
      <c r="G62" s="13">
        <v>881</v>
      </c>
      <c r="H62" s="13">
        <v>780</v>
      </c>
      <c r="I62" s="13">
        <v>989</v>
      </c>
      <c r="J62" s="13">
        <v>0.82</v>
      </c>
      <c r="K62" s="13">
        <v>0.76</v>
      </c>
      <c r="L62" s="13">
        <v>0.88</v>
      </c>
      <c r="M62" s="14">
        <f t="shared" si="25"/>
        <v>945</v>
      </c>
      <c r="N62" s="5">
        <f t="shared" si="6"/>
        <v>880.75</v>
      </c>
      <c r="O62" s="8">
        <f t="shared" si="9"/>
        <v>0.82102074108599399</v>
      </c>
      <c r="P62" s="15">
        <v>43956</v>
      </c>
      <c r="Q62" s="12" t="str">
        <f t="shared" si="19"/>
        <v>Dienstag</v>
      </c>
      <c r="R62" s="16">
        <v>685</v>
      </c>
      <c r="S62" s="17">
        <v>0.71</v>
      </c>
      <c r="T62" s="14">
        <f t="shared" si="24"/>
        <v>869.14285714285711</v>
      </c>
      <c r="U62" s="9">
        <f t="shared" si="7"/>
        <v>0.86187845303867394</v>
      </c>
      <c r="V62" s="14">
        <f t="shared" si="26"/>
        <v>800.74159902183078</v>
      </c>
      <c r="W62" s="18">
        <f t="shared" si="11"/>
        <v>0.79404890114078697</v>
      </c>
      <c r="X62" s="14">
        <f t="shared" si="5"/>
        <v>934.57142857142856</v>
      </c>
      <c r="Y62" s="9">
        <f t="shared" si="12"/>
        <v>0.81959408669506395</v>
      </c>
      <c r="Z62" s="14">
        <f t="shared" si="15"/>
        <v>802.99794604239116</v>
      </c>
      <c r="AA62" s="18">
        <f t="shared" si="16"/>
        <v>0.70420767004469287</v>
      </c>
      <c r="AB62" s="47"/>
      <c r="AC62" s="46"/>
      <c r="AD62" s="17">
        <f t="shared" si="20"/>
        <v>0.10999999999999999</v>
      </c>
      <c r="AE62" s="17">
        <f t="shared" si="21"/>
        <v>0.11579232995530708</v>
      </c>
      <c r="AF62" s="17">
        <f t="shared" si="22"/>
        <v>4.1878453038673991E-2</v>
      </c>
      <c r="AG62" s="17">
        <f t="shared" si="23"/>
        <v>2.5951098859212984E-2</v>
      </c>
      <c r="AH62" s="17">
        <f t="shared" si="27"/>
        <v>126</v>
      </c>
      <c r="AI62" s="17">
        <f t="shared" si="28"/>
        <v>114.14285714285711</v>
      </c>
      <c r="AJ62" s="17">
        <f t="shared" si="29"/>
        <v>45.74159902183078</v>
      </c>
    </row>
    <row r="63" spans="1:36">
      <c r="A63" s="11">
        <v>43953</v>
      </c>
      <c r="B63" s="37">
        <v>61</v>
      </c>
      <c r="C63" s="12" t="str">
        <f t="shared" si="1"/>
        <v>Samstag</v>
      </c>
      <c r="D63" s="13">
        <v>747</v>
      </c>
      <c r="E63" s="13">
        <v>614</v>
      </c>
      <c r="F63" s="13">
        <v>887</v>
      </c>
      <c r="G63" s="13">
        <v>832</v>
      </c>
      <c r="H63" s="13">
        <v>720</v>
      </c>
      <c r="I63" s="13">
        <v>953</v>
      </c>
      <c r="J63" s="13">
        <v>0.82</v>
      </c>
      <c r="K63" s="13">
        <v>0.76</v>
      </c>
      <c r="L63" s="13">
        <v>0.9</v>
      </c>
      <c r="M63" s="14">
        <f t="shared" si="25"/>
        <v>793</v>
      </c>
      <c r="N63" s="5">
        <f t="shared" si="6"/>
        <v>831.5</v>
      </c>
      <c r="O63" s="8">
        <f t="shared" si="9"/>
        <v>0.82224969097651424</v>
      </c>
      <c r="P63" s="15">
        <v>43957</v>
      </c>
      <c r="Q63" s="12" t="str">
        <f t="shared" si="19"/>
        <v>Mittwoch</v>
      </c>
      <c r="R63" s="16">
        <v>947</v>
      </c>
      <c r="S63" s="28">
        <v>0.65</v>
      </c>
      <c r="T63" s="14">
        <f t="shared" si="24"/>
        <v>877.57142857142856</v>
      </c>
      <c r="U63" s="9">
        <f t="shared" si="7"/>
        <v>0.92738526570048307</v>
      </c>
      <c r="V63" s="14">
        <f t="shared" si="26"/>
        <v>769.87693741355065</v>
      </c>
      <c r="W63" s="18">
        <f t="shared" si="11"/>
        <v>0.81357768144547926</v>
      </c>
      <c r="X63" s="14">
        <f t="shared" si="5"/>
        <v>978.28571428571433</v>
      </c>
      <c r="Y63" s="9">
        <f t="shared" si="12"/>
        <v>0.91027515618769106</v>
      </c>
      <c r="Z63" s="14">
        <f t="shared" si="15"/>
        <v>813.59480015988754</v>
      </c>
      <c r="AA63" s="28">
        <f t="shared" si="16"/>
        <v>0.75703357717921205</v>
      </c>
      <c r="AB63" s="47"/>
      <c r="AC63" s="46"/>
      <c r="AD63" s="17">
        <f t="shared" si="20"/>
        <v>0.16999999999999993</v>
      </c>
      <c r="AE63" s="17">
        <f t="shared" si="21"/>
        <v>6.2966422820787904E-2</v>
      </c>
      <c r="AF63" s="17">
        <f t="shared" si="22"/>
        <v>0.10738526570048312</v>
      </c>
      <c r="AG63" s="17">
        <f t="shared" si="23"/>
        <v>6.4223185545206896E-3</v>
      </c>
      <c r="AH63" s="17">
        <f t="shared" si="27"/>
        <v>85</v>
      </c>
      <c r="AI63" s="17">
        <f t="shared" si="28"/>
        <v>130.57142857142856</v>
      </c>
      <c r="AJ63" s="17">
        <f t="shared" si="29"/>
        <v>22.87693741355065</v>
      </c>
    </row>
    <row r="64" spans="1:36" s="10" customFormat="1">
      <c r="A64" s="3">
        <v>43954</v>
      </c>
      <c r="B64" s="37">
        <v>62</v>
      </c>
      <c r="C64" s="10" t="str">
        <f t="shared" si="1"/>
        <v>Sonntag</v>
      </c>
      <c r="D64" s="4">
        <v>832</v>
      </c>
      <c r="E64" s="4">
        <v>628</v>
      </c>
      <c r="F64" s="4">
        <v>1021</v>
      </c>
      <c r="G64" s="4">
        <v>812</v>
      </c>
      <c r="H64" s="4">
        <v>673</v>
      </c>
      <c r="I64" s="4">
        <v>958</v>
      </c>
      <c r="J64" s="4">
        <v>0.83</v>
      </c>
      <c r="K64" s="4">
        <v>0.74</v>
      </c>
      <c r="L64" s="4">
        <v>0.91</v>
      </c>
      <c r="M64" s="5">
        <f t="shared" si="25"/>
        <v>679</v>
      </c>
      <c r="N64" s="5">
        <f t="shared" si="6"/>
        <v>811.75</v>
      </c>
      <c r="O64" s="8">
        <f t="shared" si="9"/>
        <v>0.82705043301069792</v>
      </c>
      <c r="P64" s="6">
        <v>43958</v>
      </c>
      <c r="Q64" s="10" t="str">
        <f t="shared" si="19"/>
        <v>Donnerstag</v>
      </c>
      <c r="R64" s="7">
        <v>1284</v>
      </c>
      <c r="S64" s="8">
        <v>0.71</v>
      </c>
      <c r="T64" s="5">
        <f t="shared" si="24"/>
        <v>881.14285714285711</v>
      </c>
      <c r="U64" s="9">
        <f t="shared" si="7"/>
        <v>0.9727172370288597</v>
      </c>
      <c r="V64" s="5">
        <f t="shared" si="26"/>
        <v>775.42955730416463</v>
      </c>
      <c r="W64" s="9">
        <f t="shared" si="11"/>
        <v>0.856017489533063</v>
      </c>
      <c r="X64" s="5">
        <f t="shared" ref="X64" si="31">AVERAGE(R61:R67)</f>
        <v>960.28571428571433</v>
      </c>
      <c r="Y64" s="9">
        <f t="shared" si="12"/>
        <v>0.93804074797655601</v>
      </c>
      <c r="Z64" s="5">
        <f t="shared" si="15"/>
        <v>867.56980433131753</v>
      </c>
      <c r="AA64" s="9">
        <f t="shared" si="16"/>
        <v>0.84747259703031297</v>
      </c>
      <c r="AB64" s="47"/>
      <c r="AC64" s="46"/>
      <c r="AD64" s="17">
        <f t="shared" si="20"/>
        <v>0.12</v>
      </c>
      <c r="AE64" s="17">
        <f t="shared" si="21"/>
        <v>1.7472597030313008E-2</v>
      </c>
      <c r="AF64" s="17">
        <f t="shared" si="22"/>
        <v>0.14271723702885974</v>
      </c>
      <c r="AG64" s="17">
        <f t="shared" si="23"/>
        <v>2.6017489533063043E-2</v>
      </c>
      <c r="AH64" s="17">
        <f t="shared" si="27"/>
        <v>20</v>
      </c>
      <c r="AI64" s="17">
        <f t="shared" si="28"/>
        <v>49.14285714285711</v>
      </c>
      <c r="AJ64" s="17">
        <f t="shared" si="29"/>
        <v>56.570442695835368</v>
      </c>
    </row>
    <row r="65" spans="1:36" s="10" customFormat="1">
      <c r="A65" s="3">
        <v>43955</v>
      </c>
      <c r="B65" s="37">
        <v>63</v>
      </c>
      <c r="C65" s="10" t="str">
        <f t="shared" si="1"/>
        <v>Montag</v>
      </c>
      <c r="D65" s="4">
        <v>982</v>
      </c>
      <c r="E65" s="4">
        <v>753</v>
      </c>
      <c r="F65" s="4">
        <v>1196</v>
      </c>
      <c r="G65" s="4">
        <v>829</v>
      </c>
      <c r="H65" s="4">
        <v>658</v>
      </c>
      <c r="I65" s="4">
        <v>997</v>
      </c>
      <c r="J65" s="4">
        <v>0.85</v>
      </c>
      <c r="K65" s="4">
        <v>0.75</v>
      </c>
      <c r="L65" s="4">
        <v>0.96</v>
      </c>
      <c r="M65" s="5">
        <f t="shared" si="25"/>
        <v>685</v>
      </c>
      <c r="N65" s="5">
        <f t="shared" si="6"/>
        <v>829</v>
      </c>
      <c r="O65" s="8">
        <f t="shared" si="9"/>
        <v>0.85069266290405332</v>
      </c>
      <c r="P65" s="6">
        <v>43959</v>
      </c>
      <c r="Q65" s="10" t="str">
        <f t="shared" si="19"/>
        <v>Freitag</v>
      </c>
      <c r="R65" s="7">
        <v>1209</v>
      </c>
      <c r="S65" s="8">
        <v>0.83</v>
      </c>
      <c r="T65" s="41"/>
      <c r="U65" s="42"/>
      <c r="V65" s="5">
        <f t="shared" si="26"/>
        <v>778.57298116627612</v>
      </c>
      <c r="W65" s="9">
        <f t="shared" si="11"/>
        <v>0.87452035753593271</v>
      </c>
      <c r="X65" s="41"/>
      <c r="Y65" s="42"/>
      <c r="Z65" s="5">
        <f t="shared" si="15"/>
        <v>833.05362718736194</v>
      </c>
      <c r="AA65" s="9">
        <f t="shared" si="16"/>
        <v>0.83639922408369671</v>
      </c>
      <c r="AB65" s="47"/>
      <c r="AC65" s="46"/>
      <c r="AD65" s="17">
        <f t="shared" si="20"/>
        <v>2.0000000000000018E-2</v>
      </c>
      <c r="AE65" s="17">
        <f t="shared" si="21"/>
        <v>1.3600775916303265E-2</v>
      </c>
      <c r="AF65" s="17"/>
      <c r="AG65" s="17">
        <f t="shared" si="23"/>
        <v>2.4520357535932735E-2</v>
      </c>
      <c r="AH65" s="17"/>
      <c r="AI65" s="17"/>
      <c r="AJ65" s="17"/>
    </row>
    <row r="66" spans="1:36" s="10" customFormat="1">
      <c r="A66" s="3">
        <v>43956</v>
      </c>
      <c r="B66" s="37">
        <v>64</v>
      </c>
      <c r="C66" s="10" t="str">
        <f t="shared" si="1"/>
        <v>Dienstag</v>
      </c>
      <c r="D66" s="4">
        <v>1003</v>
      </c>
      <c r="E66" s="4">
        <v>705</v>
      </c>
      <c r="F66" s="4">
        <v>1351</v>
      </c>
      <c r="G66" s="4">
        <v>891</v>
      </c>
      <c r="H66" s="4">
        <v>675</v>
      </c>
      <c r="I66" s="4">
        <v>1114</v>
      </c>
      <c r="J66" s="4">
        <v>1.01</v>
      </c>
      <c r="K66" s="4">
        <v>0.87</v>
      </c>
      <c r="L66" s="4">
        <v>1.17</v>
      </c>
      <c r="M66" s="5">
        <f t="shared" si="25"/>
        <v>947</v>
      </c>
      <c r="N66" s="5">
        <f t="shared" si="6"/>
        <v>891</v>
      </c>
      <c r="O66" s="8">
        <f t="shared" si="9"/>
        <v>1.0116378086857791</v>
      </c>
      <c r="P66" s="6">
        <v>43960</v>
      </c>
      <c r="Q66" s="10" t="str">
        <f t="shared" ref="Q66:Q67" si="32">TEXT(P66,"TTTT")</f>
        <v>Samstag</v>
      </c>
      <c r="R66" s="7">
        <v>1251</v>
      </c>
      <c r="S66" s="8">
        <v>1.1000000000000001</v>
      </c>
      <c r="T66" s="41"/>
      <c r="U66" s="42"/>
      <c r="V66" s="5">
        <f t="shared" si="26"/>
        <v>832.03586255389394</v>
      </c>
      <c r="W66" s="9">
        <f t="shared" si="11"/>
        <v>0.9573062192434677</v>
      </c>
      <c r="X66" s="41"/>
      <c r="Y66" s="42"/>
      <c r="Z66" s="5">
        <f t="shared" si="15"/>
        <v>931.54209218330277</v>
      </c>
      <c r="AA66" s="9">
        <f t="shared" si="16"/>
        <v>0.99675858228112502</v>
      </c>
      <c r="AB66" s="47"/>
      <c r="AC66" s="46"/>
      <c r="AD66" s="17">
        <f t="shared" si="20"/>
        <v>9.000000000000008E-2</v>
      </c>
      <c r="AE66" s="17">
        <f t="shared" si="21"/>
        <v>1.3241417718874993E-2</v>
      </c>
      <c r="AF66" s="17"/>
      <c r="AG66" s="17">
        <f t="shared" si="23"/>
        <v>5.2693780756532305E-2</v>
      </c>
      <c r="AH66" s="17"/>
      <c r="AI66" s="17"/>
      <c r="AJ66" s="17"/>
    </row>
    <row r="67" spans="1:36" s="10" customFormat="1">
      <c r="A67" s="3">
        <v>43957</v>
      </c>
      <c r="B67" s="37">
        <v>65</v>
      </c>
      <c r="C67" s="10" t="str">
        <f t="shared" ref="C67" si="33">TEXT(A67,"TTTT")</f>
        <v>Mittwoch</v>
      </c>
      <c r="D67" s="4">
        <v>936</v>
      </c>
      <c r="E67" s="4">
        <v>525</v>
      </c>
      <c r="F67" s="4">
        <v>1416</v>
      </c>
      <c r="G67" s="4">
        <v>938</v>
      </c>
      <c r="H67" s="4">
        <v>653</v>
      </c>
      <c r="I67" s="4">
        <v>1246</v>
      </c>
      <c r="J67" s="4">
        <v>1.1299999999999999</v>
      </c>
      <c r="K67" s="4">
        <v>0.94</v>
      </c>
      <c r="L67" s="4">
        <v>1.35</v>
      </c>
      <c r="M67" s="5">
        <f t="shared" si="25"/>
        <v>1284</v>
      </c>
      <c r="N67" s="5">
        <f t="shared" si="6"/>
        <v>938.25</v>
      </c>
      <c r="O67" s="8">
        <f t="shared" si="9"/>
        <v>1.1283824413710162</v>
      </c>
      <c r="P67" s="6">
        <v>43961</v>
      </c>
      <c r="Q67" s="10" t="str">
        <f t="shared" si="32"/>
        <v>Sonntag</v>
      </c>
      <c r="R67" s="7">
        <v>667</v>
      </c>
      <c r="S67" s="8">
        <v>1.1299999999999999</v>
      </c>
      <c r="T67" s="41"/>
      <c r="U67" s="42"/>
      <c r="V67" s="5">
        <f t="shared" si="26"/>
        <v>864.8398007603879</v>
      </c>
      <c r="W67" s="9">
        <f t="shared" ref="W67" si="34">V67/T63</f>
        <v>0.98549220337338683</v>
      </c>
      <c r="X67" s="41"/>
      <c r="Y67" s="42"/>
      <c r="Z67" s="5">
        <f t="shared" ref="Z67" si="35">AVERAGE(R64:R67,Y64^1.75*R61,Y64^1.75*R62,Y64^1.75*R63)</f>
        <v>925.3248687130648</v>
      </c>
      <c r="AA67" s="9">
        <f t="shared" ref="AA67" si="36">Z67/X63</f>
        <v>0.94586362164010707</v>
      </c>
      <c r="AB67" s="47"/>
      <c r="AC67" s="46"/>
      <c r="AD67" s="17">
        <f t="shared" si="20"/>
        <v>0</v>
      </c>
      <c r="AE67" s="17">
        <f t="shared" si="21"/>
        <v>0.18413637835989283</v>
      </c>
      <c r="AF67" s="17"/>
      <c r="AG67" s="17">
        <f t="shared" si="23"/>
        <v>0.14450779662661306</v>
      </c>
      <c r="AH67" s="17"/>
      <c r="AI67" s="17"/>
      <c r="AJ67" s="17"/>
    </row>
    <row r="68" spans="1:36">
      <c r="A68" s="23"/>
      <c r="B68" s="37"/>
      <c r="M68" s="14"/>
      <c r="N68" s="14"/>
      <c r="Z68" s="14"/>
      <c r="AA68" s="18"/>
      <c r="AC68" s="18"/>
      <c r="AH68" s="17"/>
      <c r="AI68" s="17"/>
      <c r="AJ68" s="17"/>
    </row>
    <row r="69" spans="1:36">
      <c r="A69" s="23"/>
      <c r="B69" s="38"/>
      <c r="M69" s="14"/>
      <c r="N69" s="14"/>
      <c r="AC69" s="18"/>
      <c r="AH69" s="17"/>
      <c r="AI69" s="17"/>
      <c r="AJ69" s="17"/>
    </row>
    <row r="70" spans="1:36">
      <c r="A70" s="23"/>
      <c r="B70" s="38"/>
      <c r="M70" s="14"/>
      <c r="N70" s="14"/>
      <c r="AC70" s="18"/>
      <c r="AH70" s="17"/>
      <c r="AI70" s="17"/>
      <c r="AJ70" s="17"/>
    </row>
    <row r="71" spans="1:36">
      <c r="A71" s="23"/>
      <c r="B71" s="38"/>
      <c r="M71" s="14"/>
      <c r="N71" s="14"/>
      <c r="AH71" s="17"/>
      <c r="AI71" s="17"/>
      <c r="AJ71" s="17"/>
    </row>
    <row r="72" spans="1:36">
      <c r="A72" s="23"/>
      <c r="B72" s="38"/>
      <c r="M72" s="14"/>
      <c r="N72" s="14"/>
      <c r="AH72" s="17"/>
      <c r="AI72" s="17"/>
      <c r="AJ72" s="17"/>
    </row>
    <row r="73" spans="1:36">
      <c r="M73" s="14"/>
      <c r="N73" s="14"/>
      <c r="AH73" s="17"/>
      <c r="AI73" s="17"/>
      <c r="AJ73" s="17"/>
    </row>
    <row r="74" spans="1:36">
      <c r="M74" s="14"/>
      <c r="N74" s="14"/>
      <c r="AH74" s="17"/>
      <c r="AI74" s="17"/>
      <c r="AJ74" s="17"/>
    </row>
    <row r="75" spans="1:36">
      <c r="M75" s="14"/>
      <c r="N75" s="14"/>
      <c r="AH75" s="17"/>
      <c r="AI75" s="17"/>
      <c r="AJ75" s="17"/>
    </row>
    <row r="76" spans="1:36">
      <c r="M76" s="14"/>
      <c r="N76" s="14"/>
      <c r="AH76" s="17"/>
      <c r="AI76" s="17"/>
      <c r="AJ76" s="17"/>
    </row>
    <row r="77" spans="1:36">
      <c r="M77" s="14"/>
      <c r="N77" s="14"/>
      <c r="AH77" s="17"/>
      <c r="AI77" s="17"/>
      <c r="AJ77" s="17"/>
    </row>
    <row r="78" spans="1:36">
      <c r="M78" s="14"/>
      <c r="N78" s="14"/>
      <c r="AH78" s="17"/>
      <c r="AI78" s="17"/>
      <c r="AJ78" s="17"/>
    </row>
    <row r="79" spans="1:36">
      <c r="M79" s="14"/>
      <c r="N79" s="14"/>
      <c r="AH79" s="17"/>
      <c r="AI79" s="17"/>
      <c r="AJ79" s="17"/>
    </row>
    <row r="80" spans="1:36">
      <c r="M80" s="14"/>
      <c r="N80" s="14"/>
      <c r="AH80" s="17"/>
      <c r="AI80" s="17"/>
      <c r="AJ80" s="17"/>
    </row>
    <row r="81" spans="13:36">
      <c r="M81" s="14"/>
      <c r="N81" s="14"/>
      <c r="AH81" s="17"/>
      <c r="AI81" s="17"/>
      <c r="AJ81" s="17"/>
    </row>
    <row r="82" spans="13:36">
      <c r="M82" s="14"/>
      <c r="N82" s="14"/>
      <c r="AH82" s="17"/>
      <c r="AI82" s="17"/>
      <c r="AJ82" s="17"/>
    </row>
    <row r="83" spans="13:36">
      <c r="M83" s="14"/>
      <c r="N83" s="14"/>
      <c r="AH83" s="17"/>
      <c r="AI83" s="17"/>
      <c r="AJ83" s="17"/>
    </row>
    <row r="84" spans="13:36">
      <c r="M84" s="14"/>
      <c r="N84" s="14"/>
      <c r="AH84" s="17"/>
      <c r="AI84" s="17"/>
      <c r="AJ84" s="17"/>
    </row>
    <row r="85" spans="13:36">
      <c r="M85" s="14"/>
      <c r="N85" s="14"/>
      <c r="AH85" s="17"/>
      <c r="AI85" s="17"/>
      <c r="AJ85" s="17"/>
    </row>
    <row r="86" spans="13:36">
      <c r="M86" s="14"/>
      <c r="N86" s="14"/>
      <c r="AH86" s="17"/>
      <c r="AI86" s="17"/>
      <c r="AJ86" s="17"/>
    </row>
    <row r="87" spans="13:36">
      <c r="M87" s="14"/>
      <c r="N87" s="14"/>
      <c r="AH87" s="17"/>
      <c r="AI87" s="17"/>
      <c r="AJ87" s="17"/>
    </row>
    <row r="88" spans="13:36">
      <c r="M88" s="14"/>
      <c r="N88" s="14"/>
      <c r="AH88" s="17"/>
      <c r="AI88" s="17"/>
      <c r="AJ88" s="17"/>
    </row>
    <row r="89" spans="13:36">
      <c r="M89" s="14"/>
      <c r="N89" s="14"/>
      <c r="AH89" s="17"/>
      <c r="AI89" s="17"/>
      <c r="AJ89" s="17"/>
    </row>
    <row r="90" spans="13:36">
      <c r="M90" s="14"/>
      <c r="N90" s="14"/>
      <c r="AH90" s="17"/>
      <c r="AI90" s="17"/>
      <c r="AJ90" s="17"/>
    </row>
    <row r="91" spans="13:36">
      <c r="M91" s="14"/>
      <c r="N91" s="14"/>
      <c r="AH91" s="17"/>
      <c r="AI91" s="17"/>
      <c r="AJ91" s="17"/>
    </row>
    <row r="92" spans="13:36">
      <c r="M92" s="14"/>
      <c r="N92" s="14"/>
      <c r="AH92" s="17"/>
      <c r="AI92" s="17"/>
      <c r="AJ92" s="17"/>
    </row>
    <row r="93" spans="13:36">
      <c r="M93" s="14"/>
      <c r="N93" s="14"/>
      <c r="AH93" s="17"/>
      <c r="AI93" s="17"/>
      <c r="AJ93" s="17"/>
    </row>
    <row r="94" spans="13:36">
      <c r="M94" s="14"/>
      <c r="N94" s="14"/>
      <c r="AH94" s="17"/>
      <c r="AI94" s="17"/>
      <c r="AJ94" s="17"/>
    </row>
    <row r="95" spans="13:36">
      <c r="M95" s="14"/>
      <c r="N95" s="14"/>
      <c r="AH95" s="17"/>
      <c r="AI95" s="17"/>
      <c r="AJ95" s="17"/>
    </row>
    <row r="96" spans="13:36">
      <c r="M96" s="14"/>
      <c r="N96" s="14"/>
      <c r="AH96" s="17"/>
      <c r="AI96" s="17"/>
      <c r="AJ96" s="17"/>
    </row>
    <row r="97" spans="1:36">
      <c r="M97" s="14"/>
      <c r="N97" s="14"/>
    </row>
    <row r="98" spans="1:36">
      <c r="M98" s="14"/>
      <c r="N98" s="14"/>
    </row>
    <row r="99" spans="1:36">
      <c r="M99" s="14"/>
      <c r="N99" s="14"/>
    </row>
    <row r="100" spans="1:36">
      <c r="M100" s="14"/>
      <c r="N100" s="14"/>
    </row>
    <row r="101" spans="1:36">
      <c r="M101" s="14"/>
      <c r="N101" s="14"/>
    </row>
    <row r="102" spans="1:36" s="17" customFormat="1">
      <c r="A102" s="12"/>
      <c r="B102" s="14"/>
      <c r="C102" s="12"/>
      <c r="J102" s="17">
        <f>AVERAGE(J34:J101)</f>
        <v>0.84323529411764708</v>
      </c>
      <c r="O102" s="17">
        <f>AVERAGE(O34:O101)</f>
        <v>0.84202981063543803</v>
      </c>
      <c r="Q102" s="12"/>
      <c r="S102" s="17">
        <f>AVERAGE(S34:S101)</f>
        <v>0.92088235294117637</v>
      </c>
      <c r="U102" s="17">
        <f>AVERAGE(U34:U101)</f>
        <v>0.83029322306931774</v>
      </c>
      <c r="W102" s="17">
        <f>AVERAGE(W34:W101)</f>
        <v>0.83997988364710652</v>
      </c>
      <c r="AA102" s="17">
        <f>AVERAGE(AA34:AA101)</f>
        <v>0.82109379104731384</v>
      </c>
      <c r="AC102" s="17">
        <f>AVERAGE(AC34:AC101)</f>
        <v>0.80753358799341635</v>
      </c>
      <c r="AD102" s="17">
        <f t="shared" ref="AD102:AE102" si="37">AVERAGE(AD34:AD101)</f>
        <v>0.12352941176470586</v>
      </c>
      <c r="AE102" s="17">
        <f t="shared" si="37"/>
        <v>5.8900276809409985E-2</v>
      </c>
      <c r="AF102" s="17">
        <f t="shared" ref="AF102" si="38">AVERAGE(AF34:AF101)</f>
        <v>4.3688813912789372E-2</v>
      </c>
      <c r="AG102" s="17">
        <f t="shared" ref="AG102" si="39">AVERAGE(AG34:AG101)</f>
        <v>4.337805986072546E-2</v>
      </c>
      <c r="AH102" s="17">
        <f>AVERAGE(AH2:AH101)</f>
        <v>234.1</v>
      </c>
      <c r="AI102" s="17">
        <f t="shared" ref="AI102:AJ102" si="40">AVERAGE(AI2:AI101)</f>
        <v>200.35999999999996</v>
      </c>
      <c r="AJ102" s="17">
        <f t="shared" si="40"/>
        <v>367.8346769185269</v>
      </c>
    </row>
    <row r="103" spans="1:36">
      <c r="J103" s="12">
        <f>COUNTIF(J35:J102,"&gt;1")</f>
        <v>2</v>
      </c>
      <c r="M103" s="14"/>
      <c r="N103" s="14"/>
      <c r="O103" s="12">
        <f>COUNTIF(O35:O102,"&gt;1")</f>
        <v>2</v>
      </c>
      <c r="S103" s="12">
        <f>COUNTIF(S35:S102,"&gt;1")</f>
        <v>8</v>
      </c>
      <c r="U103" s="17">
        <f>COUNTIF(U35:U102,"&gt;1")</f>
        <v>0</v>
      </c>
      <c r="W103" s="12">
        <f>COUNTIF(W35:W102,"&gt;1")</f>
        <v>0</v>
      </c>
      <c r="Y103" s="12"/>
      <c r="AA103" s="17">
        <f>COUNTIF(AA35:AA102,"&gt;1")</f>
        <v>0</v>
      </c>
      <c r="AC103" s="17">
        <f>COUNTIF(AC35:AC102,"&gt;1")</f>
        <v>0</v>
      </c>
    </row>
    <row r="104" spans="1:36">
      <c r="J104" s="18">
        <f>_xlfn.STDEV.S(J34:J101)</f>
        <v>8.2745340919294461E-2</v>
      </c>
      <c r="K104" s="18"/>
      <c r="L104" s="18"/>
      <c r="M104" s="18"/>
      <c r="N104" s="18"/>
      <c r="O104" s="18">
        <f>_xlfn.STDEV.S(O34:O101)</f>
        <v>8.33392146228117E-2</v>
      </c>
      <c r="P104" s="18"/>
      <c r="R104" s="18"/>
      <c r="S104" s="18">
        <f>_xlfn.STDEV.S(S34:S101)</f>
        <v>0.19001383756722384</v>
      </c>
      <c r="T104" s="18"/>
      <c r="U104" s="18">
        <f>_xlfn.STDEV.S(U34:U101)</f>
        <v>4.4284040809568284E-2</v>
      </c>
      <c r="V104" s="18"/>
      <c r="W104" s="18">
        <f>_xlfn.STDEV.S(W34:W101)</f>
        <v>5.3352426173277276E-2</v>
      </c>
      <c r="X104" s="18"/>
      <c r="Z104" s="18"/>
      <c r="AA104" s="18">
        <f>_xlfn.STDEV.S(AA34:AA101)</f>
        <v>7.8842264501069362E-2</v>
      </c>
      <c r="AC104" s="18">
        <f>_xlfn.STDEV.S(AC34:AC101)</f>
        <v>7.0743701466331008E-2</v>
      </c>
    </row>
    <row r="105" spans="1:36">
      <c r="J105" s="18"/>
      <c r="K105" s="18"/>
      <c r="L105" s="18"/>
      <c r="M105" s="18"/>
      <c r="N105" s="18"/>
      <c r="O105" s="18"/>
      <c r="P105" s="18"/>
      <c r="R105" s="18"/>
      <c r="S105" s="18"/>
      <c r="T105" s="18"/>
      <c r="V105" s="18"/>
      <c r="X105" s="18"/>
      <c r="Z105" s="18"/>
      <c r="AA105" s="18"/>
    </row>
    <row r="106" spans="1:36" s="17" customFormat="1">
      <c r="A106" s="12"/>
      <c r="B106" s="14"/>
    </row>
    <row r="107" spans="1:36">
      <c r="M107" s="14"/>
      <c r="N107" s="14"/>
    </row>
    <row r="108" spans="1:36">
      <c r="C108" s="12" t="s">
        <v>18</v>
      </c>
      <c r="D108" s="17">
        <f t="shared" ref="D108:D114" si="41">AVERAGE(D33,D40,D47,D54,D61,D68)</f>
        <v>2101.6</v>
      </c>
      <c r="J108" s="17">
        <f t="shared" ref="J108:J114" si="42">AVERAGE(J33,J40,J47,J54,J61,J68)</f>
        <v>0.90800000000000003</v>
      </c>
      <c r="M108" s="14"/>
      <c r="N108" s="14"/>
      <c r="Q108" s="12" t="s">
        <v>15</v>
      </c>
      <c r="S108" s="17">
        <f t="shared" ref="S108:S114" si="43">AVERAGE(S33,S40,S47,S54,S61,S68)</f>
        <v>0.96500000000000008</v>
      </c>
      <c r="U108" s="17">
        <f t="shared" ref="U108:U114" si="44">AVERAGE(U33,U40,U47,U54,U61,U68)</f>
        <v>0.84266109093327191</v>
      </c>
      <c r="W108" s="17">
        <f t="shared" ref="W108:W114" si="45">AVERAGE(W33,W40,W47,W54,W61,W68)</f>
        <v>0.84377906112742129</v>
      </c>
      <c r="AA108" s="17">
        <f t="shared" ref="AA108:AA114" si="46">AVERAGE(AA33,AA40,AA47,AA54,AA61,AA68)</f>
        <v>0.84058354222541209</v>
      </c>
    </row>
    <row r="109" spans="1:36">
      <c r="C109" s="12" t="s">
        <v>19</v>
      </c>
      <c r="D109" s="17">
        <f t="shared" si="41"/>
        <v>1946.4</v>
      </c>
      <c r="J109" s="17">
        <f t="shared" si="42"/>
        <v>0.87999999999999989</v>
      </c>
      <c r="M109" s="14"/>
      <c r="N109" s="14"/>
      <c r="Q109" s="12" t="s">
        <v>16</v>
      </c>
      <c r="S109" s="17">
        <f t="shared" si="43"/>
        <v>0.96199999999999997</v>
      </c>
      <c r="U109" s="17">
        <f t="shared" si="44"/>
        <v>0.84188452804600544</v>
      </c>
      <c r="W109" s="17">
        <f t="shared" si="45"/>
        <v>0.83665427883071142</v>
      </c>
      <c r="AA109" s="17">
        <f t="shared" si="46"/>
        <v>0.82066351348300337</v>
      </c>
    </row>
    <row r="110" spans="1:36">
      <c r="C110" s="12" t="s">
        <v>20</v>
      </c>
      <c r="D110" s="17">
        <f t="shared" si="41"/>
        <v>1665.8</v>
      </c>
      <c r="J110" s="17">
        <f t="shared" si="42"/>
        <v>0.86199999999999988</v>
      </c>
      <c r="M110" s="14"/>
      <c r="N110" s="14"/>
      <c r="Q110" s="12" t="s">
        <v>17</v>
      </c>
      <c r="S110" s="17">
        <f t="shared" si="43"/>
        <v>0.88000000000000012</v>
      </c>
      <c r="U110" s="17">
        <f t="shared" si="44"/>
        <v>0.85219847605029808</v>
      </c>
      <c r="W110" s="17">
        <f t="shared" si="45"/>
        <v>0.83585279066047558</v>
      </c>
      <c r="AA110" s="17">
        <f t="shared" si="46"/>
        <v>0.8169339025084229</v>
      </c>
    </row>
    <row r="111" spans="1:36">
      <c r="A111" s="17"/>
      <c r="C111" s="12" t="s">
        <v>21</v>
      </c>
      <c r="D111" s="17">
        <f t="shared" si="41"/>
        <v>1568.2</v>
      </c>
      <c r="J111" s="17">
        <f t="shared" si="42"/>
        <v>0.80999999999999994</v>
      </c>
      <c r="M111" s="14"/>
      <c r="N111" s="14"/>
      <c r="Q111" s="12" t="s">
        <v>18</v>
      </c>
      <c r="S111" s="17">
        <f t="shared" si="43"/>
        <v>0.83399999999999996</v>
      </c>
      <c r="U111" s="17">
        <f t="shared" si="44"/>
        <v>0.85328075626557442</v>
      </c>
      <c r="W111" s="17">
        <f t="shared" si="45"/>
        <v>0.84390347839040891</v>
      </c>
      <c r="AA111" s="17">
        <f t="shared" si="46"/>
        <v>0.81595481536269188</v>
      </c>
    </row>
    <row r="112" spans="1:36">
      <c r="C112" s="12" t="s">
        <v>15</v>
      </c>
      <c r="D112" s="17">
        <f t="shared" si="41"/>
        <v>1793.6</v>
      </c>
      <c r="J112" s="17">
        <f t="shared" si="42"/>
        <v>0.78400000000000003</v>
      </c>
      <c r="M112" s="14"/>
      <c r="N112" s="14"/>
      <c r="Q112" s="12" t="s">
        <v>19</v>
      </c>
      <c r="S112" s="17">
        <f t="shared" si="43"/>
        <v>0.8640000000000001</v>
      </c>
      <c r="U112" s="17">
        <f t="shared" si="44"/>
        <v>0.81269651215889993</v>
      </c>
      <c r="W112" s="17">
        <f t="shared" si="45"/>
        <v>0.83623437749266838</v>
      </c>
      <c r="AA112" s="17">
        <f t="shared" si="46"/>
        <v>0.8188699858935875</v>
      </c>
    </row>
    <row r="113" spans="3:27">
      <c r="C113" s="12" t="s">
        <v>16</v>
      </c>
      <c r="D113" s="17">
        <f t="shared" si="41"/>
        <v>1688.6</v>
      </c>
      <c r="J113" s="17">
        <f t="shared" si="42"/>
        <v>0.82</v>
      </c>
      <c r="M113" s="14"/>
      <c r="N113" s="14"/>
      <c r="Q113" s="12" t="s">
        <v>20</v>
      </c>
      <c r="S113" s="17">
        <f t="shared" si="43"/>
        <v>0.9760000000000002</v>
      </c>
      <c r="U113" s="17">
        <f t="shared" si="44"/>
        <v>0.80661363055226987</v>
      </c>
      <c r="W113" s="17">
        <f t="shared" si="45"/>
        <v>0.85200838486468311</v>
      </c>
      <c r="AA113" s="17">
        <f t="shared" si="46"/>
        <v>0.84129119192000723</v>
      </c>
    </row>
    <row r="114" spans="3:27">
      <c r="C114" s="12" t="s">
        <v>17</v>
      </c>
      <c r="D114" s="17">
        <f t="shared" si="41"/>
        <v>1606.4</v>
      </c>
      <c r="J114" s="17">
        <f t="shared" si="42"/>
        <v>0.874</v>
      </c>
      <c r="M114" s="14"/>
      <c r="N114" s="14"/>
      <c r="Q114" s="12" t="s">
        <v>21</v>
      </c>
      <c r="S114" s="17">
        <f t="shared" si="43"/>
        <v>0.97399999999999998</v>
      </c>
      <c r="U114" s="17">
        <f t="shared" si="44"/>
        <v>0.80865563490413661</v>
      </c>
      <c r="W114" s="17">
        <f t="shared" si="45"/>
        <v>0.85157922346195181</v>
      </c>
      <c r="AA114" s="17">
        <f t="shared" si="46"/>
        <v>0.82792901603206881</v>
      </c>
    </row>
    <row r="115" spans="3:27">
      <c r="M115" s="14"/>
      <c r="N115" s="14"/>
    </row>
    <row r="116" spans="3:27">
      <c r="M116" s="14"/>
      <c r="N116" s="14"/>
    </row>
    <row r="117" spans="3:27">
      <c r="M117" s="14"/>
      <c r="N117" s="14"/>
    </row>
    <row r="118" spans="3:27">
      <c r="M118" s="14"/>
      <c r="N118" s="14"/>
    </row>
    <row r="119" spans="3:27">
      <c r="M119" s="14"/>
      <c r="N119" s="14"/>
    </row>
    <row r="120" spans="3:27">
      <c r="M120" s="14"/>
      <c r="N120" s="14"/>
    </row>
    <row r="121" spans="3:27">
      <c r="M121" s="14"/>
      <c r="N121" s="14"/>
    </row>
    <row r="122" spans="3:27">
      <c r="M122" s="14"/>
      <c r="N122" s="14"/>
    </row>
    <row r="123" spans="3:27">
      <c r="M123" s="14"/>
      <c r="N123" s="14"/>
    </row>
    <row r="124" spans="3:27">
      <c r="M124" s="14"/>
      <c r="N124" s="14"/>
    </row>
    <row r="125" spans="3:27">
      <c r="M125" s="14"/>
      <c r="N125" s="14"/>
    </row>
    <row r="126" spans="3:27">
      <c r="M126" s="14"/>
      <c r="N126" s="14"/>
    </row>
    <row r="127" spans="3:27">
      <c r="M127" s="14"/>
      <c r="N127" s="14"/>
    </row>
    <row r="128" spans="3:27">
      <c r="M128" s="14"/>
      <c r="N128" s="14"/>
    </row>
    <row r="129" spans="13:14">
      <c r="M129" s="14"/>
      <c r="N129" s="14"/>
    </row>
    <row r="130" spans="13:14">
      <c r="M130" s="14"/>
      <c r="N130" s="14"/>
    </row>
    <row r="131" spans="13:14">
      <c r="M131" s="14"/>
      <c r="N131" s="14"/>
    </row>
    <row r="132" spans="13:14">
      <c r="M132" s="14"/>
      <c r="N132" s="14"/>
    </row>
    <row r="133" spans="13:14">
      <c r="M133" s="14"/>
      <c r="N133" s="14"/>
    </row>
    <row r="134" spans="13:14">
      <c r="M134" s="14"/>
      <c r="N134" s="14"/>
    </row>
    <row r="135" spans="13:14">
      <c r="M135" s="14"/>
      <c r="N135" s="14"/>
    </row>
    <row r="136" spans="13:14">
      <c r="M136" s="14"/>
      <c r="N136" s="14"/>
    </row>
    <row r="137" spans="13:14">
      <c r="M137" s="14"/>
      <c r="N137" s="14"/>
    </row>
    <row r="138" spans="13:14">
      <c r="M138" s="14"/>
      <c r="N138" s="14"/>
    </row>
    <row r="139" spans="13:14">
      <c r="M139" s="14"/>
      <c r="N139" s="14"/>
    </row>
    <row r="140" spans="13:14">
      <c r="M140" s="14"/>
      <c r="N140" s="14"/>
    </row>
    <row r="141" spans="13:14">
      <c r="M141" s="14"/>
      <c r="N141" s="14"/>
    </row>
    <row r="142" spans="13:14">
      <c r="M142" s="14"/>
      <c r="N142" s="14"/>
    </row>
    <row r="143" spans="13:14">
      <c r="M143" s="14"/>
      <c r="N143" s="14"/>
    </row>
    <row r="144" spans="13:14">
      <c r="M144" s="14"/>
      <c r="N144" s="14"/>
    </row>
    <row r="145" spans="13:14">
      <c r="M145" s="14"/>
      <c r="N145" s="14"/>
    </row>
    <row r="146" spans="13:14">
      <c r="M146" s="14"/>
      <c r="N146" s="14"/>
    </row>
    <row r="147" spans="13:14">
      <c r="M147" s="14"/>
      <c r="N147" s="14"/>
    </row>
    <row r="148" spans="13:14">
      <c r="M148" s="14"/>
      <c r="N148" s="14"/>
    </row>
    <row r="149" spans="13:14">
      <c r="M149" s="14"/>
      <c r="N149" s="14"/>
    </row>
    <row r="150" spans="13:14">
      <c r="M150" s="14"/>
      <c r="N150" s="14"/>
    </row>
    <row r="151" spans="13:14">
      <c r="M151" s="14"/>
      <c r="N151" s="14"/>
    </row>
    <row r="152" spans="13:14">
      <c r="M152" s="14"/>
      <c r="N152" s="1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23" sqref="B23"/>
    </sheetView>
  </sheetViews>
  <sheetFormatPr baseColWidth="10" defaultRowHeight="14.6"/>
  <cols>
    <col min="3" max="3" width="11.07421875" style="1"/>
    <col min="4" max="7" width="11.07421875" style="2"/>
  </cols>
  <sheetData>
    <row r="1" spans="1:8">
      <c r="A1" s="31" t="s">
        <v>22</v>
      </c>
      <c r="B1" s="31" t="s">
        <v>23</v>
      </c>
      <c r="C1" s="32" t="s">
        <v>26</v>
      </c>
      <c r="D1" s="32" t="s">
        <v>24</v>
      </c>
      <c r="E1" s="33" t="s">
        <v>44</v>
      </c>
      <c r="F1" s="33" t="s">
        <v>45</v>
      </c>
      <c r="G1" s="33" t="s">
        <v>25</v>
      </c>
      <c r="H1" s="33" t="s">
        <v>46</v>
      </c>
    </row>
    <row r="2" spans="1:8">
      <c r="A2" t="str">
        <f>Nowcast_R!C112</f>
        <v>Montag</v>
      </c>
      <c r="B2" t="str">
        <f>Nowcast_R!Q112</f>
        <v>Freitag</v>
      </c>
      <c r="C2" s="1">
        <f>Nowcast_R!D112</f>
        <v>1793.6</v>
      </c>
      <c r="D2" s="30">
        <f>Nowcast_R!J112</f>
        <v>0.78400000000000003</v>
      </c>
      <c r="E2" s="2">
        <f>Nowcast_R!U112</f>
        <v>0.81269651215889993</v>
      </c>
      <c r="F2" s="2">
        <f>Nowcast_R!W112</f>
        <v>0.83623437749266838</v>
      </c>
      <c r="G2" s="2">
        <f>Nowcast_R!S112</f>
        <v>0.8640000000000001</v>
      </c>
      <c r="H2" s="2">
        <f>Nowcast_R!AA112</f>
        <v>0.8188699858935875</v>
      </c>
    </row>
    <row r="3" spans="1:8">
      <c r="A3" t="str">
        <f>Nowcast_R!C113</f>
        <v>Dienstag</v>
      </c>
      <c r="B3" t="str">
        <f>Nowcast_R!Q113</f>
        <v>Samstag</v>
      </c>
      <c r="C3" s="1">
        <f>Nowcast_R!D113</f>
        <v>1688.6</v>
      </c>
      <c r="D3" s="2">
        <f>Nowcast_R!J113</f>
        <v>0.82</v>
      </c>
      <c r="E3" s="2">
        <f>Nowcast_R!U113</f>
        <v>0.80661363055226987</v>
      </c>
      <c r="F3" s="2">
        <f>Nowcast_R!W113</f>
        <v>0.85200838486468311</v>
      </c>
      <c r="G3" s="2">
        <f>Nowcast_R!S113</f>
        <v>0.9760000000000002</v>
      </c>
      <c r="H3" s="2">
        <f>Nowcast_R!AA113</f>
        <v>0.84129119192000723</v>
      </c>
    </row>
    <row r="4" spans="1:8">
      <c r="A4" t="str">
        <f>Nowcast_R!C114</f>
        <v>Mittwoch</v>
      </c>
      <c r="B4" t="str">
        <f>Nowcast_R!Q114</f>
        <v>Sonntag</v>
      </c>
      <c r="C4" s="1">
        <f>Nowcast_R!D114</f>
        <v>1606.4</v>
      </c>
      <c r="D4" s="2">
        <f>Nowcast_R!J114</f>
        <v>0.874</v>
      </c>
      <c r="E4" s="2">
        <f>Nowcast_R!U114</f>
        <v>0.80865563490413661</v>
      </c>
      <c r="F4" s="2">
        <f>Nowcast_R!W114</f>
        <v>0.85157922346195181</v>
      </c>
      <c r="G4" s="30">
        <f>Nowcast_R!S114</f>
        <v>0.97399999999999998</v>
      </c>
      <c r="H4" s="2">
        <f>Nowcast_R!AA114</f>
        <v>0.82792901603206881</v>
      </c>
    </row>
    <row r="5" spans="1:8">
      <c r="A5" t="str">
        <f>Nowcast_R!C108</f>
        <v>Donnerstag</v>
      </c>
      <c r="B5" t="str">
        <f>Nowcast_R!Q108</f>
        <v>Montag</v>
      </c>
      <c r="C5" s="1">
        <f>Nowcast_R!D108</f>
        <v>2101.6</v>
      </c>
      <c r="D5" s="30">
        <f>Nowcast_R!J108</f>
        <v>0.90800000000000003</v>
      </c>
      <c r="E5" s="2">
        <f>Nowcast_R!U108</f>
        <v>0.84266109093327191</v>
      </c>
      <c r="F5" s="2">
        <f>Nowcast_R!W108</f>
        <v>0.84377906112742129</v>
      </c>
      <c r="G5" s="30">
        <f>Nowcast_R!S108</f>
        <v>0.96500000000000008</v>
      </c>
      <c r="H5" s="2">
        <f>Nowcast_R!AA108</f>
        <v>0.84058354222541209</v>
      </c>
    </row>
    <row r="6" spans="1:8">
      <c r="A6" t="str">
        <f>Nowcast_R!C109</f>
        <v>Freitag</v>
      </c>
      <c r="B6" t="str">
        <f>Nowcast_R!Q109</f>
        <v>Dienstag</v>
      </c>
      <c r="C6" s="1">
        <f>Nowcast_R!D109</f>
        <v>1946.4</v>
      </c>
      <c r="D6" s="2">
        <f>Nowcast_R!J109</f>
        <v>0.87999999999999989</v>
      </c>
      <c r="E6" s="2">
        <f>Nowcast_R!U109</f>
        <v>0.84188452804600544</v>
      </c>
      <c r="F6" s="2">
        <f>Nowcast_R!W109</f>
        <v>0.83665427883071142</v>
      </c>
      <c r="G6" s="2">
        <f>Nowcast_R!S109</f>
        <v>0.96199999999999997</v>
      </c>
      <c r="H6" s="2">
        <f>Nowcast_R!AA109</f>
        <v>0.82066351348300337</v>
      </c>
    </row>
    <row r="7" spans="1:8">
      <c r="A7" t="str">
        <f>Nowcast_R!C110</f>
        <v>Samstag</v>
      </c>
      <c r="B7" t="str">
        <f>Nowcast_R!Q110</f>
        <v>Mittwoch</v>
      </c>
      <c r="C7" s="1">
        <f>Nowcast_R!D110</f>
        <v>1665.8</v>
      </c>
      <c r="D7" s="2">
        <f>Nowcast_R!J110</f>
        <v>0.86199999999999988</v>
      </c>
      <c r="E7" s="2">
        <f>Nowcast_R!U110</f>
        <v>0.85219847605029808</v>
      </c>
      <c r="F7" s="2">
        <f>Nowcast_R!W110</f>
        <v>0.83585279066047558</v>
      </c>
      <c r="G7" s="2">
        <f>Nowcast_R!S110</f>
        <v>0.88000000000000012</v>
      </c>
      <c r="H7" s="2">
        <f>Nowcast_R!AA110</f>
        <v>0.8169339025084229</v>
      </c>
    </row>
    <row r="8" spans="1:8">
      <c r="A8" t="str">
        <f>Nowcast_R!C111</f>
        <v>Sonntag</v>
      </c>
      <c r="B8" t="str">
        <f>Nowcast_R!Q111</f>
        <v>Donnerstag</v>
      </c>
      <c r="C8" s="1">
        <f>Nowcast_R!D111</f>
        <v>1568.2</v>
      </c>
      <c r="D8" s="2">
        <f>Nowcast_R!J111</f>
        <v>0.80999999999999994</v>
      </c>
      <c r="E8" s="2">
        <f>Nowcast_R!U111</f>
        <v>0.85328075626557442</v>
      </c>
      <c r="F8" s="2">
        <f>Nowcast_R!W111</f>
        <v>0.84390347839040891</v>
      </c>
      <c r="G8" s="30">
        <f>Nowcast_R!S111</f>
        <v>0.83399999999999996</v>
      </c>
      <c r="H8" s="2">
        <f>Nowcast_R!AA111</f>
        <v>0.81595481536269188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23" sqref="E23"/>
    </sheetView>
  </sheetViews>
  <sheetFormatPr baseColWidth="10" defaultRowHeight="14.6"/>
  <cols>
    <col min="1" max="1" width="17.765625" customWidth="1"/>
  </cols>
  <sheetData>
    <row r="1" spans="1:6">
      <c r="B1" s="20" t="s">
        <v>6</v>
      </c>
      <c r="C1" s="20" t="s">
        <v>7</v>
      </c>
      <c r="D1" s="29" t="s">
        <v>8</v>
      </c>
      <c r="E1" s="20" t="s">
        <v>12</v>
      </c>
      <c r="F1" s="29" t="s">
        <v>14</v>
      </c>
    </row>
    <row r="2" spans="1:6">
      <c r="A2" t="s">
        <v>42</v>
      </c>
      <c r="B2" s="2">
        <f>Nowcast_R!J102</f>
        <v>0.84323529411764708</v>
      </c>
      <c r="C2" s="2">
        <f>Nowcast_R!S102</f>
        <v>0.92088235294117637</v>
      </c>
      <c r="D2" s="2">
        <f>Nowcast_R!U102</f>
        <v>0.83029322306931774</v>
      </c>
      <c r="E2" s="2">
        <f>Nowcast_R!W102</f>
        <v>0.83997988364710652</v>
      </c>
      <c r="F2" s="2">
        <f>Nowcast_R!AA102</f>
        <v>0.82109379104731384</v>
      </c>
    </row>
    <row r="3" spans="1:6">
      <c r="A3" t="s">
        <v>43</v>
      </c>
      <c r="B3" s="2">
        <f>Nowcast_R!J104</f>
        <v>8.2745340919294461E-2</v>
      </c>
      <c r="C3" s="2">
        <f>Nowcast_R!S104</f>
        <v>0.19001383756722384</v>
      </c>
      <c r="D3" s="2">
        <f>Nowcast_R!U104</f>
        <v>4.4284040809568284E-2</v>
      </c>
      <c r="E3" s="2">
        <f>Nowcast_R!W104</f>
        <v>5.3352426173277276E-2</v>
      </c>
      <c r="F3" s="2">
        <f>Nowcast_R!AA104</f>
        <v>7.8842264501069362E-2</v>
      </c>
    </row>
    <row r="4" spans="1:6" s="1" customFormat="1">
      <c r="A4" s="32" t="s">
        <v>27</v>
      </c>
      <c r="B4" s="1">
        <f>Nowcast_R!J103</f>
        <v>2</v>
      </c>
      <c r="C4" s="1">
        <f>Nowcast_R!S103</f>
        <v>8</v>
      </c>
      <c r="D4" s="1">
        <f>Nowcast_R!U103</f>
        <v>0</v>
      </c>
      <c r="E4" s="1">
        <f>Nowcast_R!W103</f>
        <v>0</v>
      </c>
      <c r="F4" s="1">
        <f>Nowcast_R!AA103</f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40" workbookViewId="0">
      <selection activeCell="B52" sqref="B52"/>
    </sheetView>
  </sheetViews>
  <sheetFormatPr baseColWidth="10" defaultRowHeight="14.6"/>
  <cols>
    <col min="2" max="2" width="77.69140625" customWidth="1"/>
    <col min="3" max="3" width="13.69140625" style="48" customWidth="1"/>
    <col min="4" max="4" width="12.53515625" style="61" customWidth="1"/>
  </cols>
  <sheetData>
    <row r="1" spans="1:4">
      <c r="A1" t="s">
        <v>50</v>
      </c>
    </row>
    <row r="2" spans="1:4">
      <c r="A2" s="35" t="s">
        <v>51</v>
      </c>
    </row>
    <row r="3" spans="1:4">
      <c r="A3" s="35" t="s">
        <v>52</v>
      </c>
    </row>
    <row r="4" spans="1:4">
      <c r="A4" s="35" t="s">
        <v>53</v>
      </c>
    </row>
    <row r="5" spans="1:4">
      <c r="A5" s="35" t="s">
        <v>54</v>
      </c>
    </row>
    <row r="6" spans="1:4">
      <c r="A6" s="35"/>
    </row>
    <row r="7" spans="1:4">
      <c r="A7" s="35" t="s">
        <v>58</v>
      </c>
    </row>
    <row r="8" spans="1:4">
      <c r="A8" s="44">
        <v>43964</v>
      </c>
      <c r="B8" s="31" t="s">
        <v>59</v>
      </c>
      <c r="C8" s="49"/>
    </row>
    <row r="9" spans="1:4">
      <c r="A9" s="44">
        <v>43966</v>
      </c>
      <c r="B9" s="31" t="s">
        <v>60</v>
      </c>
      <c r="C9" s="49"/>
    </row>
    <row r="10" spans="1:4">
      <c r="A10" s="35"/>
    </row>
    <row r="11" spans="1:4">
      <c r="A11" s="35" t="s">
        <v>40</v>
      </c>
    </row>
    <row r="12" spans="1:4">
      <c r="A12" s="31" t="s">
        <v>125</v>
      </c>
    </row>
    <row r="13" spans="1:4">
      <c r="A13" s="31" t="s">
        <v>55</v>
      </c>
    </row>
    <row r="14" spans="1:4">
      <c r="B14" s="31"/>
      <c r="C14" s="49"/>
    </row>
    <row r="15" spans="1:4" s="58" customFormat="1" ht="46.3" customHeight="1">
      <c r="A15" s="56" t="s">
        <v>64</v>
      </c>
      <c r="B15" s="56" t="s">
        <v>61</v>
      </c>
      <c r="C15" s="57" t="s">
        <v>108</v>
      </c>
      <c r="D15" s="62" t="s">
        <v>110</v>
      </c>
    </row>
    <row r="16" spans="1:4">
      <c r="A16" s="31" t="s">
        <v>65</v>
      </c>
      <c r="B16" s="19" t="s">
        <v>9</v>
      </c>
      <c r="C16" s="50" t="s">
        <v>106</v>
      </c>
      <c r="D16" s="63" t="s">
        <v>55</v>
      </c>
    </row>
    <row r="17" spans="1:4">
      <c r="A17" s="31" t="s">
        <v>70</v>
      </c>
      <c r="B17" s="36" t="s">
        <v>41</v>
      </c>
      <c r="C17" s="51" t="s">
        <v>106</v>
      </c>
      <c r="D17" s="63" t="s">
        <v>63</v>
      </c>
    </row>
    <row r="18" spans="1:4">
      <c r="A18" s="31" t="s">
        <v>71</v>
      </c>
      <c r="B18" s="19" t="s">
        <v>5</v>
      </c>
      <c r="C18" s="50" t="s">
        <v>106</v>
      </c>
      <c r="D18" s="63" t="s">
        <v>62</v>
      </c>
    </row>
    <row r="19" spans="1:4">
      <c r="A19" s="31" t="s">
        <v>72</v>
      </c>
      <c r="B19" s="20" t="s">
        <v>10</v>
      </c>
      <c r="C19" s="50" t="s">
        <v>107</v>
      </c>
      <c r="D19" s="63" t="s">
        <v>55</v>
      </c>
    </row>
    <row r="20" spans="1:4">
      <c r="A20" s="31" t="s">
        <v>66</v>
      </c>
      <c r="B20" s="20" t="s">
        <v>39</v>
      </c>
      <c r="C20" s="50" t="s">
        <v>107</v>
      </c>
      <c r="D20" s="63" t="s">
        <v>55</v>
      </c>
    </row>
    <row r="21" spans="1:4">
      <c r="A21" s="31" t="s">
        <v>73</v>
      </c>
      <c r="B21" s="20" t="s">
        <v>104</v>
      </c>
      <c r="C21" s="50" t="s">
        <v>107</v>
      </c>
      <c r="D21" s="63" t="s">
        <v>55</v>
      </c>
    </row>
    <row r="22" spans="1:4">
      <c r="A22" s="31" t="s">
        <v>74</v>
      </c>
      <c r="B22" s="20" t="s">
        <v>11</v>
      </c>
      <c r="C22" s="50" t="s">
        <v>107</v>
      </c>
      <c r="D22" s="63" t="s">
        <v>55</v>
      </c>
    </row>
    <row r="23" spans="1:4">
      <c r="A23" s="31" t="s">
        <v>75</v>
      </c>
      <c r="B23" s="20" t="s">
        <v>0</v>
      </c>
      <c r="C23" s="50" t="s">
        <v>107</v>
      </c>
      <c r="D23" s="63" t="s">
        <v>55</v>
      </c>
    </row>
    <row r="24" spans="1:4">
      <c r="A24" s="31" t="s">
        <v>67</v>
      </c>
      <c r="B24" s="20" t="s">
        <v>1</v>
      </c>
      <c r="C24" s="50" t="s">
        <v>107</v>
      </c>
      <c r="D24" s="63" t="s">
        <v>55</v>
      </c>
    </row>
    <row r="25" spans="1:4">
      <c r="A25" s="31" t="s">
        <v>76</v>
      </c>
      <c r="B25" s="20" t="s">
        <v>6</v>
      </c>
      <c r="C25" s="50" t="s">
        <v>107</v>
      </c>
      <c r="D25" s="63" t="s">
        <v>55</v>
      </c>
    </row>
    <row r="26" spans="1:4">
      <c r="A26" s="31" t="s">
        <v>69</v>
      </c>
      <c r="B26" s="20" t="s">
        <v>102</v>
      </c>
      <c r="C26" s="50" t="s">
        <v>107</v>
      </c>
      <c r="D26" s="63" t="s">
        <v>55</v>
      </c>
    </row>
    <row r="27" spans="1:4">
      <c r="A27" s="31" t="s">
        <v>77</v>
      </c>
      <c r="B27" s="20" t="s">
        <v>103</v>
      </c>
      <c r="C27" s="50" t="s">
        <v>107</v>
      </c>
      <c r="D27" s="63" t="s">
        <v>55</v>
      </c>
    </row>
    <row r="28" spans="1:4">
      <c r="A28" s="31" t="s">
        <v>78</v>
      </c>
      <c r="B28" s="21" t="s">
        <v>34</v>
      </c>
      <c r="C28" s="51" t="s">
        <v>106</v>
      </c>
      <c r="D28" s="63" t="s">
        <v>128</v>
      </c>
    </row>
    <row r="29" spans="1:4">
      <c r="A29" s="31" t="s">
        <v>79</v>
      </c>
      <c r="B29" s="21" t="s">
        <v>56</v>
      </c>
      <c r="C29" s="51" t="s">
        <v>107</v>
      </c>
      <c r="D29" s="63" t="s">
        <v>126</v>
      </c>
    </row>
    <row r="30" spans="1:4">
      <c r="A30" s="31" t="s">
        <v>80</v>
      </c>
      <c r="B30" s="29" t="s">
        <v>57</v>
      </c>
      <c r="C30" s="52" t="s">
        <v>107</v>
      </c>
      <c r="D30" s="63" t="s">
        <v>127</v>
      </c>
    </row>
    <row r="31" spans="1:4">
      <c r="A31" s="31" t="s">
        <v>81</v>
      </c>
      <c r="B31" s="22" t="s">
        <v>4</v>
      </c>
      <c r="C31" s="53" t="s">
        <v>106</v>
      </c>
      <c r="D31" s="63" t="s">
        <v>4</v>
      </c>
    </row>
    <row r="32" spans="1:4">
      <c r="A32" s="31" t="s">
        <v>82</v>
      </c>
      <c r="B32" s="19" t="s">
        <v>5</v>
      </c>
      <c r="C32" s="50" t="s">
        <v>106</v>
      </c>
      <c r="D32" s="63" t="s">
        <v>101</v>
      </c>
    </row>
    <row r="33" spans="1:4">
      <c r="A33" s="31" t="s">
        <v>68</v>
      </c>
      <c r="B33" s="21" t="s">
        <v>111</v>
      </c>
      <c r="C33" s="51" t="s">
        <v>106</v>
      </c>
      <c r="D33" s="63" t="s">
        <v>115</v>
      </c>
    </row>
    <row r="34" spans="1:4">
      <c r="A34" s="31" t="s">
        <v>83</v>
      </c>
      <c r="B34" s="20" t="s">
        <v>7</v>
      </c>
      <c r="C34" s="50" t="s">
        <v>106</v>
      </c>
      <c r="D34" s="63" t="s">
        <v>116</v>
      </c>
    </row>
    <row r="35" spans="1:4">
      <c r="A35" s="31" t="s">
        <v>84</v>
      </c>
      <c r="B35" s="20" t="s">
        <v>32</v>
      </c>
      <c r="C35" s="50" t="s">
        <v>107</v>
      </c>
      <c r="D35" s="63" t="s">
        <v>112</v>
      </c>
    </row>
    <row r="36" spans="1:4">
      <c r="A36" s="31" t="s">
        <v>85</v>
      </c>
      <c r="B36" s="29" t="s">
        <v>8</v>
      </c>
      <c r="C36" s="52" t="s">
        <v>107</v>
      </c>
      <c r="D36" s="63" t="s">
        <v>113</v>
      </c>
    </row>
    <row r="37" spans="1:4">
      <c r="A37" s="31" t="s">
        <v>86</v>
      </c>
      <c r="B37" s="20" t="s">
        <v>33</v>
      </c>
      <c r="C37" s="50" t="s">
        <v>107</v>
      </c>
      <c r="D37" s="63" t="s">
        <v>119</v>
      </c>
    </row>
    <row r="38" spans="1:4">
      <c r="A38" s="31" t="s">
        <v>87</v>
      </c>
      <c r="B38" s="20" t="s">
        <v>12</v>
      </c>
      <c r="C38" s="50" t="s">
        <v>107</v>
      </c>
      <c r="D38" s="63" t="s">
        <v>118</v>
      </c>
    </row>
    <row r="39" spans="1:4">
      <c r="A39" s="31" t="s">
        <v>88</v>
      </c>
      <c r="B39" s="20" t="s">
        <v>120</v>
      </c>
      <c r="C39" s="50" t="s">
        <v>107</v>
      </c>
      <c r="D39" s="63" t="s">
        <v>121</v>
      </c>
    </row>
    <row r="40" spans="1:4">
      <c r="A40" s="31" t="s">
        <v>89</v>
      </c>
      <c r="B40" s="20" t="s">
        <v>35</v>
      </c>
      <c r="C40" s="50" t="s">
        <v>107</v>
      </c>
      <c r="D40" s="63" t="s">
        <v>114</v>
      </c>
    </row>
    <row r="41" spans="1:4">
      <c r="A41" s="31" t="s">
        <v>90</v>
      </c>
      <c r="B41" s="20" t="s">
        <v>13</v>
      </c>
      <c r="C41" s="50" t="s">
        <v>106</v>
      </c>
      <c r="D41" s="63" t="s">
        <v>122</v>
      </c>
    </row>
    <row r="42" spans="1:4">
      <c r="A42" s="31" t="s">
        <v>91</v>
      </c>
      <c r="B42" s="29" t="s">
        <v>14</v>
      </c>
      <c r="C42" s="52" t="s">
        <v>106</v>
      </c>
      <c r="D42" s="63" t="s">
        <v>123</v>
      </c>
    </row>
    <row r="43" spans="1:4">
      <c r="A43" s="31" t="s">
        <v>92</v>
      </c>
      <c r="B43" s="20" t="s">
        <v>36</v>
      </c>
      <c r="C43" s="50" t="s">
        <v>107</v>
      </c>
      <c r="D43" s="63" t="s">
        <v>124</v>
      </c>
    </row>
    <row r="44" spans="1:4">
      <c r="A44" s="31" t="s">
        <v>93</v>
      </c>
      <c r="B44" s="20" t="s">
        <v>37</v>
      </c>
      <c r="C44" s="50" t="s">
        <v>107</v>
      </c>
      <c r="D44" s="63" t="s">
        <v>117</v>
      </c>
    </row>
    <row r="45" spans="1:4">
      <c r="A45" s="31"/>
      <c r="B45" s="20"/>
      <c r="C45" s="50"/>
    </row>
    <row r="46" spans="1:4" s="35" customFormat="1">
      <c r="A46" s="35" t="s">
        <v>109</v>
      </c>
      <c r="B46" s="59"/>
      <c r="C46" s="60"/>
      <c r="D46" s="62"/>
    </row>
    <row r="47" spans="1:4" s="58" customFormat="1" ht="46.3" customHeight="1">
      <c r="A47" s="56" t="s">
        <v>64</v>
      </c>
      <c r="B47" s="56" t="s">
        <v>61</v>
      </c>
      <c r="C47" s="57"/>
      <c r="D47" s="62"/>
    </row>
    <row r="48" spans="1:4">
      <c r="A48" s="31" t="s">
        <v>94</v>
      </c>
      <c r="B48" s="29" t="s">
        <v>105</v>
      </c>
      <c r="C48" s="31"/>
    </row>
    <row r="49" spans="1:3">
      <c r="A49" s="31" t="s">
        <v>95</v>
      </c>
      <c r="B49" s="34" t="s">
        <v>29</v>
      </c>
      <c r="C49" s="55"/>
    </row>
    <row r="50" spans="1:3">
      <c r="A50" s="31" t="s">
        <v>96</v>
      </c>
      <c r="B50" s="29" t="s">
        <v>30</v>
      </c>
      <c r="C50" s="52"/>
    </row>
    <row r="51" spans="1:3">
      <c r="A51" s="31" t="s">
        <v>97</v>
      </c>
      <c r="B51" s="20" t="s">
        <v>129</v>
      </c>
      <c r="C51" s="50"/>
    </row>
    <row r="52" spans="1:3">
      <c r="A52" s="31" t="s">
        <v>98</v>
      </c>
      <c r="B52" s="19" t="s">
        <v>47</v>
      </c>
      <c r="C52" s="54"/>
    </row>
    <row r="53" spans="1:3">
      <c r="A53" s="31" t="s">
        <v>99</v>
      </c>
      <c r="B53" s="19" t="s">
        <v>48</v>
      </c>
      <c r="C53" s="54"/>
    </row>
    <row r="54" spans="1:3">
      <c r="A54" s="31" t="s">
        <v>100</v>
      </c>
      <c r="B54" s="19" t="s">
        <v>49</v>
      </c>
      <c r="C54" s="5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Nowcast_R</vt:lpstr>
      <vt:lpstr>Auswertung Wochentage</vt:lpstr>
      <vt:lpstr>MW + STD Schätzer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Mikut, Ralf (IAI)</dc:creator>
  <cp:lastModifiedBy>RM</cp:lastModifiedBy>
  <dcterms:created xsi:type="dcterms:W3CDTF">2020-05-10T06:16:13Z</dcterms:created>
  <dcterms:modified xsi:type="dcterms:W3CDTF">2020-05-15T18:26:27Z</dcterms:modified>
</cp:coreProperties>
</file>