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eadm\Documents\Dokumen Offline\SkillUpgrade\Pyexcel\"/>
    </mc:Choice>
  </mc:AlternateContent>
  <xr:revisionPtr revIDLastSave="0" documentId="13_ncr:1_{D881F299-5878-4191-99D9-59428423A72C}" xr6:coauthVersionLast="47" xr6:coauthVersionMax="47" xr10:uidLastSave="{00000000-0000-0000-0000-000000000000}"/>
  <bookViews>
    <workbookView xWindow="-108" yWindow="-108" windowWidth="17556" windowHeight="12456" tabRatio="860" activeTab="4" xr2:uid="{00000000-000D-0000-FFFF-FFFF00000000}"/>
  </bookViews>
  <sheets>
    <sheet name="Contract" sheetId="15" r:id="rId1"/>
    <sheet name="Form 3.1" sheetId="11" r:id="rId2"/>
    <sheet name="Form 3.2" sheetId="13" r:id="rId3"/>
    <sheet name="Form 3.3" sheetId="12" r:id="rId4"/>
    <sheet name="Form 3.4" sheetId="14" r:id="rId5"/>
    <sheet name="Form 3.5" sheetId="9" r:id="rId6"/>
    <sheet name="SA" sheetId="16" r:id="rId7"/>
  </sheets>
  <definedNames>
    <definedName name="_xlnm.Print_Area" localSheetId="1">'Form 3.1'!$A$1:$L$24</definedName>
    <definedName name="_xlnm.Print_Area" localSheetId="2">'Form 3.2'!$A$1:$N$38</definedName>
    <definedName name="_xlnm.Print_Area" localSheetId="3">'Form 3.3'!$A$1:$L$28</definedName>
    <definedName name="_xlnm.Print_Area" localSheetId="4">'Form 3.4'!$A$1:$K$39</definedName>
    <definedName name="_xlnm.Print_Area" localSheetId="5">'Form 3.5'!$A$2:$H$43</definedName>
    <definedName name="_xlnm.Print_Area" localSheetId="6">SA!$A$2:$H$43</definedName>
    <definedName name="_xlnm.Print_Titles" localSheetId="5">'Form 3.5'!$12:$16</definedName>
    <definedName name="_xlnm.Print_Titles" localSheetId="6">SA!$12:$16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9" l="1"/>
  <c r="J19" i="9"/>
  <c r="J20" i="9"/>
  <c r="J21" i="9"/>
  <c r="J22" i="9"/>
  <c r="I19" i="9"/>
  <c r="I20" i="9"/>
  <c r="I21" i="9"/>
  <c r="I22" i="9"/>
  <c r="I18" i="9"/>
  <c r="H18" i="9"/>
  <c r="H19" i="9"/>
  <c r="H20" i="9"/>
  <c r="H21" i="9"/>
  <c r="E35" i="14"/>
  <c r="A36" i="16"/>
  <c r="E22" i="16"/>
  <c r="H22" i="16" s="1"/>
  <c r="G22" i="16"/>
  <c r="F22" i="16"/>
  <c r="I24" i="14"/>
  <c r="J31" i="14"/>
  <c r="E10" i="12"/>
  <c r="D10" i="14"/>
  <c r="E10" i="9"/>
  <c r="I31" i="14"/>
  <c r="K31" i="14" s="1"/>
  <c r="J30" i="14"/>
  <c r="K30" i="14" s="1"/>
  <c r="I30" i="14"/>
  <c r="J29" i="14"/>
  <c r="I29" i="14"/>
  <c r="J28" i="14"/>
  <c r="I28" i="14"/>
  <c r="J27" i="14"/>
  <c r="I27" i="14"/>
  <c r="K27" i="14" s="1"/>
  <c r="J26" i="14"/>
  <c r="I26" i="14"/>
  <c r="K26" i="14" s="1"/>
  <c r="J22" i="14"/>
  <c r="I22" i="14"/>
  <c r="K22" i="14" s="1"/>
  <c r="J20" i="14"/>
  <c r="K20" i="14" s="1"/>
  <c r="I20" i="14"/>
  <c r="J19" i="14"/>
  <c r="I19" i="14"/>
  <c r="K19" i="14"/>
  <c r="J32" i="14"/>
  <c r="I32" i="14"/>
  <c r="K32" i="14" s="1"/>
  <c r="K28" i="14"/>
  <c r="K29" i="14"/>
  <c r="J24" i="14"/>
  <c r="J21" i="14"/>
  <c r="I21" i="14"/>
  <c r="I17" i="14"/>
  <c r="J17" i="14"/>
  <c r="K24" i="14"/>
  <c r="K18" i="11"/>
  <c r="J17" i="11"/>
  <c r="K18" i="12"/>
  <c r="K19" i="12"/>
  <c r="K20" i="12"/>
  <c r="K21" i="12"/>
  <c r="K22" i="12"/>
  <c r="K23" i="12"/>
  <c r="K24" i="12"/>
  <c r="K17" i="12"/>
  <c r="J20" i="12"/>
  <c r="J21" i="12"/>
  <c r="J22" i="12"/>
  <c r="J23" i="12"/>
  <c r="J24" i="12"/>
  <c r="J17" i="12"/>
  <c r="J18" i="12"/>
  <c r="J19" i="12"/>
  <c r="L18" i="13"/>
  <c r="M31" i="13"/>
  <c r="L31" i="13"/>
  <c r="M30" i="13"/>
  <c r="L30" i="13"/>
  <c r="N30" i="13"/>
  <c r="M29" i="13"/>
  <c r="L29" i="13"/>
  <c r="N29" i="13"/>
  <c r="M28" i="13"/>
  <c r="L28" i="13"/>
  <c r="M27" i="13"/>
  <c r="L27" i="13"/>
  <c r="M26" i="13"/>
  <c r="L26" i="13"/>
  <c r="N26" i="13"/>
  <c r="M25" i="13"/>
  <c r="L25" i="13"/>
  <c r="N25" i="13"/>
  <c r="M24" i="13"/>
  <c r="L24" i="13"/>
  <c r="N24" i="13"/>
  <c r="M23" i="13"/>
  <c r="L23" i="13"/>
  <c r="N23" i="13"/>
  <c r="M22" i="13"/>
  <c r="L22" i="13"/>
  <c r="M20" i="13"/>
  <c r="M17" i="13"/>
  <c r="L17" i="13"/>
  <c r="N17" i="13"/>
  <c r="L21" i="13"/>
  <c r="M21" i="13"/>
  <c r="N21" i="13"/>
  <c r="L20" i="13"/>
  <c r="N20" i="13"/>
  <c r="M19" i="13"/>
  <c r="K20" i="11"/>
  <c r="J20" i="11"/>
  <c r="K19" i="11"/>
  <c r="J19" i="11"/>
  <c r="J18" i="11"/>
  <c r="K17" i="11"/>
  <c r="K2" i="11"/>
  <c r="E11" i="13"/>
  <c r="E9" i="13"/>
  <c r="E8" i="11"/>
  <c r="E8" i="12"/>
  <c r="E7" i="11"/>
  <c r="E7" i="13"/>
  <c r="M1" i="13"/>
  <c r="K2" i="12"/>
  <c r="L19" i="13"/>
  <c r="M18" i="13"/>
  <c r="L19" i="12"/>
  <c r="N31" i="13"/>
  <c r="N22" i="13"/>
  <c r="N27" i="13"/>
  <c r="L32" i="13"/>
  <c r="E19" i="9"/>
  <c r="L17" i="12"/>
  <c r="L24" i="12"/>
  <c r="N18" i="13"/>
  <c r="N19" i="13"/>
  <c r="N28" i="13"/>
  <c r="N32" i="13"/>
  <c r="G19" i="9"/>
  <c r="M32" i="13"/>
  <c r="F19" i="9"/>
  <c r="L23" i="12"/>
  <c r="L22" i="12"/>
  <c r="E11" i="12"/>
  <c r="D11" i="14" a="1"/>
  <c r="D11" i="14" s="1"/>
  <c r="E11" i="9" s="1"/>
  <c r="L20" i="11"/>
  <c r="L18" i="12"/>
  <c r="L20" i="12"/>
  <c r="K25" i="12"/>
  <c r="F20" i="9"/>
  <c r="L21" i="12"/>
  <c r="L18" i="11"/>
  <c r="L19" i="11"/>
  <c r="L17" i="11"/>
  <c r="E10" i="13"/>
  <c r="E7" i="12"/>
  <c r="E8" i="13"/>
  <c r="K21" i="11"/>
  <c r="F18" i="9"/>
  <c r="J21" i="11"/>
  <c r="E18" i="9"/>
  <c r="E9" i="12"/>
  <c r="D9" i="14"/>
  <c r="E9" i="9" s="1"/>
  <c r="J25" i="12"/>
  <c r="E20" i="9"/>
  <c r="L25" i="12"/>
  <c r="G20" i="9"/>
  <c r="L21" i="11"/>
  <c r="G18" i="9"/>
  <c r="K21" i="14" l="1"/>
  <c r="J35" i="14"/>
  <c r="F21" i="9" s="1"/>
  <c r="F22" i="9" s="1"/>
  <c r="I35" i="14"/>
  <c r="E21" i="9" s="1"/>
  <c r="K17" i="14"/>
  <c r="K35" i="14" s="1"/>
  <c r="G21" i="9" s="1"/>
  <c r="G22" i="9" s="1"/>
  <c r="H20" i="16"/>
  <c r="H18" i="16"/>
  <c r="H21" i="16"/>
  <c r="H19" i="16"/>
  <c r="E22" i="9"/>
  <c r="L35" i="14" l="1"/>
  <c r="L18" i="14"/>
  <c r="H22" i="9"/>
  <c r="M25" i="12"/>
  <c r="L21" i="14"/>
  <c r="M18" i="12"/>
  <c r="L19" i="14"/>
  <c r="L24" i="14"/>
  <c r="M19" i="12"/>
  <c r="L28" i="14"/>
  <c r="L31" i="14"/>
  <c r="M22" i="12"/>
  <c r="L26" i="14"/>
  <c r="M17" i="12"/>
  <c r="L20" i="14"/>
  <c r="L30" i="14"/>
  <c r="M21" i="12"/>
  <c r="L27" i="14"/>
  <c r="L29" i="14"/>
  <c r="M23" i="12"/>
  <c r="L17" i="14"/>
  <c r="M24" i="12"/>
  <c r="M20" i="12"/>
  <c r="L2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Haekal</author>
  </authors>
  <commentList>
    <comment ref="G17" authorId="0" shapeId="0" xr:uid="{0817F9C0-A202-49BE-9E50-DBF80E83ED78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Take out</t>
        </r>
      </text>
    </comment>
    <comment ref="G18" authorId="0" shapeId="0" xr:uid="{8FA59B38-FEDE-4F78-A26A-CADA7A0CA6A8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Take out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Agung</author>
    <author>user</author>
    <author>Haekal</author>
  </authors>
  <commentList>
    <comment ref="B1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Agung:</t>
        </r>
        <r>
          <rPr>
            <sz val="9"/>
            <color indexed="81"/>
            <rFont val="Tahoma"/>
            <family val="2"/>
          </rPr>
          <t xml:space="preserve">
Diisikan Nama atau Jabatan Tenaga Kerja Langsung yang terlibat proses pengerjaan Barang/Jasa</t>
        </r>
      </text>
    </comment>
    <comment ref="E13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Diisikan Kewarganegaraan dari Tenaga Kerja:
WNI atau WNA</t>
        </r>
      </text>
    </comment>
    <comment ref="F13" authorId="1" shapeId="0" xr:uid="{00000000-0006-0000-02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Diisikan TKDN dari Tenaga Kerja:
jika WNI =&gt; TKDN=100%
jika WNA =&gt; TKDN=0%</t>
        </r>
      </text>
    </comment>
    <comment ref="G13" authorId="1" shapeId="0" xr:uid="{00000000-0006-0000-02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Diisikan Jumlah Tenaga Kerja sebagaimana dimaksud pada kolom 2</t>
        </r>
      </text>
    </comment>
    <comment ref="H13" authorId="1" shapeId="0" xr:uid="{00000000-0006-0000-02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Diisikan Durasi/Waktu Tenaga Kerja terlibat dalam pekerjaan Barang/Jasa</t>
        </r>
      </text>
    </comment>
    <comment ref="I13" authorId="1" shapeId="0" xr:uid="{00000000-0006-0000-02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Diisikan Upah Tenaga Kerja per Durasi (kolom 7)</t>
        </r>
      </text>
    </comment>
    <comment ref="C17" authorId="2" shapeId="0" xr:uid="{00000000-0006-0000-0200-000007000000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Semua Terdapat KTP dan Surat Keterangan Tenaga Kerja</t>
        </r>
      </text>
    </comment>
    <comment ref="G18" authorId="2" shapeId="0" xr:uid="{93333D63-785C-4362-9A4E-0592BCD034C5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take out</t>
        </r>
      </text>
    </comment>
    <comment ref="H19" authorId="2" shapeId="0" xr:uid="{1970706E-C1D1-42BD-A15B-1C9C393F9D82}">
      <text>
        <r>
          <rPr>
            <b/>
            <sz val="9"/>
            <color indexed="81"/>
            <rFont val="Tahoma"/>
            <charset val="1"/>
          </rPr>
          <t>Haekal:</t>
        </r>
        <r>
          <rPr>
            <sz val="9"/>
            <color indexed="81"/>
            <rFont val="Tahoma"/>
            <charset val="1"/>
          </rPr>
          <t xml:space="preserve">
70 hari adalah total durasi 4 konsultan, dengan durasi/personil 17,5 hari (ditarik dari sistem)</t>
        </r>
      </text>
    </comment>
    <comment ref="F20" authorId="2" shapeId="0" xr:uid="{D1F6AA59-6432-4F18-A167-A504A5747595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Tidak ada dokumen, WNA</t>
        </r>
      </text>
    </comment>
    <comment ref="F21" authorId="2" shapeId="0" xr:uid="{5B4BE3AA-4E25-49B5-93CD-B9FBD77A0295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Tidak ada dokumen, WNA</t>
        </r>
      </text>
    </comment>
    <comment ref="F22" authorId="2" shapeId="0" xr:uid="{89130E5C-BB85-42BC-BCBB-81509F8014BF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Tidak ada dokumen, WNA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  <author>Haekal</author>
  </authors>
  <commentList>
    <comment ref="B13" authorId="0" shapeId="0" xr:uid="{9E524140-BEBB-4411-B9B6-E7A4C325842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Diiskan Nama Jasa2 Lain yang masih terlibat dalam pekerjaan Jasa, mis:Transportasi, Biaya Listrik dan Biaya Testing</t>
        </r>
      </text>
    </comment>
    <comment ref="C13" authorId="0" shapeId="0" xr:uid="{8EC729E7-3886-4303-B468-547230E939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Diisikan Spesifikasi/Kualifikasi dari Jasa pada kolom 2</t>
        </r>
      </text>
    </comment>
    <comment ref="D13" authorId="0" shapeId="0" xr:uid="{65D20948-BF7A-4600-A866-383B67725F7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Diisikan:
- Negara Asal, jika pada kolom 2 diisikan Material
- Negara Asal dan Pemilik Mesin/Alat Kerja, jika pada kolom 2 diisikan Mesin/Alat Kerja
- Kewarganegaraan, jika pada kolom 2 diisikan Jabatan/Nama Tenaga Kerja</t>
        </r>
      </text>
    </comment>
    <comment ref="E13" authorId="0" shapeId="0" xr:uid="{ED09A23A-067E-4610-A909-ED6AE7E3F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Diiskan Nilai TKDN sesuai dengan ketentuan pengelompokan KDN/KLN</t>
        </r>
      </text>
    </comment>
    <comment ref="F13" authorId="0" shapeId="0" xr:uid="{86237C53-D84D-4C5C-B565-47425FCB449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Diisikan Jumlah Penggunaan Jasa pada kolom 2</t>
        </r>
      </text>
    </comment>
    <comment ref="G13" authorId="0" shapeId="0" xr:uid="{C28D59DF-D072-4F3B-97DE-E99B455FD84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Diisikan Satuan/Durasi dari Jasa pada kolom 2</t>
        </r>
      </text>
    </comment>
    <comment ref="H13" authorId="0" shapeId="0" xr:uid="{2E6CD0BE-89F4-4891-A29B-B32BF62C7222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Diisikan Harga/Upah/Biaya dari Jasa pada kolom 2</t>
        </r>
      </text>
    </comment>
    <comment ref="C17" authorId="1" shapeId="0" xr:uid="{AEAA3D30-D8C5-4AA3-94A9-D0CB0CB793B2}">
      <text>
        <r>
          <rPr>
            <b/>
            <sz val="9"/>
            <color indexed="81"/>
            <rFont val="Tahoma"/>
            <charset val="1"/>
          </rPr>
          <t>Haekal:</t>
        </r>
        <r>
          <rPr>
            <sz val="9"/>
            <color indexed="81"/>
            <rFont val="Tahoma"/>
            <charset val="1"/>
          </rPr>
          <t xml:space="preserve">
Hanya sewa kendaraan</t>
        </r>
      </text>
    </comment>
    <comment ref="E17" authorId="1" shapeId="0" xr:uid="{74CF008F-ADD2-43B8-9DFB-02357870AC2D}">
      <text>
        <r>
          <rPr>
            <b/>
            <sz val="9"/>
            <color indexed="81"/>
            <rFont val="Tahoma"/>
            <charset val="1"/>
          </rPr>
          <t>Haekal:</t>
        </r>
        <r>
          <rPr>
            <sz val="9"/>
            <color indexed="81"/>
            <rFont val="Tahoma"/>
            <charset val="1"/>
          </rPr>
          <t xml:space="preserve">
Ada Invoice, alker LN+PDN</t>
        </r>
      </text>
    </comment>
    <comment ref="B18" authorId="1" shapeId="0" xr:uid="{A13CA520-654E-4F7E-9B08-760ABAB7B616}">
      <text>
        <r>
          <rPr>
            <b/>
            <sz val="9"/>
            <color indexed="81"/>
            <rFont val="Tahoma"/>
            <charset val="1"/>
          </rPr>
          <t>Haekal:</t>
        </r>
        <r>
          <rPr>
            <sz val="9"/>
            <color indexed="81"/>
            <rFont val="Tahoma"/>
            <charset val="1"/>
          </rPr>
          <t xml:space="preserve">
Tidak ada STNK, dibuat di LN</t>
        </r>
      </text>
    </comment>
    <comment ref="G19" authorId="1" shapeId="0" xr:uid="{AEE10EFB-76F1-4936-ADA7-31D2694436F9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take out</t>
        </r>
      </text>
    </comment>
    <comment ref="G20" authorId="1" shapeId="0" xr:uid="{7256AABF-FE50-4C1A-849A-11AA8DAC221F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take out</t>
        </r>
      </text>
    </comment>
    <comment ref="E21" authorId="1" shapeId="0" xr:uid="{53D33F31-0A0A-4C51-AF8F-BBA7A2351B21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- Data tidak informatif
- Tidak ada dokumen pendukung</t>
        </r>
      </text>
    </comment>
    <comment ref="E22" authorId="1" shapeId="0" xr:uid="{B400FCA9-934E-499C-8410-C39E1983ABA9}">
      <text>
        <r>
          <rPr>
            <b/>
            <sz val="9"/>
            <color indexed="81"/>
            <rFont val="Tahoma"/>
            <charset val="1"/>
          </rPr>
          <t>Haekal:</t>
        </r>
        <r>
          <rPr>
            <sz val="9"/>
            <color indexed="81"/>
            <rFont val="Tahoma"/>
            <charset val="1"/>
          </rPr>
          <t xml:space="preserve">
Ada Invoice, justifikasi</t>
        </r>
      </text>
    </comment>
    <comment ref="E24" authorId="1" shapeId="0" xr:uid="{54775B7A-7A71-4DD4-8335-7A60849D0F55}">
      <text>
        <r>
          <rPr>
            <b/>
            <sz val="9"/>
            <color indexed="81"/>
            <rFont val="Tahoma"/>
            <charset val="1"/>
          </rPr>
          <t>Haekal:</t>
        </r>
        <r>
          <rPr>
            <sz val="9"/>
            <color indexed="81"/>
            <rFont val="Tahoma"/>
            <charset val="1"/>
          </rPr>
          <t xml:space="preserve">
Ada Invoice, justifikasi</t>
        </r>
      </text>
    </comment>
    <comment ref="E26" authorId="1" shapeId="0" xr:uid="{13B20BEE-B583-4B90-B93A-698FA431B7AA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- Data tidak informatif
- Tidak ada dokumen pendukung
- LN</t>
        </r>
      </text>
    </comment>
    <comment ref="E27" authorId="1" shapeId="0" xr:uid="{B234A328-75F0-4D6C-949C-51413917B2D9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- Data tidak informatif
- Tidak ada dokumen pendukung
- LN</t>
        </r>
      </text>
    </comment>
    <comment ref="E28" authorId="1" shapeId="0" xr:uid="{42689E00-AFE2-4E0E-8B45-4D43C229ECA4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- Data tidak informatif
- Tidak ada dokumen pendukung
- LN</t>
        </r>
      </text>
    </comment>
    <comment ref="E29" authorId="1" shapeId="0" xr:uid="{AF856E50-5983-41D9-8D4C-EF9AB690E6DE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- Data tidak informatif
- Tidak ada dokumen pendukung
- LN</t>
        </r>
      </text>
    </comment>
    <comment ref="G30" authorId="1" shapeId="0" xr:uid="{BC9979F4-7ED8-4966-8139-C99D84D6D6DE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take out</t>
        </r>
      </text>
    </comment>
    <comment ref="E31" authorId="1" shapeId="0" xr:uid="{08069368-F8C1-4E82-BD00-F4FB996A723F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- Data tidak informatif
- Tidak ada dokumen pendukung
- LN</t>
        </r>
      </text>
    </comment>
    <comment ref="G32" authorId="1" shapeId="0" xr:uid="{CBFA81FF-E668-4F94-9292-C2EA112F20E8}">
      <text>
        <r>
          <rPr>
            <b/>
            <sz val="9"/>
            <color indexed="81"/>
            <rFont val="Tahoma"/>
            <family val="2"/>
          </rPr>
          <t>Haekal:</t>
        </r>
        <r>
          <rPr>
            <sz val="9"/>
            <color indexed="81"/>
            <rFont val="Tahoma"/>
            <family val="2"/>
          </rPr>
          <t xml:space="preserve">
take out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Haekal</author>
  </authors>
  <commentList>
    <comment ref="G22" authorId="0" shapeId="0" xr:uid="{CF5DD180-A41C-43F5-BC32-9228F1B60ED1}">
      <text>
        <r>
          <rPr>
            <b/>
            <sz val="9"/>
            <color indexed="81"/>
            <rFont val="Tahoma"/>
            <charset val="1"/>
          </rPr>
          <t>Haekal:</t>
        </r>
        <r>
          <rPr>
            <sz val="9"/>
            <color indexed="81"/>
            <rFont val="Tahoma"/>
            <charset val="1"/>
          </rPr>
          <t xml:space="preserve">
Nilai actual lebih besar dari yang ditagihkan karena terdapat investment (diskon pada kontrak tersebut)
*statement PIC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<sst xmlns="http://schemas.openxmlformats.org/spreadsheetml/2006/main" count="322" uniqueCount="130">
  <si>
    <t>Uraian Pekerjaan</t>
  </si>
  <si>
    <t>TOTAL</t>
  </si>
  <si>
    <t>(2)</t>
  </si>
  <si>
    <t>(3)</t>
  </si>
  <si>
    <t>(4)</t>
  </si>
  <si>
    <t>IV. Jasa Umum</t>
  </si>
  <si>
    <t>Jasa</t>
  </si>
  <si>
    <t>(1)</t>
  </si>
  <si>
    <t>(5)</t>
  </si>
  <si>
    <t>(6)</t>
  </si>
  <si>
    <t>(7)</t>
  </si>
  <si>
    <t>(8)</t>
  </si>
  <si>
    <t>III.  Konstruksi dan Fabrikasi</t>
  </si>
  <si>
    <t>Formulasi Perhitungan</t>
  </si>
  <si>
    <t>=</t>
  </si>
  <si>
    <t>Total Jasa</t>
  </si>
  <si>
    <t>Biaya Jasa</t>
  </si>
  <si>
    <t>% TKDN Jasa</t>
  </si>
  <si>
    <t>Biaya Jasa Komponen Dalam Negeri</t>
  </si>
  <si>
    <t>:</t>
  </si>
  <si>
    <t>Alamat</t>
  </si>
  <si>
    <t>No.</t>
  </si>
  <si>
    <t>Kualifikasi</t>
  </si>
  <si>
    <t>Jumlah</t>
  </si>
  <si>
    <t>Satuan/ Durasi</t>
  </si>
  <si>
    <t>(9)</t>
  </si>
  <si>
    <t>SUB TOTAL</t>
  </si>
  <si>
    <t>Spesifikasi / Kualifikasi</t>
  </si>
  <si>
    <r>
      <t xml:space="preserve">Biaya Jasa  </t>
    </r>
    <r>
      <rPr>
        <b/>
        <u/>
        <sz val="9"/>
        <rFont val="Arial"/>
        <family val="2"/>
      </rPr>
      <t>-</t>
    </r>
    <r>
      <rPr>
        <u/>
        <sz val="9"/>
        <rFont val="Arial"/>
        <family val="2"/>
      </rPr>
      <t xml:space="preserve"> Biaya Jasa Komponen Luar Negeri</t>
    </r>
  </si>
  <si>
    <t>I.   Manajemen Proyek dan Perekayasaan</t>
  </si>
  <si>
    <t xml:space="preserve">II.  Alat Kerja/Fasilitas Kerja </t>
  </si>
  <si>
    <t>Nama Jasa</t>
  </si>
  <si>
    <t>No. Dokumen Jasa</t>
  </si>
  <si>
    <t>*) Nilai Jasa dapat diambil dari nilai job order, lelang, atau kontrak.</t>
  </si>
  <si>
    <t>Durasi</t>
  </si>
  <si>
    <t>Kepemilikan Alat Kerja</t>
  </si>
  <si>
    <t>Dibuat</t>
  </si>
  <si>
    <t>Dimiliki</t>
  </si>
  <si>
    <t xml:space="preserve">Alokasi DN (%) </t>
  </si>
  <si>
    <t>Spesifikasi / Pemasok</t>
  </si>
  <si>
    <t>Pengguna Barang/Jasa</t>
  </si>
  <si>
    <t>Dinyatakan Oleh,</t>
  </si>
  <si>
    <t>Penyedia Barang/Jasa</t>
  </si>
  <si>
    <t>Penyedia Barang / Jasa</t>
  </si>
  <si>
    <t>Uraian</t>
  </si>
  <si>
    <t>Biaya Depresiasi / Sewa Alat (Rupiah)</t>
  </si>
  <si>
    <t>Self Assessment</t>
  </si>
  <si>
    <t>Capaian nilai TKDN diatas dinyatakan sendiri oleh PT. Mulia Indah</t>
  </si>
  <si>
    <t>Harga Satuan
(Rupiah)</t>
  </si>
  <si>
    <t>TKDN
(%)</t>
  </si>
  <si>
    <t>B I A Y A  (Rupiah)</t>
  </si>
  <si>
    <t>KDN</t>
  </si>
  <si>
    <t>KLN</t>
  </si>
  <si>
    <t>TKDN Jasa
(%)</t>
  </si>
  <si>
    <t>Formulir 3.2. : TKDN Jasa untuk Alat Kerja/Fasilitas Kerja</t>
  </si>
  <si>
    <t>Formulir 3.5. : Rekapitulasi Penilaian TKDN Jasa</t>
  </si>
  <si>
    <t>B I A Y A *) ( Rupiah )</t>
  </si>
  <si>
    <t>X 100%</t>
  </si>
  <si>
    <t>XXXXXXX</t>
  </si>
  <si>
    <t>Jabatan</t>
  </si>
  <si>
    <t>Jakarta, dd mm yyyy</t>
  </si>
  <si>
    <t>Kewarganegaraan</t>
  </si>
  <si>
    <t>Formulir 3.1. : TKDN Jasa untuk Manajemen Proyek dan Perekayasaan</t>
  </si>
  <si>
    <t>Formulir 3.3. : TKDN Jasa untuk Konstruksi/Fabrikasi</t>
  </si>
  <si>
    <t>FORMULIR 3.4. : TKDN Jasa untuk Jasa Umum</t>
  </si>
  <si>
    <t>Satuan/Durasi</t>
  </si>
  <si>
    <t>Negara Asal / Kepemilikan / Kewarganegaraan</t>
  </si>
  <si>
    <t>Upah
(Rupiah)</t>
  </si>
  <si>
    <t>Project Leader / Co Leader / Expert</t>
  </si>
  <si>
    <t>WNI</t>
  </si>
  <si>
    <t>Project Manager</t>
  </si>
  <si>
    <t>Consultant / Analyst</t>
  </si>
  <si>
    <t>WNA</t>
  </si>
  <si>
    <t>PT Mckinsey Indonesia</t>
  </si>
  <si>
    <t>Operational Support</t>
  </si>
  <si>
    <t>Wisma GKBI Penthouse 1&amp;2 Jl. Jend. Sudirman No. 28 Bendungan Hilir, Tanah Abang, Jakarta Pusat</t>
  </si>
  <si>
    <t>PT Perusahaan Gas Negara</t>
  </si>
  <si>
    <t>Biaya Perjalanan / Travel</t>
  </si>
  <si>
    <t>Flights, Taxi</t>
  </si>
  <si>
    <t>Indonesia</t>
  </si>
  <si>
    <t>Biaya Research</t>
  </si>
  <si>
    <t>External advisor, external translators</t>
  </si>
  <si>
    <t>Biaya Komunikasi</t>
  </si>
  <si>
    <t>Phone usage</t>
  </si>
  <si>
    <t>Biaya Konsumsi</t>
  </si>
  <si>
    <t>Meals, Pantry Supplies</t>
  </si>
  <si>
    <t>Biaya Kurir</t>
  </si>
  <si>
    <t>Couriers</t>
  </si>
  <si>
    <t>Biaya Lain</t>
  </si>
  <si>
    <t>Visa</t>
  </si>
  <si>
    <t>Non Local</t>
  </si>
  <si>
    <t>Biaya Produksi Laporan</t>
  </si>
  <si>
    <t>Printing, Office Supplies</t>
  </si>
  <si>
    <t>Jasa Konsultansi "IMPLEMENT CONSULTING SERVICE FOR DEVELOPING PT PGN UNLOCK VALUE INITIATIVES</t>
  </si>
  <si>
    <t>013900.PK/LG.01/CST/2023</t>
  </si>
  <si>
    <t>Software Comp</t>
  </si>
  <si>
    <t>Tanggal Kontrak</t>
  </si>
  <si>
    <t>Cover</t>
  </si>
  <si>
    <t>Jangka Waktu</t>
  </si>
  <si>
    <t>Nilai Kontrak</t>
  </si>
  <si>
    <t>TKDN</t>
  </si>
  <si>
    <t>2 Mei 2023 - 20 Juni 2023 (49 hari)</t>
  </si>
  <si>
    <t>Nilai Realisasi</t>
  </si>
  <si>
    <t>Durasi Akhir Data (20 Juni 2023)</t>
  </si>
  <si>
    <t>CV Rejeki Sentosa, Percetakan Anugerah Kencana</t>
  </si>
  <si>
    <t>PT Kinarya Tiga Bintang</t>
  </si>
  <si>
    <t>Kurir Dokumen DKI, Dokumen BT</t>
  </si>
  <si>
    <t>PNB Immigration Law Firm</t>
  </si>
  <si>
    <t>e-visa on arrival, single entry busineess visa, transportation to the bank for visa</t>
  </si>
  <si>
    <t>Sewa Kendaraan Innova All New</t>
  </si>
  <si>
    <t>PT Pusaka Prima Transport</t>
  </si>
  <si>
    <t xml:space="preserve">29INVRSVI2023 </t>
  </si>
  <si>
    <t>atk, map, amplop, post it, name tag, langganan koran, pen pilot, gunting, dll</t>
  </si>
  <si>
    <t>print A4, poster</t>
  </si>
  <si>
    <t xml:space="preserve">43AK052023 </t>
  </si>
  <si>
    <t>230INV-MC0820,
231INV-MC0923</t>
  </si>
  <si>
    <t xml:space="preserve">3097INV-IMGVII </t>
  </si>
  <si>
    <t>2300010533, 2300018640</t>
  </si>
  <si>
    <t>KTP: 5 Orang (lengkap)</t>
  </si>
  <si>
    <t>HASIL VERIFIKASI</t>
  </si>
  <si>
    <t>Jakarta, 2023</t>
  </si>
  <si>
    <t>PT Surveyor Indonesia</t>
  </si>
  <si>
    <t>Haekal Abigail Ihsan</t>
  </si>
  <si>
    <t>Verifikator</t>
  </si>
  <si>
    <t>Jasa Konsultansi "IMPLEMENT CONSULTING SERVICE FOR DEVELOPING PT PGN UNLOCK VALUE INITIATIVES"</t>
  </si>
  <si>
    <t>Struktur biaya (%)</t>
  </si>
  <si>
    <t>Kontribusi Biaya (%)</t>
  </si>
  <si>
    <t>Struktur Biaya</t>
  </si>
  <si>
    <t>(10)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</si>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</sst>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31" x14ac:knownFonts="1"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b/>
      <sz val="16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u/>
      <sz val="9"/>
      <name val="Arial"/>
      <family val="2"/>
    </font>
    <font>
      <b/>
      <i/>
      <u/>
      <sz val="11"/>
      <name val="Arial"/>
      <family val="2"/>
    </font>
    <font>
      <b/>
      <i/>
      <sz val="9"/>
      <name val="Tahoma"/>
      <family val="2"/>
    </font>
    <font>
      <b/>
      <u/>
      <sz val="9"/>
      <name val="Arial"/>
      <family val="2"/>
    </font>
    <font>
      <b/>
      <i/>
      <sz val="10"/>
      <name val="Arial"/>
      <family val="2"/>
    </font>
    <font>
      <i/>
      <sz val="9"/>
      <name val="Arial"/>
      <family val="2"/>
    </font>
    <font>
      <b/>
      <u/>
      <sz val="9"/>
      <color indexed="8"/>
      <name val="Arial"/>
      <family val="2"/>
    </font>
    <font>
      <b/>
      <sz val="13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rial"/>
      <family val="2"/>
    </font>
    <font>
      <i/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493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166" fontId="4" fillId="2" borderId="1" xfId="1" applyNumberFormat="1" applyFont="1" applyFill="1" applyBorder="1"/>
    <xf numFmtId="166" fontId="4" fillId="2" borderId="2" xfId="1" applyNumberFormat="1" applyFont="1" applyFill="1" applyBorder="1"/>
    <xf numFmtId="166" fontId="4" fillId="2" borderId="0" xfId="1" applyNumberFormat="1" applyFont="1" applyFill="1" applyBorder="1"/>
    <xf numFmtId="166" fontId="4" fillId="2" borderId="3" xfId="1" applyNumberFormat="1" applyFont="1" applyFill="1" applyBorder="1"/>
    <xf numFmtId="0" fontId="3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6" fillId="0" borderId="7" xfId="0" applyFont="1" applyBorder="1"/>
    <xf numFmtId="0" fontId="8" fillId="0" borderId="8" xfId="0" applyFont="1" applyBorder="1" applyAlignment="1">
      <alignment horizontal="centerContinuous"/>
    </xf>
    <xf numFmtId="0" fontId="10" fillId="0" borderId="9" xfId="0" quotePrefix="1" applyFont="1" applyBorder="1" applyAlignment="1">
      <alignment horizontal="center" vertical="center"/>
    </xf>
    <xf numFmtId="0" fontId="10" fillId="0" borderId="10" xfId="0" quotePrefix="1" applyFont="1" applyBorder="1" applyAlignment="1">
      <alignment horizontal="center" vertical="center"/>
    </xf>
    <xf numFmtId="0" fontId="10" fillId="0" borderId="11" xfId="0" quotePrefix="1" applyFont="1" applyBorder="1" applyAlignment="1">
      <alignment horizontal="center" vertical="center"/>
    </xf>
    <xf numFmtId="0" fontId="10" fillId="0" borderId="12" xfId="0" quotePrefix="1" applyFont="1" applyBorder="1" applyAlignment="1">
      <alignment horizontal="center" vertical="center"/>
    </xf>
    <xf numFmtId="0" fontId="7" fillId="0" borderId="0" xfId="5" applyAlignment="1">
      <alignment horizontal="left" vertical="center"/>
    </xf>
    <xf numFmtId="0" fontId="5" fillId="0" borderId="0" xfId="5" applyFont="1" applyAlignment="1">
      <alignment horizontal="left" vertical="center"/>
    </xf>
    <xf numFmtId="164" fontId="6" fillId="0" borderId="0" xfId="2" applyFont="1" applyAlignment="1">
      <alignment horizontal="right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11" fillId="0" borderId="0" xfId="0" applyFont="1"/>
    <xf numFmtId="0" fontId="11" fillId="0" borderId="0" xfId="0" applyFont="1" applyAlignment="1">
      <alignment horizontal="right" vertical="top"/>
    </xf>
    <xf numFmtId="0" fontId="11" fillId="0" borderId="0" xfId="0" quotePrefix="1" applyFont="1" applyAlignment="1">
      <alignment horizontal="left" vertical="top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11" fillId="0" borderId="0" xfId="0" applyFont="1" applyAlignment="1">
      <alignment vertical="top" wrapText="1"/>
    </xf>
    <xf numFmtId="0" fontId="13" fillId="0" borderId="0" xfId="0" applyFont="1" applyAlignment="1" applyProtection="1">
      <alignment horizontal="centerContinuous"/>
      <protection locked="0"/>
    </xf>
    <xf numFmtId="0" fontId="13" fillId="0" borderId="0" xfId="0" applyFont="1" applyAlignment="1" applyProtection="1">
      <alignment horizontal="center"/>
      <protection locked="0"/>
    </xf>
    <xf numFmtId="0" fontId="14" fillId="0" borderId="0" xfId="0" applyFont="1" applyAlignment="1">
      <alignment horizontal="centerContinuous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1" xfId="0" quotePrefix="1" applyFont="1" applyBorder="1" applyAlignment="1">
      <alignment horizontal="center" vertical="center"/>
    </xf>
    <xf numFmtId="0" fontId="6" fillId="0" borderId="11" xfId="0" quotePrefix="1" applyFont="1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13" xfId="0" applyBorder="1"/>
    <xf numFmtId="0" fontId="7" fillId="0" borderId="0" xfId="5" applyAlignment="1">
      <alignment horizontal="left"/>
    </xf>
    <xf numFmtId="0" fontId="7" fillId="0" borderId="0" xfId="5"/>
    <xf numFmtId="0" fontId="7" fillId="0" borderId="0" xfId="5" applyAlignment="1">
      <alignment horizontal="center"/>
    </xf>
    <xf numFmtId="0" fontId="7" fillId="0" borderId="0" xfId="5" quotePrefix="1"/>
    <xf numFmtId="0" fontId="13" fillId="0" borderId="0" xfId="5" applyFont="1" applyAlignment="1" applyProtection="1">
      <alignment horizontal="centerContinuous" vertical="center"/>
      <protection locked="0"/>
    </xf>
    <xf numFmtId="0" fontId="14" fillId="0" borderId="0" xfId="5" applyFont="1" applyAlignment="1">
      <alignment horizontal="centerContinuous" vertical="center"/>
    </xf>
    <xf numFmtId="0" fontId="2" fillId="0" borderId="0" xfId="0" applyFont="1" applyAlignment="1" applyProtection="1">
      <alignment horizontal="centerContinuous"/>
      <protection locked="0"/>
    </xf>
    <xf numFmtId="0" fontId="2" fillId="0" borderId="0" xfId="0" applyFont="1" applyAlignment="1">
      <alignment horizontal="centerContinuous" vertical="center"/>
    </xf>
    <xf numFmtId="0" fontId="3" fillId="0" borderId="0" xfId="0" applyFont="1"/>
    <xf numFmtId="0" fontId="7" fillId="0" borderId="13" xfId="0" applyFont="1" applyBorder="1" applyAlignment="1">
      <alignment horizontal="center"/>
    </xf>
    <xf numFmtId="164" fontId="0" fillId="0" borderId="13" xfId="2" applyFont="1" applyFill="1" applyBorder="1"/>
    <xf numFmtId="0" fontId="14" fillId="0" borderId="0" xfId="0" applyFont="1" applyAlignment="1">
      <alignment horizontal="left" vertical="center"/>
    </xf>
    <xf numFmtId="0" fontId="15" fillId="0" borderId="0" xfId="0" applyFont="1" applyAlignment="1" applyProtection="1">
      <alignment horizontal="centerContinuous"/>
      <protection locked="0"/>
    </xf>
    <xf numFmtId="0" fontId="5" fillId="0" borderId="14" xfId="0" applyFont="1" applyBorder="1" applyAlignment="1">
      <alignment horizontal="centerContinuous"/>
    </xf>
    <xf numFmtId="164" fontId="0" fillId="0" borderId="0" xfId="2" applyFont="1"/>
    <xf numFmtId="164" fontId="2" fillId="0" borderId="0" xfId="2" applyFont="1" applyAlignment="1" applyProtection="1">
      <alignment horizontal="centerContinuous"/>
      <protection locked="0"/>
    </xf>
    <xf numFmtId="166" fontId="0" fillId="0" borderId="0" xfId="0" applyNumberFormat="1"/>
    <xf numFmtId="0" fontId="8" fillId="0" borderId="0" xfId="5" applyFont="1" applyAlignment="1">
      <alignment horizontal="center"/>
    </xf>
    <xf numFmtId="0" fontId="18" fillId="0" borderId="0" xfId="5" applyFont="1" applyAlignment="1">
      <alignment horizontal="left" vertical="center"/>
    </xf>
    <xf numFmtId="0" fontId="19" fillId="0" borderId="0" xfId="5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164" fontId="6" fillId="0" borderId="0" xfId="2" quotePrefix="1" applyFont="1" applyBorder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4" fillId="0" borderId="0" xfId="0" quotePrefix="1" applyFont="1" applyAlignment="1" applyProtection="1">
      <alignment vertical="center"/>
      <protection locked="0"/>
    </xf>
    <xf numFmtId="0" fontId="4" fillId="0" borderId="0" xfId="0" applyFont="1" applyAlignment="1">
      <alignment horizontal="right" vertical="top"/>
    </xf>
    <xf numFmtId="164" fontId="2" fillId="3" borderId="0" xfId="2" quotePrefix="1" applyFont="1" applyFill="1" applyBorder="1" applyAlignment="1">
      <alignment horizontal="center" vertical="center"/>
    </xf>
    <xf numFmtId="0" fontId="13" fillId="0" borderId="0" xfId="5" applyFont="1" applyAlignment="1" applyProtection="1">
      <alignment horizontal="center"/>
      <protection locked="0"/>
    </xf>
    <xf numFmtId="0" fontId="3" fillId="0" borderId="18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164" fontId="3" fillId="0" borderId="13" xfId="2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3" fillId="0" borderId="20" xfId="0" applyFont="1" applyBorder="1" applyAlignment="1" applyProtection="1">
      <alignment horizontal="left" vertical="center"/>
      <protection locked="0"/>
    </xf>
    <xf numFmtId="0" fontId="3" fillId="0" borderId="0" xfId="0" applyFont="1" applyAlignment="1">
      <alignment horizontal="center" vertical="center"/>
    </xf>
    <xf numFmtId="164" fontId="3" fillId="0" borderId="0" xfId="2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5" fillId="0" borderId="9" xfId="0" applyFont="1" applyBorder="1" applyAlignment="1">
      <alignment horizontal="centerContinuous"/>
    </xf>
    <xf numFmtId="0" fontId="5" fillId="0" borderId="14" xfId="0" applyFont="1" applyBorder="1" applyAlignment="1">
      <alignment horizontal="center"/>
    </xf>
    <xf numFmtId="0" fontId="5" fillId="0" borderId="22" xfId="0" applyFont="1" applyBorder="1" applyAlignment="1">
      <alignment horizontal="centerContinuous"/>
    </xf>
    <xf numFmtId="0" fontId="5" fillId="0" borderId="0" xfId="0" applyFont="1" applyAlignment="1">
      <alignment horizontal="centerContinuous" vertical="center"/>
    </xf>
    <xf numFmtId="0" fontId="3" fillId="0" borderId="13" xfId="0" applyFont="1" applyBorder="1" applyAlignment="1">
      <alignment vertical="center"/>
    </xf>
    <xf numFmtId="0" fontId="3" fillId="0" borderId="1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1" xfId="0" applyFont="1" applyBorder="1"/>
    <xf numFmtId="0" fontId="2" fillId="0" borderId="0" xfId="0" applyFont="1" applyAlignment="1" applyProtection="1">
      <alignment horizontal="left"/>
      <protection locked="0"/>
    </xf>
    <xf numFmtId="0" fontId="15" fillId="0" borderId="13" xfId="0" applyFont="1" applyBorder="1" applyAlignment="1">
      <alignment horizontal="center" vertical="center"/>
    </xf>
    <xf numFmtId="0" fontId="0" fillId="0" borderId="19" xfId="0" applyBorder="1"/>
    <xf numFmtId="0" fontId="15" fillId="0" borderId="0" xfId="0" applyFont="1" applyAlignment="1">
      <alignment horizontal="center" vertical="center"/>
    </xf>
    <xf numFmtId="0" fontId="0" fillId="0" borderId="21" xfId="0" applyBorder="1"/>
    <xf numFmtId="0" fontId="5" fillId="0" borderId="9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2" fillId="0" borderId="0" xfId="5" applyFont="1" applyAlignment="1">
      <alignment horizontal="left"/>
    </xf>
    <xf numFmtId="0" fontId="21" fillId="0" borderId="0" xfId="0" applyFont="1" applyAlignment="1">
      <alignment horizontal="left"/>
    </xf>
    <xf numFmtId="0" fontId="6" fillId="0" borderId="10" xfId="0" quotePrefix="1" applyFont="1" applyBorder="1" applyAlignment="1">
      <alignment horizontal="center" vertical="center"/>
    </xf>
    <xf numFmtId="164" fontId="3" fillId="0" borderId="13" xfId="2" applyFont="1" applyFill="1" applyBorder="1" applyAlignment="1">
      <alignment horizontal="left" vertical="center"/>
    </xf>
    <xf numFmtId="164" fontId="3" fillId="0" borderId="0" xfId="2" applyFont="1" applyFill="1" applyBorder="1" applyAlignment="1">
      <alignment horizontal="left" vertical="center"/>
    </xf>
    <xf numFmtId="0" fontId="16" fillId="0" borderId="0" xfId="5" applyFont="1" applyAlignment="1">
      <alignment horizontal="left" vertical="center"/>
    </xf>
    <xf numFmtId="0" fontId="16" fillId="0" borderId="0" xfId="5" applyFont="1" applyAlignment="1">
      <alignment vertical="center"/>
    </xf>
    <xf numFmtId="0" fontId="16" fillId="0" borderId="0" xfId="5" applyFont="1" applyAlignment="1" applyProtection="1">
      <alignment horizontal="left" vertical="center"/>
      <protection locked="0"/>
    </xf>
    <xf numFmtId="0" fontId="22" fillId="0" borderId="0" xfId="5" applyFont="1" applyAlignment="1" applyProtection="1">
      <alignment horizontal="left" vertical="center"/>
      <protection locked="0"/>
    </xf>
    <xf numFmtId="0" fontId="23" fillId="0" borderId="0" xfId="5" applyFont="1" applyAlignment="1">
      <alignment horizontal="left"/>
    </xf>
    <xf numFmtId="0" fontId="16" fillId="0" borderId="0" xfId="5" applyFont="1"/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3" fillId="0" borderId="0" xfId="5" applyFont="1" applyProtection="1">
      <protection locked="0"/>
    </xf>
    <xf numFmtId="0" fontId="0" fillId="0" borderId="0" xfId="0" applyAlignment="1">
      <alignment vertical="center" wrapText="1"/>
    </xf>
    <xf numFmtId="0" fontId="2" fillId="0" borderId="14" xfId="5" applyFont="1" applyBorder="1" applyAlignment="1">
      <alignment horizontal="right"/>
    </xf>
    <xf numFmtId="0" fontId="15" fillId="0" borderId="0" xfId="0" applyFont="1" applyAlignment="1">
      <alignment horizontal="center"/>
    </xf>
    <xf numFmtId="0" fontId="6" fillId="0" borderId="23" xfId="0" quotePrefix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8" fillId="0" borderId="8" xfId="0" applyFont="1" applyBorder="1" applyAlignment="1">
      <alignment horizontal="centerContinuous" vertical="center"/>
    </xf>
    <xf numFmtId="0" fontId="8" fillId="0" borderId="24" xfId="0" applyFont="1" applyBorder="1" applyAlignment="1">
      <alignment horizontal="centerContinuous"/>
    </xf>
    <xf numFmtId="0" fontId="4" fillId="0" borderId="0" xfId="0" applyFont="1" applyAlignment="1" applyProtection="1">
      <alignment horizontal="center" vertical="top"/>
      <protection locked="0"/>
    </xf>
    <xf numFmtId="0" fontId="4" fillId="0" borderId="30" xfId="0" applyFont="1" applyBorder="1" applyAlignment="1">
      <alignment horizontal="center"/>
    </xf>
    <xf numFmtId="166" fontId="4" fillId="0" borderId="15" xfId="1" applyNumberFormat="1" applyFont="1" applyFill="1" applyBorder="1"/>
    <xf numFmtId="166" fontId="4" fillId="0" borderId="31" xfId="1" applyNumberFormat="1" applyFont="1" applyFill="1" applyBorder="1"/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165" fontId="16" fillId="0" borderId="32" xfId="1" quotePrefix="1" applyFont="1" applyFill="1" applyBorder="1" applyAlignment="1">
      <alignment horizontal="center" vertical="center"/>
    </xf>
    <xf numFmtId="165" fontId="16" fillId="0" borderId="33" xfId="1" quotePrefix="1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left"/>
    </xf>
    <xf numFmtId="0" fontId="4" fillId="0" borderId="16" xfId="0" applyFont="1" applyBorder="1"/>
    <xf numFmtId="0" fontId="4" fillId="0" borderId="31" xfId="0" applyFont="1" applyBorder="1"/>
    <xf numFmtId="0" fontId="4" fillId="0" borderId="34" xfId="0" applyFont="1" applyBorder="1" applyAlignment="1">
      <alignment horizontal="center"/>
    </xf>
    <xf numFmtId="164" fontId="4" fillId="0" borderId="31" xfId="2" applyFont="1" applyFill="1" applyBorder="1" applyAlignment="1">
      <alignment horizontal="left"/>
    </xf>
    <xf numFmtId="164" fontId="4" fillId="0" borderId="34" xfId="2" applyFont="1" applyFill="1" applyBorder="1"/>
    <xf numFmtId="0" fontId="4" fillId="0" borderId="35" xfId="0" applyFont="1" applyBorder="1" applyAlignment="1">
      <alignment horizontal="center"/>
    </xf>
    <xf numFmtId="2" fontId="4" fillId="0" borderId="31" xfId="0" applyNumberFormat="1" applyFont="1" applyBorder="1"/>
    <xf numFmtId="0" fontId="16" fillId="0" borderId="16" xfId="0" applyFont="1" applyBorder="1" applyAlignment="1">
      <alignment horizontal="left" vertical="center" wrapText="1"/>
    </xf>
    <xf numFmtId="0" fontId="4" fillId="0" borderId="16" xfId="0" applyFont="1" applyBorder="1" applyAlignment="1">
      <alignment vertical="center" wrapText="1"/>
    </xf>
    <xf numFmtId="0" fontId="4" fillId="0" borderId="34" xfId="0" applyFont="1" applyBorder="1" applyAlignment="1">
      <alignment horizontal="left" vertical="center" wrapText="1"/>
    </xf>
    <xf numFmtId="164" fontId="4" fillId="0" borderId="31" xfId="2" applyFont="1" applyFill="1" applyBorder="1" applyAlignment="1">
      <alignment horizontal="center" vertical="center" wrapText="1"/>
    </xf>
    <xf numFmtId="164" fontId="4" fillId="0" borderId="34" xfId="2" applyFont="1" applyFill="1" applyBorder="1" applyAlignment="1">
      <alignment vertical="center" wrapText="1"/>
    </xf>
    <xf numFmtId="0" fontId="4" fillId="0" borderId="35" xfId="0" applyFont="1" applyBorder="1" applyAlignment="1">
      <alignment horizontal="left" vertical="center" wrapText="1"/>
    </xf>
    <xf numFmtId="165" fontId="4" fillId="0" borderId="17" xfId="1" applyFont="1" applyFill="1" applyBorder="1" applyAlignment="1">
      <alignment vertical="center" wrapText="1"/>
    </xf>
    <xf numFmtId="166" fontId="4" fillId="0" borderId="15" xfId="1" applyNumberFormat="1" applyFont="1" applyFill="1" applyBorder="1" applyAlignment="1">
      <alignment vertical="center" wrapText="1"/>
    </xf>
    <xf numFmtId="166" fontId="4" fillId="0" borderId="31" xfId="1" applyNumberFormat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164" fontId="4" fillId="0" borderId="28" xfId="2" applyFont="1" applyFill="1" applyBorder="1"/>
    <xf numFmtId="164" fontId="4" fillId="0" borderId="29" xfId="2" applyFont="1" applyFill="1" applyBorder="1"/>
    <xf numFmtId="164" fontId="4" fillId="0" borderId="31" xfId="2" applyFont="1" applyFill="1" applyBorder="1"/>
    <xf numFmtId="0" fontId="4" fillId="0" borderId="16" xfId="0" applyFont="1" applyBorder="1" applyAlignment="1">
      <alignment horizontal="center"/>
    </xf>
    <xf numFmtId="165" fontId="16" fillId="0" borderId="32" xfId="1" quotePrefix="1" applyFont="1" applyBorder="1" applyAlignment="1">
      <alignment horizontal="center" vertical="center"/>
    </xf>
    <xf numFmtId="0" fontId="24" fillId="0" borderId="0" xfId="5" applyFont="1" applyAlignment="1" applyProtection="1">
      <alignment vertical="center"/>
      <protection locked="0"/>
    </xf>
    <xf numFmtId="0" fontId="4" fillId="0" borderId="15" xfId="0" applyFont="1" applyBorder="1" applyAlignment="1">
      <alignment horizontal="left" vertical="center"/>
    </xf>
    <xf numFmtId="0" fontId="4" fillId="0" borderId="31" xfId="0" applyFont="1" applyBorder="1" applyAlignment="1">
      <alignment vertical="center"/>
    </xf>
    <xf numFmtId="0" fontId="4" fillId="0" borderId="34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5" fillId="0" borderId="39" xfId="0" applyFont="1" applyBorder="1" applyAlignment="1">
      <alignment horizontal="left" vertical="center" indent="1"/>
    </xf>
    <xf numFmtId="0" fontId="5" fillId="0" borderId="40" xfId="0" applyFont="1" applyBorder="1" applyAlignment="1">
      <alignment horizontal="left" vertical="center" indent="1"/>
    </xf>
    <xf numFmtId="0" fontId="5" fillId="0" borderId="40" xfId="0" applyFont="1" applyBorder="1" applyAlignment="1">
      <alignment horizontal="left"/>
    </xf>
    <xf numFmtId="0" fontId="5" fillId="0" borderId="41" xfId="0" applyFont="1" applyBorder="1" applyAlignment="1">
      <alignment horizontal="left"/>
    </xf>
    <xf numFmtId="164" fontId="5" fillId="0" borderId="42" xfId="2" quotePrefix="1" applyFont="1" applyBorder="1" applyAlignment="1">
      <alignment horizontal="center" vertical="center"/>
    </xf>
    <xf numFmtId="164" fontId="5" fillId="0" borderId="43" xfId="2" quotePrefix="1" applyFont="1" applyBorder="1" applyAlignment="1">
      <alignment horizontal="center" vertical="center"/>
    </xf>
    <xf numFmtId="164" fontId="5" fillId="0" borderId="44" xfId="2" quotePrefix="1" applyFont="1" applyBorder="1" applyAlignment="1">
      <alignment horizontal="center" vertical="center"/>
    </xf>
    <xf numFmtId="0" fontId="5" fillId="0" borderId="42" xfId="0" applyFont="1" applyBorder="1" applyAlignment="1">
      <alignment horizontal="left" vertical="center" indent="1"/>
    </xf>
    <xf numFmtId="0" fontId="5" fillId="0" borderId="45" xfId="0" applyFont="1" applyBorder="1" applyAlignment="1">
      <alignment horizontal="left" vertical="center" indent="1"/>
    </xf>
    <xf numFmtId="0" fontId="5" fillId="0" borderId="45" xfId="0" applyFont="1" applyBorder="1" applyAlignment="1">
      <alignment horizontal="left"/>
    </xf>
    <xf numFmtId="0" fontId="5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 vertical="center" indent="1"/>
    </xf>
    <xf numFmtId="0" fontId="5" fillId="0" borderId="48" xfId="0" applyFont="1" applyBorder="1" applyAlignment="1">
      <alignment horizontal="left" vertical="center" indent="1"/>
    </xf>
    <xf numFmtId="0" fontId="5" fillId="0" borderId="48" xfId="0" applyFont="1" applyBorder="1" applyAlignment="1">
      <alignment horizontal="left"/>
    </xf>
    <xf numFmtId="0" fontId="5" fillId="0" borderId="49" xfId="0" applyFont="1" applyBorder="1" applyAlignment="1">
      <alignment horizontal="left"/>
    </xf>
    <xf numFmtId="164" fontId="5" fillId="0" borderId="50" xfId="2" quotePrefix="1" applyFont="1" applyBorder="1" applyAlignment="1">
      <alignment horizontal="center" vertical="center"/>
    </xf>
    <xf numFmtId="164" fontId="5" fillId="0" borderId="51" xfId="2" quotePrefix="1" applyFont="1" applyBorder="1" applyAlignment="1">
      <alignment horizontal="center" vertical="center"/>
    </xf>
    <xf numFmtId="164" fontId="5" fillId="0" borderId="52" xfId="2" quotePrefix="1" applyFont="1" applyBorder="1" applyAlignment="1">
      <alignment horizontal="center" vertical="center"/>
    </xf>
    <xf numFmtId="164" fontId="5" fillId="0" borderId="38" xfId="2" quotePrefix="1" applyFont="1" applyBorder="1" applyAlignment="1">
      <alignment horizontal="center" vertical="center"/>
    </xf>
    <xf numFmtId="164" fontId="5" fillId="0" borderId="33" xfId="2" quotePrefix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164" fontId="4" fillId="0" borderId="31" xfId="3" applyFont="1" applyFill="1" applyBorder="1" applyAlignment="1">
      <alignment horizontal="center" vertical="center" wrapText="1"/>
    </xf>
    <xf numFmtId="164" fontId="4" fillId="0" borderId="34" xfId="3" applyFont="1" applyFill="1" applyBorder="1" applyAlignment="1">
      <alignment vertical="center" wrapText="1"/>
    </xf>
    <xf numFmtId="165" fontId="4" fillId="0" borderId="17" xfId="4" applyFont="1" applyFill="1" applyBorder="1" applyAlignment="1">
      <alignment vertical="center" wrapText="1"/>
    </xf>
    <xf numFmtId="0" fontId="15" fillId="0" borderId="40" xfId="0" applyFont="1" applyBorder="1" applyAlignment="1">
      <alignment horizontal="right"/>
    </xf>
    <xf numFmtId="0" fontId="2" fillId="0" borderId="14" xfId="0" applyFont="1" applyBorder="1" applyAlignment="1">
      <alignment horizontal="right" vertical="center"/>
    </xf>
    <xf numFmtId="166" fontId="4" fillId="0" borderId="35" xfId="1" applyNumberFormat="1" applyFont="1" applyFill="1" applyBorder="1"/>
    <xf numFmtId="165" fontId="16" fillId="0" borderId="57" xfId="1" quotePrefix="1" applyFont="1" applyFill="1" applyBorder="1" applyAlignment="1">
      <alignment horizontal="center" vertical="center"/>
    </xf>
    <xf numFmtId="166" fontId="4" fillId="0" borderId="35" xfId="1" applyNumberFormat="1" applyFont="1" applyFill="1" applyBorder="1" applyAlignment="1">
      <alignment vertical="center" wrapText="1"/>
    </xf>
    <xf numFmtId="0" fontId="4" fillId="0" borderId="37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54" xfId="0" applyFont="1" applyBorder="1"/>
    <xf numFmtId="0" fontId="4" fillId="0" borderId="55" xfId="0" quotePrefix="1" applyFont="1" applyBorder="1"/>
    <xf numFmtId="0" fontId="4" fillId="0" borderId="55" xfId="0" applyFont="1" applyBorder="1"/>
    <xf numFmtId="164" fontId="4" fillId="0" borderId="55" xfId="2" applyFont="1" applyFill="1" applyBorder="1"/>
    <xf numFmtId="164" fontId="4" fillId="0" borderId="56" xfId="2" applyFont="1" applyFill="1" applyBorder="1"/>
    <xf numFmtId="0" fontId="4" fillId="0" borderId="36" xfId="0" applyFont="1" applyBorder="1" applyAlignment="1">
      <alignment horizontal="center"/>
    </xf>
    <xf numFmtId="2" fontId="4" fillId="0" borderId="55" xfId="0" applyNumberFormat="1" applyFont="1" applyBorder="1"/>
    <xf numFmtId="166" fontId="4" fillId="0" borderId="37" xfId="1" applyNumberFormat="1" applyFont="1" applyFill="1" applyBorder="1"/>
    <xf numFmtId="166" fontId="4" fillId="0" borderId="55" xfId="1" applyNumberFormat="1" applyFont="1" applyFill="1" applyBorder="1"/>
    <xf numFmtId="166" fontId="4" fillId="0" borderId="36" xfId="1" applyNumberFormat="1" applyFont="1" applyFill="1" applyBorder="1"/>
    <xf numFmtId="165" fontId="16" fillId="0" borderId="58" xfId="1" quotePrefix="1" applyFont="1" applyBorder="1" applyAlignment="1">
      <alignment horizontal="center" vertical="center"/>
    </xf>
    <xf numFmtId="10" fontId="4" fillId="0" borderId="2" xfId="7" applyNumberFormat="1" applyFont="1" applyFill="1" applyBorder="1" applyAlignment="1">
      <alignment vertical="center" wrapText="1"/>
    </xf>
    <xf numFmtId="10" fontId="4" fillId="0" borderId="31" xfId="7" applyNumberFormat="1" applyFont="1" applyFill="1" applyBorder="1" applyAlignment="1">
      <alignment vertical="center" wrapText="1"/>
    </xf>
    <xf numFmtId="10" fontId="4" fillId="0" borderId="34" xfId="7" applyNumberFormat="1" applyFont="1" applyFill="1" applyBorder="1" applyAlignment="1">
      <alignment horizontal="center"/>
    </xf>
    <xf numFmtId="10" fontId="4" fillId="0" borderId="34" xfId="7" applyNumberFormat="1" applyFont="1" applyFill="1" applyBorder="1" applyAlignment="1">
      <alignment vertical="center" wrapText="1"/>
    </xf>
    <xf numFmtId="10" fontId="4" fillId="0" borderId="31" xfId="7" applyNumberFormat="1" applyFont="1" applyFill="1" applyBorder="1"/>
    <xf numFmtId="10" fontId="4" fillId="0" borderId="55" xfId="7" applyNumberFormat="1" applyFont="1" applyFill="1" applyBorder="1"/>
    <xf numFmtId="10" fontId="4" fillId="0" borderId="34" xfId="7" applyNumberFormat="1" applyFont="1" applyFill="1" applyBorder="1" applyAlignment="1">
      <alignment horizontal="center" vertical="center"/>
    </xf>
    <xf numFmtId="164" fontId="2" fillId="0" borderId="33" xfId="2" quotePrefix="1" applyFont="1" applyFill="1" applyBorder="1" applyAlignment="1">
      <alignment horizontal="center" vertical="center"/>
    </xf>
    <xf numFmtId="0" fontId="4" fillId="0" borderId="28" xfId="0" applyFont="1" applyBorder="1" applyAlignment="1">
      <alignment vertical="center" wrapText="1"/>
    </xf>
    <xf numFmtId="10" fontId="5" fillId="0" borderId="60" xfId="7" quotePrefix="1" applyNumberFormat="1" applyFont="1" applyBorder="1" applyAlignment="1">
      <alignment horizontal="center" vertical="center"/>
    </xf>
    <xf numFmtId="10" fontId="5" fillId="0" borderId="61" xfId="7" quotePrefix="1" applyNumberFormat="1" applyFont="1" applyBorder="1" applyAlignment="1">
      <alignment horizontal="center" vertical="center"/>
    </xf>
    <xf numFmtId="10" fontId="2" fillId="4" borderId="7" xfId="7" quotePrefix="1" applyNumberFormat="1" applyFont="1" applyFill="1" applyBorder="1" applyAlignment="1">
      <alignment horizontal="center" vertical="center"/>
    </xf>
    <xf numFmtId="165" fontId="4" fillId="0" borderId="31" xfId="4" applyFont="1" applyFill="1" applyBorder="1" applyAlignment="1">
      <alignment vertical="center" wrapText="1"/>
    </xf>
    <xf numFmtId="2" fontId="4" fillId="0" borderId="31" xfId="0" applyNumberFormat="1" applyFont="1" applyBorder="1" applyAlignment="1">
      <alignment horizontal="center" vertical="center"/>
    </xf>
    <xf numFmtId="0" fontId="6" fillId="0" borderId="32" xfId="0" quotePrefix="1" applyFont="1" applyBorder="1" applyAlignment="1">
      <alignment horizontal="center" vertical="center"/>
    </xf>
    <xf numFmtId="0" fontId="6" fillId="0" borderId="33" xfId="0" quotePrefix="1" applyFont="1" applyBorder="1" applyAlignment="1">
      <alignment horizontal="center" vertical="center"/>
    </xf>
    <xf numFmtId="0" fontId="6" fillId="0" borderId="33" xfId="0" quotePrefix="1" applyFont="1" applyBorder="1" applyAlignment="1">
      <alignment horizontal="center" vertical="center" wrapText="1"/>
    </xf>
    <xf numFmtId="0" fontId="6" fillId="0" borderId="77" xfId="0" quotePrefix="1" applyFont="1" applyBorder="1" applyAlignment="1">
      <alignment horizontal="center" vertical="center" wrapText="1"/>
    </xf>
    <xf numFmtId="0" fontId="6" fillId="0" borderId="57" xfId="0" quotePrefix="1" applyFont="1" applyBorder="1" applyAlignment="1">
      <alignment horizontal="center" vertical="center"/>
    </xf>
    <xf numFmtId="165" fontId="4" fillId="0" borderId="15" xfId="1" applyFont="1" applyFill="1" applyBorder="1"/>
    <xf numFmtId="165" fontId="4" fillId="0" borderId="31" xfId="1" applyFont="1" applyFill="1" applyBorder="1"/>
    <xf numFmtId="165" fontId="4" fillId="0" borderId="35" xfId="1" applyFont="1" applyFill="1" applyBorder="1"/>
    <xf numFmtId="165" fontId="4" fillId="0" borderId="35" xfId="1" applyFont="1" applyFill="1" applyBorder="1" applyAlignment="1">
      <alignment vertical="center" wrapText="1"/>
    </xf>
    <xf numFmtId="165" fontId="4" fillId="0" borderId="15" xfId="1" applyFont="1" applyFill="1" applyBorder="1" applyAlignment="1">
      <alignment vertical="center" wrapText="1"/>
    </xf>
    <xf numFmtId="165" fontId="4" fillId="0" borderId="31" xfId="1" applyFont="1" applyFill="1" applyBorder="1" applyAlignment="1">
      <alignment vertical="center" wrapText="1"/>
    </xf>
    <xf numFmtId="165" fontId="4" fillId="0" borderId="59" xfId="1" applyFont="1" applyFill="1" applyBorder="1" applyAlignment="1">
      <alignment vertical="center" wrapText="1"/>
    </xf>
    <xf numFmtId="165" fontId="4" fillId="0" borderId="2" xfId="4" applyFont="1" applyFill="1" applyBorder="1" applyAlignment="1">
      <alignment horizontal="center" vertical="center" wrapText="1"/>
    </xf>
    <xf numFmtId="165" fontId="4" fillId="0" borderId="15" xfId="1" applyFont="1" applyFill="1" applyBorder="1" applyAlignment="1">
      <alignment horizontal="center" vertical="center"/>
    </xf>
    <xf numFmtId="165" fontId="4" fillId="0" borderId="31" xfId="1" applyFont="1" applyFill="1" applyBorder="1" applyAlignment="1">
      <alignment horizontal="center" vertical="center"/>
    </xf>
    <xf numFmtId="165" fontId="4" fillId="0" borderId="35" xfId="1" applyFont="1" applyFill="1" applyBorder="1" applyAlignment="1">
      <alignment horizontal="center" vertical="center"/>
    </xf>
    <xf numFmtId="166" fontId="4" fillId="0" borderId="15" xfId="1" applyNumberFormat="1" applyFont="1" applyFill="1" applyBorder="1" applyAlignment="1">
      <alignment horizontal="center" vertical="center"/>
    </xf>
    <xf numFmtId="166" fontId="4" fillId="0" borderId="31" xfId="1" applyNumberFormat="1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10" fontId="4" fillId="0" borderId="31" xfId="7" applyNumberFormat="1" applyFont="1" applyFill="1" applyBorder="1" applyAlignment="1">
      <alignment horizontal="center" vertical="center"/>
    </xf>
    <xf numFmtId="164" fontId="4" fillId="0" borderId="31" xfId="2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0" fillId="0" borderId="13" xfId="2" applyFont="1" applyBorder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centerContinuous"/>
    </xf>
    <xf numFmtId="166" fontId="4" fillId="0" borderId="23" xfId="1" quotePrefix="1" applyNumberFormat="1" applyFont="1" applyFill="1" applyBorder="1" applyAlignment="1">
      <alignment horizontal="center" vertical="center" wrapText="1"/>
    </xf>
    <xf numFmtId="166" fontId="4" fillId="0" borderId="70" xfId="1" quotePrefix="1" applyNumberFormat="1" applyFont="1" applyFill="1" applyBorder="1" applyAlignment="1">
      <alignment horizontal="center" vertical="center" wrapText="1"/>
    </xf>
    <xf numFmtId="1" fontId="4" fillId="0" borderId="34" xfId="1" applyNumberFormat="1" applyFont="1" applyFill="1" applyBorder="1" applyAlignment="1">
      <alignment horizontal="center" vertical="center"/>
    </xf>
    <xf numFmtId="165" fontId="4" fillId="0" borderId="34" xfId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25" xfId="0" applyFont="1" applyBorder="1" applyAlignment="1">
      <alignment horizontal="center"/>
    </xf>
    <xf numFmtId="0" fontId="4" fillId="0" borderId="15" xfId="6" applyFont="1" applyBorder="1" applyAlignment="1">
      <alignment horizontal="center" vertical="center"/>
    </xf>
    <xf numFmtId="0" fontId="4" fillId="0" borderId="16" xfId="6" applyFont="1" applyBorder="1" applyAlignment="1">
      <alignment horizontal="center" vertical="center"/>
    </xf>
    <xf numFmtId="0" fontId="1" fillId="0" borderId="23" xfId="0" quotePrefix="1" applyFont="1" applyBorder="1" applyAlignment="1">
      <alignment horizontal="center" vertical="center"/>
    </xf>
    <xf numFmtId="0" fontId="1" fillId="0" borderId="33" xfId="0" quotePrefix="1" applyFont="1" applyBorder="1" applyAlignment="1">
      <alignment horizontal="center" vertical="center" wrapText="1"/>
    </xf>
    <xf numFmtId="0" fontId="1" fillId="0" borderId="64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 wrapText="1"/>
    </xf>
    <xf numFmtId="0" fontId="1" fillId="0" borderId="11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 wrapText="1"/>
    </xf>
    <xf numFmtId="0" fontId="1" fillId="0" borderId="9" xfId="0" quotePrefix="1" applyFont="1" applyBorder="1" applyAlignment="1">
      <alignment horizontal="center" vertical="center"/>
    </xf>
    <xf numFmtId="0" fontId="16" fillId="5" borderId="80" xfId="0" applyFont="1" applyFill="1" applyBorder="1" applyAlignment="1">
      <alignment horizontal="left" vertical="center" wrapText="1"/>
    </xf>
    <xf numFmtId="0" fontId="4" fillId="5" borderId="81" xfId="0" applyFont="1" applyFill="1" applyBorder="1" applyAlignment="1">
      <alignment horizontal="left" vertical="center" wrapText="1"/>
    </xf>
    <xf numFmtId="0" fontId="4" fillId="5" borderId="80" xfId="0" applyFont="1" applyFill="1" applyBorder="1" applyAlignment="1">
      <alignment vertical="center"/>
    </xf>
    <xf numFmtId="10" fontId="4" fillId="5" borderId="82" xfId="7" applyNumberFormat="1" applyFont="1" applyFill="1" applyBorder="1" applyAlignment="1">
      <alignment horizontal="center" vertical="center"/>
    </xf>
    <xf numFmtId="1" fontId="4" fillId="5" borderId="82" xfId="1" applyNumberFormat="1" applyFont="1" applyFill="1" applyBorder="1" applyAlignment="1">
      <alignment horizontal="center" vertical="center"/>
    </xf>
    <xf numFmtId="165" fontId="4" fillId="5" borderId="82" xfId="1" applyFont="1" applyFill="1" applyBorder="1" applyAlignment="1">
      <alignment horizontal="center" vertical="center"/>
    </xf>
    <xf numFmtId="165" fontId="4" fillId="5" borderId="79" xfId="1" applyFont="1" applyFill="1" applyBorder="1" applyAlignment="1">
      <alignment horizontal="center" vertical="center"/>
    </xf>
    <xf numFmtId="165" fontId="4" fillId="0" borderId="80" xfId="1" applyFont="1" applyFill="1" applyBorder="1" applyAlignment="1">
      <alignment horizontal="center" vertical="center"/>
    </xf>
    <xf numFmtId="165" fontId="4" fillId="0" borderId="83" xfId="1" applyFont="1" applyFill="1" applyBorder="1" applyAlignment="1">
      <alignment horizontal="center" vertical="center"/>
    </xf>
    <xf numFmtId="0" fontId="16" fillId="0" borderId="31" xfId="0" applyFont="1" applyBorder="1" applyAlignment="1">
      <alignment horizontal="left" vertical="center" wrapText="1"/>
    </xf>
    <xf numFmtId="0" fontId="16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vertical="center"/>
    </xf>
    <xf numFmtId="10" fontId="4" fillId="5" borderId="34" xfId="7" applyNumberFormat="1" applyFont="1" applyFill="1" applyBorder="1" applyAlignment="1">
      <alignment horizontal="center" vertical="center"/>
    </xf>
    <xf numFmtId="1" fontId="4" fillId="5" borderId="34" xfId="1" applyNumberFormat="1" applyFont="1" applyFill="1" applyBorder="1" applyAlignment="1">
      <alignment horizontal="center" vertical="center"/>
    </xf>
    <xf numFmtId="165" fontId="4" fillId="5" borderId="34" xfId="1" applyFont="1" applyFill="1" applyBorder="1" applyAlignment="1">
      <alignment horizontal="center" vertical="center"/>
    </xf>
    <xf numFmtId="165" fontId="4" fillId="5" borderId="15" xfId="1" applyFont="1" applyFill="1" applyBorder="1" applyAlignment="1">
      <alignment horizontal="center" vertical="center"/>
    </xf>
    <xf numFmtId="0" fontId="16" fillId="6" borderId="31" xfId="0" applyFont="1" applyFill="1" applyBorder="1" applyAlignment="1">
      <alignment horizontal="left" vertical="center" wrapText="1"/>
    </xf>
    <xf numFmtId="0" fontId="4" fillId="6" borderId="17" xfId="0" applyFont="1" applyFill="1" applyBorder="1" applyAlignment="1">
      <alignment horizontal="left" vertical="center" wrapText="1"/>
    </xf>
    <xf numFmtId="0" fontId="4" fillId="6" borderId="31" xfId="0" applyFont="1" applyFill="1" applyBorder="1" applyAlignment="1">
      <alignment vertical="center"/>
    </xf>
    <xf numFmtId="10" fontId="4" fillId="6" borderId="34" xfId="7" applyNumberFormat="1" applyFont="1" applyFill="1" applyBorder="1" applyAlignment="1">
      <alignment horizontal="center" vertical="center"/>
    </xf>
    <xf numFmtId="1" fontId="4" fillId="6" borderId="34" xfId="1" applyNumberFormat="1" applyFont="1" applyFill="1" applyBorder="1" applyAlignment="1">
      <alignment horizontal="center" vertical="center"/>
    </xf>
    <xf numFmtId="165" fontId="4" fillId="6" borderId="34" xfId="1" applyFont="1" applyFill="1" applyBorder="1" applyAlignment="1">
      <alignment horizontal="center" vertical="center"/>
    </xf>
    <xf numFmtId="165" fontId="4" fillId="6" borderId="15" xfId="1" applyFont="1" applyFill="1" applyBorder="1" applyAlignment="1">
      <alignment horizontal="center" vertical="center"/>
    </xf>
    <xf numFmtId="1" fontId="3" fillId="0" borderId="0" xfId="2" applyNumberFormat="1" applyFont="1" applyBorder="1" applyAlignment="1">
      <alignment vertical="center"/>
    </xf>
    <xf numFmtId="0" fontId="3" fillId="0" borderId="0" xfId="2" applyNumberFormat="1" applyFont="1" applyFill="1" applyBorder="1" applyAlignment="1">
      <alignment vertical="center"/>
    </xf>
    <xf numFmtId="0" fontId="15" fillId="0" borderId="0" xfId="0" applyFont="1"/>
    <xf numFmtId="0" fontId="28" fillId="0" borderId="0" xfId="0" applyFont="1"/>
    <xf numFmtId="0" fontId="4" fillId="7" borderId="26" xfId="0" applyFont="1" applyFill="1" applyBorder="1" applyAlignment="1">
      <alignment horizontal="center"/>
    </xf>
    <xf numFmtId="0" fontId="4" fillId="7" borderId="27" xfId="0" applyFont="1" applyFill="1" applyBorder="1"/>
    <xf numFmtId="0" fontId="4" fillId="7" borderId="27" xfId="0" applyFont="1" applyFill="1" applyBorder="1" applyAlignment="1">
      <alignment horizontal="left"/>
    </xf>
    <xf numFmtId="0" fontId="4" fillId="7" borderId="28" xfId="0" applyFont="1" applyFill="1" applyBorder="1"/>
    <xf numFmtId="10" fontId="4" fillId="7" borderId="27" xfId="7" applyNumberFormat="1" applyFont="1" applyFill="1" applyBorder="1"/>
    <xf numFmtId="0" fontId="4" fillId="7" borderId="27" xfId="0" applyFont="1" applyFill="1" applyBorder="1" applyAlignment="1">
      <alignment horizontal="center"/>
    </xf>
    <xf numFmtId="2" fontId="4" fillId="7" borderId="28" xfId="0" applyNumberFormat="1" applyFont="1" applyFill="1" applyBorder="1" applyAlignment="1">
      <alignment horizontal="center"/>
    </xf>
    <xf numFmtId="165" fontId="4" fillId="7" borderId="27" xfId="1" applyFont="1" applyFill="1" applyBorder="1"/>
    <xf numFmtId="0" fontId="4" fillId="7" borderId="16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vertical="center" wrapText="1"/>
    </xf>
    <xf numFmtId="0" fontId="4" fillId="7" borderId="17" xfId="0" applyFont="1" applyFill="1" applyBorder="1" applyAlignment="1">
      <alignment horizontal="left" vertical="center" wrapText="1"/>
    </xf>
    <xf numFmtId="0" fontId="4" fillId="7" borderId="31" xfId="0" applyFont="1" applyFill="1" applyBorder="1" applyAlignment="1">
      <alignment vertical="center" wrapText="1"/>
    </xf>
    <xf numFmtId="10" fontId="4" fillId="7" borderId="31" xfId="7" applyNumberFormat="1" applyFont="1" applyFill="1" applyBorder="1" applyAlignment="1">
      <alignment vertical="center" wrapText="1"/>
    </xf>
    <xf numFmtId="165" fontId="4" fillId="7" borderId="31" xfId="4" applyFont="1" applyFill="1" applyBorder="1" applyAlignment="1">
      <alignment horizontal="center" vertical="center" wrapText="1"/>
    </xf>
    <xf numFmtId="165" fontId="4" fillId="7" borderId="35" xfId="1" applyFont="1" applyFill="1" applyBorder="1" applyAlignment="1">
      <alignment vertical="center" wrapText="1"/>
    </xf>
    <xf numFmtId="0" fontId="4" fillId="6" borderId="17" xfId="6" applyFont="1" applyFill="1" applyBorder="1" applyAlignment="1">
      <alignment horizontal="left" vertical="center"/>
    </xf>
    <xf numFmtId="0" fontId="4" fillId="6" borderId="31" xfId="0" applyFont="1" applyFill="1" applyBorder="1" applyAlignment="1">
      <alignment horizontal="center" vertical="center"/>
    </xf>
    <xf numFmtId="10" fontId="4" fillId="6" borderId="31" xfId="7" applyNumberFormat="1" applyFont="1" applyFill="1" applyBorder="1" applyAlignment="1">
      <alignment horizontal="center" vertical="center"/>
    </xf>
    <xf numFmtId="166" fontId="4" fillId="6" borderId="31" xfId="1" applyNumberFormat="1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165" fontId="4" fillId="6" borderId="31" xfId="1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left" vertical="center"/>
    </xf>
    <xf numFmtId="0" fontId="16" fillId="7" borderId="31" xfId="0" applyFont="1" applyFill="1" applyBorder="1" applyAlignment="1">
      <alignment horizontal="left" vertical="center" wrapText="1"/>
    </xf>
    <xf numFmtId="0" fontId="4" fillId="7" borderId="31" xfId="0" applyFont="1" applyFill="1" applyBorder="1" applyAlignment="1">
      <alignment vertical="center"/>
    </xf>
    <xf numFmtId="10" fontId="4" fillId="7" borderId="34" xfId="7" applyNumberFormat="1" applyFont="1" applyFill="1" applyBorder="1" applyAlignment="1">
      <alignment horizontal="center" vertical="center"/>
    </xf>
    <xf numFmtId="1" fontId="4" fillId="7" borderId="34" xfId="1" applyNumberFormat="1" applyFont="1" applyFill="1" applyBorder="1" applyAlignment="1">
      <alignment horizontal="center" vertical="center"/>
    </xf>
    <xf numFmtId="165" fontId="4" fillId="7" borderId="34" xfId="1" applyFont="1" applyFill="1" applyBorder="1" applyAlignment="1">
      <alignment horizontal="center" vertical="center"/>
    </xf>
    <xf numFmtId="165" fontId="4" fillId="7" borderId="15" xfId="1" applyFont="1" applyFill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8" borderId="17" xfId="6" applyFont="1" applyFill="1" applyBorder="1" applyAlignment="1">
      <alignment horizontal="left" vertical="center"/>
    </xf>
    <xf numFmtId="0" fontId="4" fillId="8" borderId="31" xfId="0" applyFont="1" applyFill="1" applyBorder="1" applyAlignment="1">
      <alignment horizontal="center" vertical="center"/>
    </xf>
    <xf numFmtId="10" fontId="4" fillId="8" borderId="31" xfId="7" applyNumberFormat="1" applyFont="1" applyFill="1" applyBorder="1" applyAlignment="1">
      <alignment horizontal="center" vertical="center"/>
    </xf>
    <xf numFmtId="166" fontId="4" fillId="8" borderId="31" xfId="1" applyNumberFormat="1" applyFont="1" applyFill="1" applyBorder="1" applyAlignment="1">
      <alignment horizontal="center" vertical="center"/>
    </xf>
    <xf numFmtId="165" fontId="4" fillId="8" borderId="31" xfId="1" applyFont="1" applyFill="1" applyBorder="1" applyAlignment="1">
      <alignment horizontal="center" vertical="center"/>
    </xf>
    <xf numFmtId="0" fontId="4" fillId="7" borderId="17" xfId="6" applyFont="1" applyFill="1" applyBorder="1" applyAlignment="1">
      <alignment horizontal="left" vertical="center"/>
    </xf>
    <xf numFmtId="0" fontId="4" fillId="7" borderId="31" xfId="6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10" fontId="4" fillId="7" borderId="31" xfId="7" applyNumberFormat="1" applyFont="1" applyFill="1" applyBorder="1" applyAlignment="1">
      <alignment horizontal="center" vertical="center"/>
    </xf>
    <xf numFmtId="166" fontId="4" fillId="7" borderId="31" xfId="1" applyNumberFormat="1" applyFont="1" applyFill="1" applyBorder="1" applyAlignment="1">
      <alignment horizontal="center" vertical="center"/>
    </xf>
    <xf numFmtId="0" fontId="4" fillId="7" borderId="34" xfId="6" applyFont="1" applyFill="1" applyBorder="1" applyAlignment="1">
      <alignment horizontal="center" vertical="center"/>
    </xf>
    <xf numFmtId="165" fontId="4" fillId="7" borderId="31" xfId="1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/>
    </xf>
    <xf numFmtId="0" fontId="1" fillId="0" borderId="7" xfId="0" applyFont="1" applyBorder="1"/>
    <xf numFmtId="0" fontId="1" fillId="0" borderId="0" xfId="0" applyFont="1"/>
    <xf numFmtId="164" fontId="1" fillId="0" borderId="0" xfId="2" quotePrefix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2" applyFont="1" applyAlignment="1">
      <alignment horizontal="right"/>
    </xf>
    <xf numFmtId="10" fontId="2" fillId="9" borderId="7" xfId="7" quotePrefix="1" applyNumberFormat="1" applyFont="1" applyFill="1" applyBorder="1" applyAlignment="1">
      <alignment horizontal="center" vertical="center"/>
    </xf>
    <xf numFmtId="165" fontId="4" fillId="0" borderId="16" xfId="1" applyFont="1" applyFill="1" applyBorder="1" applyAlignment="1">
      <alignment horizontal="center" vertical="center"/>
    </xf>
    <xf numFmtId="166" fontId="4" fillId="0" borderId="16" xfId="1" applyNumberFormat="1" applyFont="1" applyFill="1" applyBorder="1" applyAlignment="1">
      <alignment horizontal="center" vertical="center"/>
    </xf>
    <xf numFmtId="165" fontId="16" fillId="0" borderId="38" xfId="1" quotePrefix="1" applyFont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0" fontId="1" fillId="0" borderId="58" xfId="0" quotePrefix="1" applyFont="1" applyBorder="1" applyAlignment="1">
      <alignment horizontal="center" vertical="center"/>
    </xf>
    <xf numFmtId="10" fontId="4" fillId="0" borderId="83" xfId="7" applyNumberFormat="1" applyFont="1" applyFill="1" applyBorder="1" applyAlignment="1">
      <alignment horizontal="center" vertical="center"/>
    </xf>
    <xf numFmtId="10" fontId="4" fillId="0" borderId="35" xfId="7" applyNumberFormat="1" applyFont="1" applyFill="1" applyBorder="1" applyAlignment="1">
      <alignment horizontal="center" vertical="center"/>
    </xf>
    <xf numFmtId="10" fontId="4" fillId="0" borderId="70" xfId="7" quotePrefix="1" applyNumberFormat="1" applyFont="1" applyFill="1" applyBorder="1" applyAlignment="1">
      <alignment horizontal="center" vertical="center" wrapText="1"/>
    </xf>
    <xf numFmtId="10" fontId="0" fillId="0" borderId="84" xfId="7" applyNumberFormat="1" applyFont="1" applyBorder="1" applyAlignment="1">
      <alignment horizontal="center" vertical="center"/>
    </xf>
    <xf numFmtId="10" fontId="0" fillId="0" borderId="3" xfId="7" applyNumberFormat="1" applyFont="1" applyBorder="1" applyAlignment="1">
      <alignment horizontal="center" vertical="center"/>
    </xf>
    <xf numFmtId="10" fontId="0" fillId="0" borderId="85" xfId="7" applyNumberFormat="1" applyFont="1" applyBorder="1" applyAlignment="1">
      <alignment horizontal="center" vertical="center"/>
    </xf>
    <xf numFmtId="10" fontId="0" fillId="0" borderId="86" xfId="7" applyNumberFormat="1" applyFont="1" applyBorder="1" applyAlignment="1">
      <alignment horizontal="center" vertical="center"/>
    </xf>
    <xf numFmtId="10" fontId="0" fillId="0" borderId="57" xfId="7" applyNumberFormat="1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6" fillId="0" borderId="77" xfId="0" quotePrefix="1" applyFont="1" applyBorder="1" applyAlignment="1">
      <alignment horizontal="center" vertical="center" wrapText="1"/>
    </xf>
    <xf numFmtId="0" fontId="6" fillId="0" borderId="78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11" xfId="0" applyFont="1" applyBorder="1" applyAlignment="1">
      <alignment horizontal="center" vertical="center" wrapText="1" shrinkToFit="1"/>
    </xf>
    <xf numFmtId="0" fontId="6" fillId="0" borderId="38" xfId="0" quotePrefix="1" applyFont="1" applyBorder="1" applyAlignment="1">
      <alignment horizontal="center" vertical="center"/>
    </xf>
    <xf numFmtId="0" fontId="6" fillId="0" borderId="6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68" xfId="0" applyFont="1" applyBorder="1" applyAlignment="1">
      <alignment horizontal="center" vertical="center" wrapText="1"/>
    </xf>
    <xf numFmtId="0" fontId="6" fillId="0" borderId="69" xfId="0" applyFont="1" applyBorder="1" applyAlignment="1">
      <alignment horizontal="center" vertical="center" wrapText="1"/>
    </xf>
    <xf numFmtId="0" fontId="6" fillId="0" borderId="70" xfId="0" applyFont="1" applyBorder="1" applyAlignment="1">
      <alignment horizontal="center" vertical="center" wrapText="1"/>
    </xf>
    <xf numFmtId="0" fontId="6" fillId="0" borderId="62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6" fillId="0" borderId="65" xfId="0" applyFont="1" applyBorder="1" applyAlignment="1">
      <alignment horizontal="center" vertical="center" wrapText="1" shrinkToFit="1"/>
    </xf>
    <xf numFmtId="0" fontId="6" fillId="0" borderId="2" xfId="0" applyFont="1" applyBorder="1" applyAlignment="1">
      <alignment horizontal="center" vertical="center" wrapText="1" shrinkToFit="1"/>
    </xf>
    <xf numFmtId="0" fontId="6" fillId="0" borderId="11" xfId="0" applyFont="1" applyBorder="1" applyAlignment="1">
      <alignment horizontal="center" vertical="center" wrapText="1" shrinkToFit="1"/>
    </xf>
    <xf numFmtId="0" fontId="9" fillId="0" borderId="0" xfId="5" applyFont="1" applyAlignment="1" applyProtection="1">
      <alignment horizontal="left" vertical="top"/>
      <protection locked="0"/>
    </xf>
    <xf numFmtId="0" fontId="6" fillId="0" borderId="6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0" borderId="14" xfId="0" quotePrefix="1" applyFont="1" applyBorder="1" applyProtection="1">
      <protection locked="0"/>
    </xf>
    <xf numFmtId="0" fontId="27" fillId="0" borderId="65" xfId="0" applyFont="1" applyBorder="1" applyAlignment="1">
      <alignment horizontal="center" vertical="center" wrapText="1" shrinkToFit="1"/>
    </xf>
    <xf numFmtId="0" fontId="27" fillId="0" borderId="2" xfId="0" applyFont="1" applyBorder="1" applyAlignment="1">
      <alignment horizontal="center" vertical="center" wrapText="1" shrinkToFit="1"/>
    </xf>
    <xf numFmtId="0" fontId="27" fillId="0" borderId="11" xfId="0" applyFont="1" applyBorder="1" applyAlignment="1">
      <alignment horizontal="center" vertical="center" wrapText="1" shrinkToFit="1"/>
    </xf>
    <xf numFmtId="0" fontId="15" fillId="0" borderId="0" xfId="0" applyFont="1" applyAlignment="1">
      <alignment horizontal="left"/>
    </xf>
    <xf numFmtId="0" fontId="24" fillId="0" borderId="0" xfId="5" applyFont="1" applyAlignment="1" applyProtection="1">
      <alignment horizontal="left" vertical="center" wrapText="1"/>
      <protection locked="0"/>
    </xf>
    <xf numFmtId="0" fontId="6" fillId="0" borderId="7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0" borderId="72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62" xfId="0" applyFont="1" applyBorder="1" applyAlignment="1">
      <alignment horizontal="center" vertical="center" wrapText="1" shrinkToFit="1"/>
    </xf>
    <xf numFmtId="0" fontId="6" fillId="0" borderId="53" xfId="0" applyFont="1" applyBorder="1" applyAlignment="1">
      <alignment horizontal="center" vertical="center" wrapText="1" shrinkToFit="1"/>
    </xf>
    <xf numFmtId="0" fontId="6" fillId="0" borderId="10" xfId="0" applyFont="1" applyBorder="1" applyAlignment="1">
      <alignment horizontal="center" vertical="center" wrapText="1" shrinkToFit="1"/>
    </xf>
    <xf numFmtId="0" fontId="6" fillId="0" borderId="6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0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 shrinkToFit="1"/>
    </xf>
    <xf numFmtId="0" fontId="6" fillId="0" borderId="21" xfId="0" applyFont="1" applyBorder="1" applyAlignment="1">
      <alignment horizontal="center" vertical="center" wrapText="1" shrinkToFit="1"/>
    </xf>
    <xf numFmtId="0" fontId="6" fillId="0" borderId="22" xfId="0" applyFont="1" applyBorder="1" applyAlignment="1">
      <alignment horizontal="center" vertical="center" wrapText="1" shrinkToFit="1"/>
    </xf>
    <xf numFmtId="0" fontId="6" fillId="0" borderId="10" xfId="0" quotePrefix="1" applyFont="1" applyBorder="1" applyAlignment="1">
      <alignment horizontal="center" vertical="center" wrapText="1"/>
    </xf>
    <xf numFmtId="0" fontId="6" fillId="0" borderId="14" xfId="0" quotePrefix="1" applyFont="1" applyBorder="1" applyAlignment="1">
      <alignment horizontal="center" vertical="center" wrapText="1"/>
    </xf>
    <xf numFmtId="0" fontId="6" fillId="0" borderId="64" xfId="0" quotePrefix="1" applyFont="1" applyBorder="1" applyAlignment="1">
      <alignment horizontal="center" vertical="center" wrapText="1"/>
    </xf>
    <xf numFmtId="0" fontId="6" fillId="0" borderId="6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74" xfId="0" applyFont="1" applyBorder="1" applyAlignment="1" applyProtection="1">
      <alignment horizontal="center" vertical="center"/>
      <protection locked="0"/>
    </xf>
    <xf numFmtId="0" fontId="6" fillId="0" borderId="4" xfId="0" applyFont="1" applyBorder="1" applyAlignment="1" applyProtection="1">
      <alignment horizontal="center" vertical="center"/>
      <protection locked="0"/>
    </xf>
    <xf numFmtId="0" fontId="6" fillId="0" borderId="24" xfId="0" applyFont="1" applyBorder="1" applyAlignment="1" applyProtection="1">
      <alignment horizontal="center" vertical="center"/>
      <protection locked="0"/>
    </xf>
    <xf numFmtId="0" fontId="2" fillId="0" borderId="6" xfId="0" applyFont="1" applyBorder="1" applyAlignment="1">
      <alignment horizontal="center" vertical="center"/>
    </xf>
    <xf numFmtId="0" fontId="6" fillId="0" borderId="67" xfId="0" applyFont="1" applyBorder="1" applyAlignment="1" applyProtection="1">
      <alignment horizontal="center" vertical="center" wrapText="1"/>
      <protection locked="0"/>
    </xf>
    <xf numFmtId="0" fontId="6" fillId="0" borderId="11" xfId="0" applyFont="1" applyBorder="1" applyAlignment="1" applyProtection="1">
      <alignment horizontal="center" vertical="center" wrapText="1"/>
      <protection locked="0"/>
    </xf>
    <xf numFmtId="0" fontId="24" fillId="0" borderId="0" xfId="0" applyFont="1" applyAlignment="1" applyProtection="1">
      <alignment horizontal="left" vertical="center" wrapText="1"/>
      <protection locked="0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8" fillId="0" borderId="3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9" fillId="0" borderId="0" xfId="0" applyFont="1" applyAlignment="1" applyProtection="1">
      <alignment horizontal="left" vertical="center" wrapText="1"/>
      <protection locked="0"/>
    </xf>
    <xf numFmtId="0" fontId="3" fillId="0" borderId="0" xfId="2" applyNumberFormat="1" applyFont="1" applyBorder="1" applyAlignment="1">
      <alignment horizontal="left" vertical="center"/>
    </xf>
    <xf numFmtId="0" fontId="1" fillId="0" borderId="38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 wrapText="1"/>
    </xf>
    <xf numFmtId="0" fontId="1" fillId="0" borderId="59" xfId="0" applyFont="1" applyBorder="1" applyAlignment="1">
      <alignment horizontal="center" vertical="center" wrapText="1"/>
    </xf>
    <xf numFmtId="0" fontId="1" fillId="0" borderId="64" xfId="0" applyFont="1" applyBorder="1" applyAlignment="1">
      <alignment horizontal="center" vertical="center" wrapText="1"/>
    </xf>
    <xf numFmtId="0" fontId="1" fillId="0" borderId="65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11" xfId="0" applyFont="1" applyBorder="1" applyAlignment="1">
      <alignment horizontal="center" vertical="center" wrapText="1" shrinkToFit="1"/>
    </xf>
    <xf numFmtId="0" fontId="1" fillId="0" borderId="62" xfId="0" applyFont="1" applyBorder="1" applyAlignment="1">
      <alignment horizontal="center" vertical="center" wrapText="1" shrinkToFit="1"/>
    </xf>
    <xf numFmtId="0" fontId="1" fillId="0" borderId="53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1" fillId="0" borderId="68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7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8" fillId="0" borderId="1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41" xfId="0" applyFont="1" applyBorder="1" applyAlignment="1">
      <alignment horizontal="center" vertical="center" wrapText="1"/>
    </xf>
    <xf numFmtId="0" fontId="4" fillId="0" borderId="0" xfId="0" quotePrefix="1" applyFont="1" applyAlignment="1" applyProtection="1">
      <alignment horizontal="center" vertical="center"/>
      <protection locked="0"/>
    </xf>
    <xf numFmtId="0" fontId="9" fillId="0" borderId="0" xfId="5" applyFont="1" applyAlignment="1" applyProtection="1">
      <alignment horizontal="left" vertical="center"/>
      <protection locked="0"/>
    </xf>
    <xf numFmtId="0" fontId="3" fillId="0" borderId="20" xfId="0" applyFont="1" applyBorder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2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0" fillId="0" borderId="47" xfId="0" quotePrefix="1" applyFont="1" applyBorder="1" applyAlignment="1">
      <alignment horizontal="center" vertical="center"/>
    </xf>
    <xf numFmtId="0" fontId="10" fillId="0" borderId="48" xfId="0" quotePrefix="1" applyFont="1" applyBorder="1" applyAlignment="1">
      <alignment horizontal="center" vertical="center"/>
    </xf>
    <xf numFmtId="0" fontId="10" fillId="0" borderId="49" xfId="0" quotePrefix="1" applyFont="1" applyBorder="1" applyAlignment="1">
      <alignment horizontal="center" vertical="center"/>
    </xf>
    <xf numFmtId="0" fontId="8" fillId="0" borderId="71" xfId="0" applyFont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17" fillId="0" borderId="0" xfId="0" applyFont="1" applyAlignment="1" applyProtection="1">
      <alignment horizontal="center"/>
      <protection locked="0"/>
    </xf>
    <xf numFmtId="1" fontId="3" fillId="0" borderId="0" xfId="2" applyNumberFormat="1" applyFont="1" applyBorder="1" applyAlignment="1">
      <alignment horizontal="left" vertical="center"/>
    </xf>
    <xf numFmtId="164" fontId="3" fillId="0" borderId="0" xfId="2" applyFont="1" applyBorder="1" applyAlignment="1">
      <alignment horizontal="left" vertical="center" wrapText="1"/>
    </xf>
    <xf numFmtId="164" fontId="3" fillId="0" borderId="21" xfId="2" applyFont="1" applyBorder="1" applyAlignment="1">
      <alignment horizontal="left" vertical="center" wrapText="1"/>
    </xf>
    <xf numFmtId="0" fontId="15" fillId="0" borderId="72" xfId="0" applyFont="1" applyBorder="1" applyAlignment="1" applyProtection="1">
      <alignment horizontal="center" vertical="center"/>
      <protection locked="0"/>
    </xf>
    <xf numFmtId="0" fontId="15" fillId="0" borderId="44" xfId="0" applyFont="1" applyBorder="1" applyAlignment="1" applyProtection="1">
      <alignment horizontal="center" vertical="center"/>
      <protection locked="0"/>
    </xf>
    <xf numFmtId="0" fontId="8" fillId="0" borderId="67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3" fillId="0" borderId="18" xfId="0" applyFont="1" applyBorder="1" applyAlignment="1" applyProtection="1">
      <alignment horizontal="left" vertical="center"/>
      <protection locked="0"/>
    </xf>
    <xf numFmtId="0" fontId="3" fillId="0" borderId="13" xfId="0" applyFont="1" applyBorder="1" applyAlignment="1" applyProtection="1">
      <alignment horizontal="left" vertical="center"/>
      <protection locked="0"/>
    </xf>
    <xf numFmtId="0" fontId="24" fillId="0" borderId="0" xfId="5" applyFont="1" applyAlignment="1" applyProtection="1">
      <alignment horizontal="left" vertical="center"/>
      <protection locked="0"/>
    </xf>
    <xf numFmtId="0" fontId="8" fillId="0" borderId="18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center" vertical="top"/>
      <protection locked="0"/>
    </xf>
  </cellXfs>
  <cellStyles count="9">
    <cellStyle name="Comma" xfId="1" builtinId="3"/>
    <cellStyle name="Comma [0]" xfId="2" builtinId="6"/>
    <cellStyle name="Comma [0] 2" xfId="3" xr:uid="{00000000-0005-0000-0000-000002000000}"/>
    <cellStyle name="Comma 2" xfId="4" xr:uid="{00000000-0005-0000-0000-000003000000}"/>
    <cellStyle name="Normal" xfId="0" builtinId="0"/>
    <cellStyle name="Normal_TKDN Proyek form kosong2" xfId="5" xr:uid="{00000000-0005-0000-0000-000005000000}"/>
    <cellStyle name="Normal_TKDN Proyek3-1" xfId="6" xr:uid="{00000000-0005-0000-0000-000006000000}"/>
    <cellStyle name="Percent" xfId="7" builtinId="5"/>
    <cellStyle name="Percent 2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38101</xdr:rowOff>
    </xdr:from>
    <xdr:to>
      <xdr:col>8</xdr:col>
      <xdr:colOff>281024</xdr:colOff>
      <xdr:row>16</xdr:row>
      <xdr:rowOff>60961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9A09ED-B24B-4919-9EA3-EB9A74F24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" y="297181"/>
          <a:ext cx="3656684" cy="183642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45720</xdr:colOff>
      <xdr:row>2</xdr:row>
      <xdr:rowOff>38100</xdr:rowOff>
    </xdr:from>
    <xdr:to>
      <xdr:col>15</xdr:col>
      <xdr:colOff>61215</xdr:colOff>
      <xdr:row>10</xdr:row>
      <xdr:rowOff>38190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ECA9A5-F94F-43AF-8A7B-5E315ACDA2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34840" y="297180"/>
          <a:ext cx="2941575" cy="103641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51352</xdr:colOff>
      <xdr:row>13</xdr:row>
      <xdr:rowOff>26835</xdr:rowOff>
    </xdr:from>
    <xdr:to>
      <xdr:col>15</xdr:col>
      <xdr:colOff>28744</xdr:colOff>
      <xdr:row>25</xdr:row>
      <xdr:rowOff>95556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01453D9-B017-429E-963C-3ADE3D469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64326" y="1749618"/>
          <a:ext cx="2919375" cy="16589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16</xdr:col>
      <xdr:colOff>38100</xdr:colOff>
      <xdr:row>2</xdr:row>
      <xdr:rowOff>53340</xdr:rowOff>
    </xdr:from>
    <xdr:to>
      <xdr:col>22</xdr:col>
      <xdr:colOff>84078</xdr:colOff>
      <xdr:row>11</xdr:row>
      <xdr:rowOff>106786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67C36C-8F8A-482D-8D82-49C7644FB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40980" y="312420"/>
          <a:ext cx="2972058" cy="121930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</xdr:col>
      <xdr:colOff>30480</xdr:colOff>
      <xdr:row>19</xdr:row>
      <xdr:rowOff>60960</xdr:rowOff>
    </xdr:from>
    <xdr:to>
      <xdr:col>7</xdr:col>
      <xdr:colOff>45975</xdr:colOff>
      <xdr:row>42</xdr:row>
      <xdr:rowOff>122183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B9AFEB-D5B3-4354-A58B-B4E071C1E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18160" y="2522220"/>
          <a:ext cx="2941575" cy="304064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16</xdr:col>
      <xdr:colOff>38100</xdr:colOff>
      <xdr:row>14</xdr:row>
      <xdr:rowOff>30480</xdr:rowOff>
    </xdr:from>
    <xdr:to>
      <xdr:col>23</xdr:col>
      <xdr:colOff>42521</xdr:colOff>
      <xdr:row>36</xdr:row>
      <xdr:rowOff>30977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F8DDA53-4BBE-4655-8C5C-41DA67E55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83387" y="1885784"/>
          <a:ext cx="3436734" cy="291597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9</xdr:col>
      <xdr:colOff>45721</xdr:colOff>
      <xdr:row>31</xdr:row>
      <xdr:rowOff>40331</xdr:rowOff>
    </xdr:from>
    <xdr:to>
      <xdr:col>16</xdr:col>
      <xdr:colOff>350521</xdr:colOff>
      <xdr:row>44</xdr:row>
      <xdr:rowOff>23077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E5E2488-BBE8-47B1-8C1D-F57180308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458695" y="4148505"/>
          <a:ext cx="3737113" cy="170552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121920</xdr:colOff>
      <xdr:row>4</xdr:row>
      <xdr:rowOff>99060</xdr:rowOff>
    </xdr:from>
    <xdr:to>
      <xdr:col>27</xdr:col>
      <xdr:colOff>304800</xdr:colOff>
      <xdr:row>17</xdr:row>
      <xdr:rowOff>236220</xdr:rowOff>
    </xdr:to>
    <xdr:pic>
      <xdr:nvPicPr>
        <xdr:cNvPr id="3088" name="Picture 2">
          <a:extLst>
            <a:ext uri="{FF2B5EF4-FFF2-40B4-BE49-F238E27FC236}">
              <a16:creationId xmlns:a16="http://schemas.microsoft.com/office/drawing/2014/main" id="{54F4D147-F784-4DA0-B933-6785A31AA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5640" y="838200"/>
          <a:ext cx="5547360" cy="31394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182880</xdr:colOff>
      <xdr:row>4</xdr:row>
      <xdr:rowOff>160020</xdr:rowOff>
    </xdr:from>
    <xdr:to>
      <xdr:col>24</xdr:col>
      <xdr:colOff>277364</xdr:colOff>
      <xdr:row>26</xdr:row>
      <xdr:rowOff>45720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A5036F-5A3B-4049-BF0B-759480443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08180" y="815340"/>
          <a:ext cx="3995924" cy="504444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7620</xdr:colOff>
      <xdr:row>30</xdr:row>
      <xdr:rowOff>60960</xdr:rowOff>
    </xdr:from>
    <xdr:to>
      <xdr:col>11</xdr:col>
      <xdr:colOff>1021903</xdr:colOff>
      <xdr:row>46</xdr:row>
      <xdr:rowOff>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A08FF66-8699-4A2F-AE82-69F0D3FBC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6393180"/>
          <a:ext cx="9495343" cy="20118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D24D-1383-41B4-ACAB-038C106F5627}">
  <sheetPr>
    <tabColor rgb="FF00B0F0"/>
  </sheetPr>
  <dimension ref="B2:Q31"/>
  <sheetViews>
    <sheetView zoomScale="115" zoomScaleNormal="115" workbookViewId="0">
      <selection activeCell="H47" sqref="H47"/>
    </sheetView>
  </sheetViews>
  <sheetFormatPr defaultRowHeight="10.199999999999999" x14ac:dyDescent="0.2"/>
  <sheetData>
    <row r="2" spans="2:17" x14ac:dyDescent="0.2">
      <c r="B2" s="283" t="s">
        <v>97</v>
      </c>
      <c r="J2" s="283" t="s">
        <v>96</v>
      </c>
      <c r="Q2" s="283" t="s">
        <v>99</v>
      </c>
    </row>
    <row r="13" spans="2:17" x14ac:dyDescent="0.2">
      <c r="J13" s="283" t="s">
        <v>98</v>
      </c>
    </row>
    <row r="14" spans="2:17" x14ac:dyDescent="0.2">
      <c r="Q14" s="283" t="s">
        <v>102</v>
      </c>
    </row>
    <row r="19" spans="2:10" x14ac:dyDescent="0.2">
      <c r="B19" s="283" t="s">
        <v>100</v>
      </c>
    </row>
    <row r="28" spans="2:10" x14ac:dyDescent="0.2">
      <c r="J28" s="284" t="s">
        <v>101</v>
      </c>
    </row>
    <row r="31" spans="2:10" x14ac:dyDescent="0.2">
      <c r="J31" s="283" t="s">
        <v>103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  <pageSetUpPr fitToPage="1"/>
  </sheetPr>
  <dimension ref="A1:L24"/>
  <sheetViews>
    <sheetView showGridLines="0" topLeftCell="A2" zoomScale="89" zoomScaleNormal="85" zoomScaleSheetLayoutView="100" workbookViewId="0">
      <selection activeCell="D24" sqref="D24"/>
    </sheetView>
  </sheetViews>
  <sheetFormatPr defaultRowHeight="10.199999999999999" x14ac:dyDescent="0.2"/>
  <cols>
    <col min="1" max="1" width="4.7109375" style="1" customWidth="1"/>
    <col min="2" max="2" width="2.28515625" style="1" customWidth="1"/>
    <col min="3" max="3" width="37.7109375" customWidth="1"/>
    <col min="4" max="4" width="17" customWidth="1"/>
    <col min="5" max="6" width="10.42578125" customWidth="1"/>
    <col min="7" max="7" width="7.7109375" style="1" customWidth="1"/>
    <col min="8" max="8" width="9" bestFit="1" customWidth="1"/>
    <col min="9" max="9" width="16.42578125" customWidth="1"/>
    <col min="10" max="10" width="20.85546875" bestFit="1" customWidth="1"/>
    <col min="11" max="12" width="21" bestFit="1" customWidth="1"/>
  </cols>
  <sheetData>
    <row r="1" spans="1:12" x14ac:dyDescent="0.2">
      <c r="A1" s="381"/>
      <c r="B1" s="381"/>
      <c r="C1" s="381"/>
      <c r="L1" s="184"/>
    </row>
    <row r="2" spans="1:12" x14ac:dyDescent="0.2">
      <c r="A2" s="105"/>
      <c r="B2" s="105"/>
      <c r="C2" s="105"/>
      <c r="K2" s="385" t="str">
        <f>'Form 3.5'!G2</f>
        <v>HASIL VERIFIKASI</v>
      </c>
      <c r="L2" s="386"/>
    </row>
    <row r="3" spans="1:12" x14ac:dyDescent="0.2">
      <c r="A3" s="105"/>
      <c r="B3" s="105"/>
      <c r="C3" s="105"/>
      <c r="K3" s="1"/>
      <c r="L3" s="1"/>
    </row>
    <row r="4" spans="1:12" s="17" customFormat="1" ht="19.5" customHeight="1" x14ac:dyDescent="0.2">
      <c r="A4" s="382" t="s">
        <v>62</v>
      </c>
      <c r="B4" s="382"/>
      <c r="C4" s="382"/>
      <c r="D4" s="382"/>
      <c r="E4" s="382"/>
      <c r="F4" s="382"/>
      <c r="G4" s="382"/>
      <c r="H4" s="382"/>
      <c r="I4" s="382"/>
      <c r="J4" s="382"/>
      <c r="K4" s="382"/>
      <c r="L4" s="382"/>
    </row>
    <row r="5" spans="1:12" s="17" customFormat="1" ht="21" customHeight="1" x14ac:dyDescent="0.2">
      <c r="A5" s="374"/>
      <c r="B5" s="374"/>
      <c r="C5" s="374"/>
      <c r="D5" s="374"/>
      <c r="E5" s="374"/>
      <c r="F5" s="374"/>
      <c r="G5" s="374"/>
      <c r="H5" s="374"/>
      <c r="I5" s="374"/>
      <c r="J5" s="374"/>
      <c r="K5" s="374"/>
      <c r="L5" s="374"/>
    </row>
    <row r="6" spans="1:12" s="32" customFormat="1" ht="18" customHeight="1" thickBot="1" x14ac:dyDescent="0.45">
      <c r="A6" s="377"/>
      <c r="B6" s="377"/>
      <c r="C6" s="377"/>
      <c r="D6" s="29"/>
      <c r="E6" s="29"/>
      <c r="F6" s="29"/>
      <c r="G6" s="30"/>
      <c r="H6" s="29"/>
      <c r="I6" s="29"/>
      <c r="J6" s="31"/>
      <c r="K6" s="81"/>
      <c r="L6" s="185"/>
    </row>
    <row r="7" spans="1:12" s="34" customFormat="1" ht="18" customHeight="1" x14ac:dyDescent="0.2">
      <c r="A7" s="67" t="s">
        <v>43</v>
      </c>
      <c r="B7" s="68"/>
      <c r="C7" s="68"/>
      <c r="D7" s="69" t="s">
        <v>19</v>
      </c>
      <c r="E7" s="70" t="str">
        <f>'Form 3.5'!E7</f>
        <v>PT Mckinsey Indonesia</v>
      </c>
      <c r="F7" s="70"/>
      <c r="G7" s="69"/>
      <c r="H7" s="69"/>
      <c r="I7" s="71"/>
      <c r="J7" s="71"/>
      <c r="K7" s="71"/>
      <c r="L7" s="72"/>
    </row>
    <row r="8" spans="1:12" s="34" customFormat="1" ht="18" customHeight="1" x14ac:dyDescent="0.2">
      <c r="A8" s="73" t="s">
        <v>20</v>
      </c>
      <c r="B8" s="33"/>
      <c r="C8" s="33"/>
      <c r="D8" s="74" t="s">
        <v>19</v>
      </c>
      <c r="E8" s="75" t="str">
        <f>'Form 3.5'!E8</f>
        <v>Wisma GKBI Penthouse 1&amp;2 Jl. Jend. Sudirman No. 28 Bendungan Hilir, Tanah Abang, Jakarta Pusat</v>
      </c>
      <c r="F8" s="75"/>
      <c r="G8" s="74"/>
      <c r="H8" s="74"/>
      <c r="L8" s="76"/>
    </row>
    <row r="9" spans="1:12" s="34" customFormat="1" ht="18" customHeight="1" x14ac:dyDescent="0.2">
      <c r="A9" s="77" t="s">
        <v>31</v>
      </c>
      <c r="B9" s="33"/>
      <c r="C9" s="33"/>
      <c r="D9" s="74" t="s">
        <v>19</v>
      </c>
      <c r="E9" s="75" t="s">
        <v>93</v>
      </c>
      <c r="F9" s="75"/>
      <c r="G9" s="74"/>
      <c r="H9" s="74"/>
      <c r="L9" s="76"/>
    </row>
    <row r="10" spans="1:12" s="34" customFormat="1" ht="18" customHeight="1" x14ac:dyDescent="0.2">
      <c r="A10" s="77" t="s">
        <v>40</v>
      </c>
      <c r="B10" s="33"/>
      <c r="C10" s="33"/>
      <c r="D10" s="74" t="s">
        <v>19</v>
      </c>
      <c r="E10" s="75" t="s">
        <v>76</v>
      </c>
      <c r="F10" s="75"/>
      <c r="G10" s="74"/>
      <c r="H10" s="74"/>
      <c r="L10" s="76"/>
    </row>
    <row r="11" spans="1:12" s="34" customFormat="1" ht="18" customHeight="1" x14ac:dyDescent="0.2">
      <c r="A11" s="77" t="s">
        <v>32</v>
      </c>
      <c r="B11" s="33"/>
      <c r="C11" s="33"/>
      <c r="D11" s="74" t="s">
        <v>19</v>
      </c>
      <c r="E11" s="281" t="s">
        <v>94</v>
      </c>
      <c r="F11" s="281"/>
      <c r="G11" s="74"/>
      <c r="H11" s="74"/>
      <c r="L11" s="76"/>
    </row>
    <row r="12" spans="1:12" ht="14.4" thickBot="1" x14ac:dyDescent="0.3">
      <c r="A12" s="78"/>
      <c r="B12" s="52"/>
      <c r="C12" s="52"/>
      <c r="D12" s="52"/>
      <c r="E12" s="52"/>
      <c r="F12" s="52"/>
      <c r="G12" s="79"/>
      <c r="H12" s="52"/>
      <c r="I12" s="52"/>
      <c r="J12" s="52"/>
      <c r="K12" s="52"/>
      <c r="L12" s="80"/>
    </row>
    <row r="13" spans="1:12" s="1" customFormat="1" ht="20.25" customHeight="1" x14ac:dyDescent="0.2">
      <c r="A13" s="396" t="s">
        <v>21</v>
      </c>
      <c r="B13" s="365" t="s">
        <v>44</v>
      </c>
      <c r="C13" s="366"/>
      <c r="D13" s="390" t="s">
        <v>22</v>
      </c>
      <c r="E13" s="378" t="s">
        <v>61</v>
      </c>
      <c r="F13" s="371" t="s">
        <v>49</v>
      </c>
      <c r="G13" s="354" t="s">
        <v>23</v>
      </c>
      <c r="H13" s="387" t="s">
        <v>34</v>
      </c>
      <c r="I13" s="362" t="s">
        <v>67</v>
      </c>
      <c r="J13" s="393" t="s">
        <v>50</v>
      </c>
      <c r="K13" s="394"/>
      <c r="L13" s="395"/>
    </row>
    <row r="14" spans="1:12" s="1" customFormat="1" ht="20.25" customHeight="1" x14ac:dyDescent="0.2">
      <c r="A14" s="397"/>
      <c r="B14" s="367"/>
      <c r="C14" s="368"/>
      <c r="D14" s="391"/>
      <c r="E14" s="379"/>
      <c r="F14" s="372"/>
      <c r="G14" s="355"/>
      <c r="H14" s="388"/>
      <c r="I14" s="363"/>
      <c r="J14" s="383" t="s">
        <v>51</v>
      </c>
      <c r="K14" s="360" t="s">
        <v>52</v>
      </c>
      <c r="L14" s="375" t="s">
        <v>1</v>
      </c>
    </row>
    <row r="15" spans="1:12" s="1" customFormat="1" ht="20.25" customHeight="1" thickBot="1" x14ac:dyDescent="0.25">
      <c r="A15" s="384"/>
      <c r="B15" s="369"/>
      <c r="C15" s="370"/>
      <c r="D15" s="392"/>
      <c r="E15" s="380"/>
      <c r="F15" s="373"/>
      <c r="G15" s="356"/>
      <c r="H15" s="389"/>
      <c r="I15" s="364"/>
      <c r="J15" s="384"/>
      <c r="K15" s="361"/>
      <c r="L15" s="376"/>
    </row>
    <row r="16" spans="1:12" s="1" customFormat="1" ht="20.25" customHeight="1" thickBot="1" x14ac:dyDescent="0.25">
      <c r="A16" s="216" t="s">
        <v>7</v>
      </c>
      <c r="B16" s="352" t="s">
        <v>2</v>
      </c>
      <c r="C16" s="353"/>
      <c r="D16" s="217" t="s">
        <v>3</v>
      </c>
      <c r="E16" s="218" t="s">
        <v>4</v>
      </c>
      <c r="F16" s="218" t="s">
        <v>8</v>
      </c>
      <c r="G16" s="217" t="s">
        <v>9</v>
      </c>
      <c r="H16" s="219" t="s">
        <v>10</v>
      </c>
      <c r="I16" s="220" t="s">
        <v>11</v>
      </c>
      <c r="J16" s="357" t="s">
        <v>25</v>
      </c>
      <c r="K16" s="358"/>
      <c r="L16" s="359"/>
    </row>
    <row r="17" spans="1:12" ht="20.100000000000001" customHeight="1" x14ac:dyDescent="0.2">
      <c r="A17" s="247">
        <v>1</v>
      </c>
      <c r="B17" s="285"/>
      <c r="C17" s="286" t="s">
        <v>74</v>
      </c>
      <c r="D17" s="287"/>
      <c r="E17" s="288" t="s">
        <v>69</v>
      </c>
      <c r="F17" s="289">
        <v>1</v>
      </c>
      <c r="G17" s="290">
        <v>0</v>
      </c>
      <c r="H17" s="291">
        <v>0</v>
      </c>
      <c r="I17" s="292">
        <v>20000000</v>
      </c>
      <c r="J17" s="221">
        <f>F17*H17*I17</f>
        <v>0</v>
      </c>
      <c r="K17" s="222">
        <f>(1-F17)*G17*H17*I17</f>
        <v>0</v>
      </c>
      <c r="L17" s="223">
        <f>+J17+K17</f>
        <v>0</v>
      </c>
    </row>
    <row r="18" spans="1:12" s="107" customFormat="1" ht="20.100000000000001" customHeight="1" x14ac:dyDescent="0.2">
      <c r="A18" s="118">
        <v>2</v>
      </c>
      <c r="B18" s="293"/>
      <c r="C18" s="294" t="s">
        <v>74</v>
      </c>
      <c r="D18" s="295"/>
      <c r="E18" s="296" t="s">
        <v>72</v>
      </c>
      <c r="F18" s="297">
        <v>0</v>
      </c>
      <c r="G18" s="290">
        <v>0</v>
      </c>
      <c r="H18" s="298">
        <v>0</v>
      </c>
      <c r="I18" s="299">
        <v>20000000</v>
      </c>
      <c r="J18" s="225">
        <f>F18*G18*H18*I18</f>
        <v>0</v>
      </c>
      <c r="K18" s="226">
        <f>(1-F18)*H18*I18</f>
        <v>0</v>
      </c>
      <c r="L18" s="224">
        <f t="shared" ref="L18:L20" si="0">+J18+K18</f>
        <v>0</v>
      </c>
    </row>
    <row r="19" spans="1:12" s="107" customFormat="1" ht="20.100000000000001" customHeight="1" x14ac:dyDescent="0.2">
      <c r="A19" s="118"/>
      <c r="B19" s="119"/>
      <c r="C19" s="120"/>
      <c r="D19" s="121"/>
      <c r="E19" s="210"/>
      <c r="F19" s="202"/>
      <c r="G19" s="123"/>
      <c r="H19" s="228"/>
      <c r="I19" s="227"/>
      <c r="J19" s="225">
        <f>F19*G19*H19*I19</f>
        <v>0</v>
      </c>
      <c r="K19" s="226">
        <f>(1-F19)*G19*H19*I19</f>
        <v>0</v>
      </c>
      <c r="L19" s="224">
        <f t="shared" si="0"/>
        <v>0</v>
      </c>
    </row>
    <row r="20" spans="1:12" s="107" customFormat="1" ht="20.100000000000001" customHeight="1" thickBot="1" x14ac:dyDescent="0.25">
      <c r="A20" s="118"/>
      <c r="B20" s="119"/>
      <c r="C20" s="120"/>
      <c r="D20" s="121"/>
      <c r="E20" s="122"/>
      <c r="F20" s="203"/>
      <c r="G20" s="124"/>
      <c r="H20" s="214"/>
      <c r="I20" s="142"/>
      <c r="J20" s="225">
        <f>F20*G20*H20*I20</f>
        <v>0</v>
      </c>
      <c r="K20" s="226">
        <f>(1-F20)*G20*H20*I20</f>
        <v>0</v>
      </c>
      <c r="L20" s="224">
        <f t="shared" si="0"/>
        <v>0</v>
      </c>
    </row>
    <row r="21" spans="1:12" ht="20.100000000000001" customHeight="1" thickBot="1" x14ac:dyDescent="0.25">
      <c r="A21" s="37"/>
      <c r="B21" s="37"/>
      <c r="C21" s="37"/>
      <c r="D21" s="37"/>
      <c r="E21" s="37"/>
      <c r="F21" s="37"/>
      <c r="G21" s="37"/>
      <c r="H21" s="350" t="s">
        <v>26</v>
      </c>
      <c r="I21" s="351"/>
      <c r="J21" s="125">
        <f>SUM(J17:J20)</f>
        <v>0</v>
      </c>
      <c r="K21" s="126">
        <f>SUM(K17:K20)</f>
        <v>0</v>
      </c>
      <c r="L21" s="187">
        <f>SUM(L17:L20)</f>
        <v>0</v>
      </c>
    </row>
    <row r="22" spans="1:12" x14ac:dyDescent="0.2">
      <c r="B22" s="39"/>
      <c r="C22" s="40"/>
    </row>
    <row r="23" spans="1:12" x14ac:dyDescent="0.2">
      <c r="B23" s="41"/>
      <c r="C23" s="42"/>
    </row>
    <row r="24" spans="1:12" x14ac:dyDescent="0.2">
      <c r="B24" s="41"/>
      <c r="C24" s="42"/>
    </row>
  </sheetData>
  <mergeCells count="20">
    <mergeCell ref="A5:L5"/>
    <mergeCell ref="L14:L15"/>
    <mergeCell ref="A6:C6"/>
    <mergeCell ref="E13:E15"/>
    <mergeCell ref="A1:C1"/>
    <mergeCell ref="A4:L4"/>
    <mergeCell ref="J14:J15"/>
    <mergeCell ref="K2:L2"/>
    <mergeCell ref="H13:H15"/>
    <mergeCell ref="D13:D15"/>
    <mergeCell ref="J13:L13"/>
    <mergeCell ref="A13:A15"/>
    <mergeCell ref="H21:I21"/>
    <mergeCell ref="B16:C16"/>
    <mergeCell ref="G13:G15"/>
    <mergeCell ref="J16:L16"/>
    <mergeCell ref="K14:K15"/>
    <mergeCell ref="I13:I15"/>
    <mergeCell ref="B13:C15"/>
    <mergeCell ref="F13:F15"/>
  </mergeCells>
  <phoneticPr fontId="7" type="noConversion"/>
  <printOptions horizontalCentered="1"/>
  <pageMargins left="0.19685039370078741" right="0.19685039370078741" top="0.43307086614173229" bottom="0.47244094488188981" header="0.31496062992125984" footer="0.23622047244094491"/>
  <pageSetup paperSize="9" fitToHeight="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0000"/>
    <pageSetUpPr fitToPage="1"/>
  </sheetPr>
  <dimension ref="A1:N32"/>
  <sheetViews>
    <sheetView showGridLines="0" zoomScale="85" zoomScaleNormal="85" zoomScaleSheetLayoutView="100" workbookViewId="0">
      <selection activeCell="M39" sqref="M39"/>
    </sheetView>
  </sheetViews>
  <sheetFormatPr defaultRowHeight="10.199999999999999" x14ac:dyDescent="0.2"/>
  <cols>
    <col min="1" max="1" width="4.7109375" customWidth="1"/>
    <col min="2" max="2" width="1.7109375" customWidth="1"/>
    <col min="3" max="3" width="36.7109375" customWidth="1"/>
    <col min="4" max="4" width="16" customWidth="1"/>
    <col min="5" max="5" width="7" customWidth="1"/>
    <col min="6" max="6" width="8.7109375" customWidth="1"/>
    <col min="7" max="7" width="11" customWidth="1"/>
    <col min="8" max="8" width="8.42578125" customWidth="1"/>
    <col min="9" max="9" width="4.7109375" customWidth="1"/>
    <col min="10" max="10" width="8.7109375" customWidth="1"/>
    <col min="11" max="11" width="16.7109375" customWidth="1"/>
    <col min="12" max="12" width="19.85546875" customWidth="1"/>
    <col min="13" max="13" width="18.140625" customWidth="1"/>
    <col min="14" max="14" width="20.140625" customWidth="1"/>
  </cols>
  <sheetData>
    <row r="1" spans="1:14" x14ac:dyDescent="0.2">
      <c r="A1" s="381"/>
      <c r="B1" s="381"/>
      <c r="C1" s="381"/>
      <c r="M1" s="385" t="str">
        <f>'Form 3.5'!G2</f>
        <v>HASIL VERIFIKASI</v>
      </c>
      <c r="N1" s="386"/>
    </row>
    <row r="2" spans="1:14" x14ac:dyDescent="0.2">
      <c r="A2" s="105"/>
      <c r="B2" s="105"/>
      <c r="C2" s="105"/>
      <c r="N2" s="104"/>
    </row>
    <row r="3" spans="1:14" x14ac:dyDescent="0.2">
      <c r="A3" s="105"/>
      <c r="B3" s="105"/>
      <c r="C3" s="105"/>
      <c r="N3" s="104"/>
    </row>
    <row r="4" spans="1:14" s="17" customFormat="1" ht="27.75" customHeight="1" x14ac:dyDescent="0.2">
      <c r="A4" s="382" t="s">
        <v>54</v>
      </c>
      <c r="B4" s="382"/>
      <c r="C4" s="382"/>
      <c r="D4" s="382"/>
      <c r="E4" s="382"/>
      <c r="F4" s="382"/>
      <c r="G4" s="382"/>
      <c r="H4" s="382"/>
      <c r="I4" s="382"/>
      <c r="J4" s="382"/>
      <c r="K4" s="382"/>
      <c r="L4" s="382"/>
      <c r="M4" s="382"/>
      <c r="N4" s="382"/>
    </row>
    <row r="5" spans="1:14" s="17" customFormat="1" ht="20.25" customHeight="1" x14ac:dyDescent="0.4">
      <c r="A5" s="66"/>
      <c r="B5" s="66"/>
      <c r="C5" s="106"/>
      <c r="D5" s="106"/>
      <c r="E5" s="106"/>
      <c r="F5" s="106"/>
      <c r="G5" s="106"/>
      <c r="H5" s="66"/>
      <c r="I5" s="66"/>
      <c r="J5" s="66"/>
      <c r="K5" s="66"/>
      <c r="L5" s="66"/>
      <c r="M5" s="66"/>
      <c r="N5" s="66"/>
    </row>
    <row r="6" spans="1:14" s="32" customFormat="1" ht="18" customHeight="1" thickBot="1" x14ac:dyDescent="0.3">
      <c r="A6" s="86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185"/>
    </row>
    <row r="7" spans="1:14" s="33" customFormat="1" ht="18" customHeight="1" x14ac:dyDescent="0.2">
      <c r="A7" s="67" t="s">
        <v>43</v>
      </c>
      <c r="B7" s="82"/>
      <c r="C7" s="68"/>
      <c r="D7" s="69" t="s">
        <v>19</v>
      </c>
      <c r="E7" s="96" t="str">
        <f>'Form 3.1'!E7</f>
        <v>PT Mckinsey Indonesia</v>
      </c>
      <c r="F7" s="96"/>
      <c r="G7" s="96"/>
      <c r="H7" s="69"/>
      <c r="I7" s="69"/>
      <c r="J7" s="68"/>
      <c r="K7" s="68"/>
      <c r="L7" s="68"/>
      <c r="M7" s="68"/>
      <c r="N7" s="83"/>
    </row>
    <row r="8" spans="1:14" s="33" customFormat="1" ht="18" customHeight="1" x14ac:dyDescent="0.2">
      <c r="A8" s="73" t="s">
        <v>20</v>
      </c>
      <c r="B8" s="59"/>
      <c r="D8" s="74" t="s">
        <v>19</v>
      </c>
      <c r="E8" s="97" t="str">
        <f>'Form 3.1'!E8</f>
        <v>Wisma GKBI Penthouse 1&amp;2 Jl. Jend. Sudirman No. 28 Bendungan Hilir, Tanah Abang, Jakarta Pusat</v>
      </c>
      <c r="F8" s="97"/>
      <c r="G8" s="97"/>
      <c r="H8" s="74"/>
      <c r="N8" s="84"/>
    </row>
    <row r="9" spans="1:14" s="33" customFormat="1" ht="18" customHeight="1" x14ac:dyDescent="0.2">
      <c r="A9" s="77" t="s">
        <v>31</v>
      </c>
      <c r="B9" s="59"/>
      <c r="D9" s="74" t="s">
        <v>19</v>
      </c>
      <c r="E9" s="97" t="str">
        <f>'Form 3.1'!E9</f>
        <v>Jasa Konsultansi "IMPLEMENT CONSULTING SERVICE FOR DEVELOPING PT PGN UNLOCK VALUE INITIATIVES</v>
      </c>
      <c r="F9" s="97"/>
      <c r="G9" s="97"/>
      <c r="H9" s="74"/>
      <c r="N9" s="84"/>
    </row>
    <row r="10" spans="1:14" s="33" customFormat="1" ht="18" customHeight="1" x14ac:dyDescent="0.2">
      <c r="A10" s="77" t="s">
        <v>40</v>
      </c>
      <c r="B10" s="59"/>
      <c r="D10" s="74" t="s">
        <v>19</v>
      </c>
      <c r="E10" s="97" t="str">
        <f>'Form 3.1'!E10</f>
        <v>PT Perusahaan Gas Negara</v>
      </c>
      <c r="F10" s="97"/>
      <c r="G10" s="97"/>
      <c r="H10" s="74"/>
      <c r="N10" s="84"/>
    </row>
    <row r="11" spans="1:14" s="47" customFormat="1" ht="13.2" x14ac:dyDescent="0.25">
      <c r="A11" s="77" t="s">
        <v>32</v>
      </c>
      <c r="B11" s="59"/>
      <c r="D11" s="74" t="s">
        <v>19</v>
      </c>
      <c r="E11" s="282" t="str">
        <f>'Form 3.1'!E11</f>
        <v>013900.PK/LG.01/CST/2023</v>
      </c>
      <c r="F11" s="282"/>
      <c r="G11" s="97"/>
      <c r="H11" s="74"/>
      <c r="I11" s="33"/>
      <c r="J11" s="33"/>
      <c r="K11" s="33"/>
      <c r="N11" s="85"/>
    </row>
    <row r="12" spans="1:14" ht="14.4" thickBot="1" x14ac:dyDescent="0.3">
      <c r="A12" s="78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80"/>
    </row>
    <row r="13" spans="1:14" s="1" customFormat="1" ht="20.25" customHeight="1" x14ac:dyDescent="0.2">
      <c r="A13" s="396" t="s">
        <v>21</v>
      </c>
      <c r="B13" s="365" t="s">
        <v>44</v>
      </c>
      <c r="C13" s="366"/>
      <c r="D13" s="390" t="s">
        <v>39</v>
      </c>
      <c r="E13" s="407" t="s">
        <v>35</v>
      </c>
      <c r="F13" s="408"/>
      <c r="G13" s="409"/>
      <c r="H13" s="371" t="s">
        <v>23</v>
      </c>
      <c r="I13" s="387" t="s">
        <v>34</v>
      </c>
      <c r="J13" s="399"/>
      <c r="K13" s="362" t="s">
        <v>45</v>
      </c>
      <c r="L13" s="393" t="s">
        <v>50</v>
      </c>
      <c r="M13" s="394"/>
      <c r="N13" s="395"/>
    </row>
    <row r="14" spans="1:14" s="1" customFormat="1" ht="20.25" customHeight="1" x14ac:dyDescent="0.2">
      <c r="A14" s="397"/>
      <c r="B14" s="367"/>
      <c r="C14" s="368"/>
      <c r="D14" s="391"/>
      <c r="E14" s="411" t="s">
        <v>36</v>
      </c>
      <c r="F14" s="411" t="s">
        <v>37</v>
      </c>
      <c r="G14" s="411" t="s">
        <v>38</v>
      </c>
      <c r="H14" s="372"/>
      <c r="I14" s="388"/>
      <c r="J14" s="400"/>
      <c r="K14" s="363"/>
      <c r="L14" s="383" t="s">
        <v>51</v>
      </c>
      <c r="M14" s="360" t="s">
        <v>52</v>
      </c>
      <c r="N14" s="375" t="s">
        <v>1</v>
      </c>
    </row>
    <row r="15" spans="1:14" s="1" customFormat="1" ht="20.25" customHeight="1" thickBot="1" x14ac:dyDescent="0.25">
      <c r="A15" s="384"/>
      <c r="B15" s="369"/>
      <c r="C15" s="370"/>
      <c r="D15" s="392"/>
      <c r="E15" s="412"/>
      <c r="F15" s="412"/>
      <c r="G15" s="392"/>
      <c r="H15" s="373"/>
      <c r="I15" s="389"/>
      <c r="J15" s="401"/>
      <c r="K15" s="398"/>
      <c r="L15" s="384"/>
      <c r="M15" s="361"/>
      <c r="N15" s="376"/>
    </row>
    <row r="16" spans="1:14" s="1" customFormat="1" ht="20.25" customHeight="1" thickBot="1" x14ac:dyDescent="0.25">
      <c r="A16" s="110" t="s">
        <v>7</v>
      </c>
      <c r="B16" s="402" t="s">
        <v>2</v>
      </c>
      <c r="C16" s="405"/>
      <c r="D16" s="35" t="s">
        <v>3</v>
      </c>
      <c r="E16" s="402" t="s">
        <v>4</v>
      </c>
      <c r="F16" s="403"/>
      <c r="G16" s="404"/>
      <c r="H16" s="35" t="s">
        <v>8</v>
      </c>
      <c r="I16" s="402" t="s">
        <v>9</v>
      </c>
      <c r="J16" s="406"/>
      <c r="K16" s="95" t="s">
        <v>10</v>
      </c>
      <c r="L16" s="357" t="s">
        <v>11</v>
      </c>
      <c r="M16" s="358"/>
      <c r="N16" s="359"/>
    </row>
    <row r="17" spans="1:14" ht="20.100000000000001" customHeight="1" x14ac:dyDescent="0.25">
      <c r="A17" s="127"/>
      <c r="B17" s="128"/>
      <c r="C17" s="129"/>
      <c r="D17" s="130"/>
      <c r="E17" s="131"/>
      <c r="F17" s="131"/>
      <c r="G17" s="204"/>
      <c r="H17" s="132"/>
      <c r="I17" s="133"/>
      <c r="J17" s="134"/>
      <c r="K17" s="135"/>
      <c r="L17" s="116">
        <f>G17*H17*I17*K17</f>
        <v>0</v>
      </c>
      <c r="M17" s="117">
        <f>(1-G17)*H17*I17*K17</f>
        <v>0</v>
      </c>
      <c r="N17" s="186">
        <f>+L17+M17</f>
        <v>0</v>
      </c>
    </row>
    <row r="18" spans="1:14" ht="20.100000000000001" customHeight="1" x14ac:dyDescent="0.2">
      <c r="A18" s="118"/>
      <c r="B18" s="136"/>
      <c r="C18" s="137"/>
      <c r="D18" s="122"/>
      <c r="E18" s="138"/>
      <c r="F18" s="181"/>
      <c r="G18" s="205"/>
      <c r="H18" s="181"/>
      <c r="I18" s="182"/>
      <c r="J18" s="141"/>
      <c r="K18" s="183"/>
      <c r="L18" s="143">
        <f>G18*H18*I18*K18</f>
        <v>0</v>
      </c>
      <c r="M18" s="144">
        <f>(1-G18)*H18*I18*K18</f>
        <v>0</v>
      </c>
      <c r="N18" s="188">
        <f>+L18+M18</f>
        <v>0</v>
      </c>
    </row>
    <row r="19" spans="1:14" ht="20.100000000000001" customHeight="1" x14ac:dyDescent="0.2">
      <c r="A19" s="118"/>
      <c r="B19" s="136"/>
      <c r="C19" s="137"/>
      <c r="D19" s="122"/>
      <c r="E19" s="138"/>
      <c r="F19" s="181"/>
      <c r="G19" s="205"/>
      <c r="H19" s="181"/>
      <c r="I19" s="182"/>
      <c r="J19" s="141"/>
      <c r="K19" s="183"/>
      <c r="L19" s="143">
        <f t="shared" ref="L19:L31" si="0">G19*H19*I19*K19</f>
        <v>0</v>
      </c>
      <c r="M19" s="144">
        <f t="shared" ref="M19:M31" si="1">(1-G19)*H19*I19*K19</f>
        <v>0</v>
      </c>
      <c r="N19" s="188">
        <f t="shared" ref="N19:N31" si="2">+L19+M19</f>
        <v>0</v>
      </c>
    </row>
    <row r="20" spans="1:14" s="107" customFormat="1" ht="20.100000000000001" customHeight="1" x14ac:dyDescent="0.2">
      <c r="A20" s="118"/>
      <c r="B20" s="136"/>
      <c r="C20" s="137"/>
      <c r="D20" s="122"/>
      <c r="E20" s="138"/>
      <c r="F20" s="181"/>
      <c r="G20" s="205"/>
      <c r="H20" s="181"/>
      <c r="I20" s="182"/>
      <c r="J20" s="141"/>
      <c r="K20" s="183"/>
      <c r="L20" s="143">
        <f t="shared" si="0"/>
        <v>0</v>
      </c>
      <c r="M20" s="144">
        <f t="shared" si="1"/>
        <v>0</v>
      </c>
      <c r="N20" s="188">
        <f t="shared" si="2"/>
        <v>0</v>
      </c>
    </row>
    <row r="21" spans="1:14" s="107" customFormat="1" ht="20.100000000000001" hidden="1" customHeight="1" x14ac:dyDescent="0.2">
      <c r="A21" s="118"/>
      <c r="B21" s="136"/>
      <c r="C21" s="145"/>
      <c r="D21" s="122"/>
      <c r="E21" s="138"/>
      <c r="F21" s="181"/>
      <c r="G21" s="205"/>
      <c r="H21" s="181"/>
      <c r="I21" s="182"/>
      <c r="J21" s="141"/>
      <c r="K21" s="183"/>
      <c r="L21" s="143">
        <f t="shared" si="0"/>
        <v>0</v>
      </c>
      <c r="M21" s="144">
        <f t="shared" si="1"/>
        <v>0</v>
      </c>
      <c r="N21" s="188">
        <f t="shared" si="2"/>
        <v>0</v>
      </c>
    </row>
    <row r="22" spans="1:14" s="107" customFormat="1" ht="20.100000000000001" hidden="1" customHeight="1" x14ac:dyDescent="0.2">
      <c r="A22" s="118"/>
      <c r="B22" s="136"/>
      <c r="C22" s="137"/>
      <c r="D22" s="122"/>
      <c r="E22" s="138"/>
      <c r="F22" s="139"/>
      <c r="G22" s="205"/>
      <c r="H22" s="139"/>
      <c r="I22" s="140"/>
      <c r="J22" s="141"/>
      <c r="K22" s="142"/>
      <c r="L22" s="143">
        <f t="shared" si="0"/>
        <v>0</v>
      </c>
      <c r="M22" s="144">
        <f t="shared" si="1"/>
        <v>0</v>
      </c>
      <c r="N22" s="188">
        <f t="shared" si="2"/>
        <v>0</v>
      </c>
    </row>
    <row r="23" spans="1:14" s="107" customFormat="1" ht="20.100000000000001" hidden="1" customHeight="1" x14ac:dyDescent="0.2">
      <c r="A23" s="118"/>
      <c r="B23" s="136"/>
      <c r="C23" s="145"/>
      <c r="D23" s="122"/>
      <c r="E23" s="138"/>
      <c r="F23" s="139"/>
      <c r="G23" s="205"/>
      <c r="H23" s="139"/>
      <c r="I23" s="140"/>
      <c r="J23" s="141"/>
      <c r="K23" s="142"/>
      <c r="L23" s="143">
        <f t="shared" si="0"/>
        <v>0</v>
      </c>
      <c r="M23" s="144">
        <f t="shared" si="1"/>
        <v>0</v>
      </c>
      <c r="N23" s="188">
        <f t="shared" si="2"/>
        <v>0</v>
      </c>
    </row>
    <row r="24" spans="1:14" ht="20.100000000000001" hidden="1" customHeight="1" x14ac:dyDescent="0.25">
      <c r="A24" s="127"/>
      <c r="B24" s="128"/>
      <c r="C24" s="129"/>
      <c r="D24" s="130"/>
      <c r="E24" s="131"/>
      <c r="F24" s="131"/>
      <c r="G24" s="204"/>
      <c r="H24" s="146"/>
      <c r="I24" s="147"/>
      <c r="J24" s="115"/>
      <c r="K24" s="135"/>
      <c r="L24" s="116">
        <f t="shared" si="0"/>
        <v>0</v>
      </c>
      <c r="M24" s="117">
        <f t="shared" si="1"/>
        <v>0</v>
      </c>
      <c r="N24" s="186">
        <f t="shared" si="2"/>
        <v>0</v>
      </c>
    </row>
    <row r="25" spans="1:14" ht="20.100000000000001" hidden="1" customHeight="1" x14ac:dyDescent="0.25">
      <c r="A25" s="127"/>
      <c r="B25" s="128"/>
      <c r="C25" s="129"/>
      <c r="D25" s="130"/>
      <c r="E25" s="131"/>
      <c r="F25" s="131"/>
      <c r="G25" s="204"/>
      <c r="H25" s="148"/>
      <c r="I25" s="133"/>
      <c r="J25" s="134"/>
      <c r="K25" s="135"/>
      <c r="L25" s="116">
        <f t="shared" si="0"/>
        <v>0</v>
      </c>
      <c r="M25" s="117">
        <f t="shared" si="1"/>
        <v>0</v>
      </c>
      <c r="N25" s="186">
        <f t="shared" si="2"/>
        <v>0</v>
      </c>
    </row>
    <row r="26" spans="1:14" ht="20.100000000000001" hidden="1" customHeight="1" x14ac:dyDescent="0.25">
      <c r="A26" s="127"/>
      <c r="B26" s="128"/>
      <c r="C26" s="129"/>
      <c r="D26" s="130"/>
      <c r="E26" s="131"/>
      <c r="F26" s="131"/>
      <c r="G26" s="204"/>
      <c r="H26" s="148"/>
      <c r="I26" s="133"/>
      <c r="J26" s="134"/>
      <c r="K26" s="135"/>
      <c r="L26" s="116">
        <f t="shared" si="0"/>
        <v>0</v>
      </c>
      <c r="M26" s="117">
        <f t="shared" si="1"/>
        <v>0</v>
      </c>
      <c r="N26" s="186">
        <f t="shared" si="2"/>
        <v>0</v>
      </c>
    </row>
    <row r="27" spans="1:14" ht="20.100000000000001" hidden="1" customHeight="1" x14ac:dyDescent="0.25">
      <c r="A27" s="127"/>
      <c r="B27" s="128"/>
      <c r="C27" s="129"/>
      <c r="D27" s="130"/>
      <c r="E27" s="131"/>
      <c r="F27" s="131"/>
      <c r="G27" s="204"/>
      <c r="H27" s="148"/>
      <c r="I27" s="133"/>
      <c r="J27" s="134"/>
      <c r="K27" s="135"/>
      <c r="L27" s="116">
        <f t="shared" si="0"/>
        <v>0</v>
      </c>
      <c r="M27" s="117">
        <f t="shared" si="1"/>
        <v>0</v>
      </c>
      <c r="N27" s="186">
        <f t="shared" si="2"/>
        <v>0</v>
      </c>
    </row>
    <row r="28" spans="1:14" ht="20.100000000000001" hidden="1" customHeight="1" x14ac:dyDescent="0.25">
      <c r="A28" s="127"/>
      <c r="B28" s="128"/>
      <c r="C28" s="129"/>
      <c r="D28" s="130"/>
      <c r="E28" s="130"/>
      <c r="F28" s="130"/>
      <c r="G28" s="206"/>
      <c r="H28" s="148"/>
      <c r="I28" s="133"/>
      <c r="J28" s="134"/>
      <c r="K28" s="135"/>
      <c r="L28" s="116">
        <f t="shared" si="0"/>
        <v>0</v>
      </c>
      <c r="M28" s="117">
        <f t="shared" si="1"/>
        <v>0</v>
      </c>
      <c r="N28" s="186">
        <f t="shared" si="2"/>
        <v>0</v>
      </c>
    </row>
    <row r="29" spans="1:14" ht="20.100000000000001" hidden="1" customHeight="1" x14ac:dyDescent="0.25">
      <c r="A29" s="127"/>
      <c r="B29" s="128"/>
      <c r="C29" s="129"/>
      <c r="D29" s="130"/>
      <c r="E29" s="131"/>
      <c r="F29" s="131"/>
      <c r="G29" s="204"/>
      <c r="H29" s="148"/>
      <c r="I29" s="133"/>
      <c r="J29" s="134"/>
      <c r="K29" s="135"/>
      <c r="L29" s="116">
        <f t="shared" si="0"/>
        <v>0</v>
      </c>
      <c r="M29" s="117">
        <f t="shared" si="1"/>
        <v>0</v>
      </c>
      <c r="N29" s="186">
        <f t="shared" si="2"/>
        <v>0</v>
      </c>
    </row>
    <row r="30" spans="1:14" ht="20.100000000000001" hidden="1" customHeight="1" x14ac:dyDescent="0.2">
      <c r="A30" s="127"/>
      <c r="B30" s="149"/>
      <c r="C30" s="129"/>
      <c r="D30" s="130"/>
      <c r="E30" s="130"/>
      <c r="F30" s="130"/>
      <c r="G30" s="206"/>
      <c r="H30" s="148"/>
      <c r="I30" s="133"/>
      <c r="J30" s="134"/>
      <c r="K30" s="135"/>
      <c r="L30" s="116">
        <f t="shared" si="0"/>
        <v>0</v>
      </c>
      <c r="M30" s="117">
        <f t="shared" si="1"/>
        <v>0</v>
      </c>
      <c r="N30" s="186">
        <f t="shared" si="2"/>
        <v>0</v>
      </c>
    </row>
    <row r="31" spans="1:14" ht="20.100000000000001" customHeight="1" thickBot="1" x14ac:dyDescent="0.25">
      <c r="A31" s="189"/>
      <c r="B31" s="190"/>
      <c r="C31" s="191"/>
      <c r="D31" s="192"/>
      <c r="E31" s="193"/>
      <c r="F31" s="193"/>
      <c r="G31" s="207"/>
      <c r="H31" s="194"/>
      <c r="I31" s="195"/>
      <c r="J31" s="196"/>
      <c r="K31" s="197"/>
      <c r="L31" s="198">
        <f t="shared" si="0"/>
        <v>0</v>
      </c>
      <c r="M31" s="199">
        <f t="shared" si="1"/>
        <v>0</v>
      </c>
      <c r="N31" s="200">
        <f t="shared" si="2"/>
        <v>0</v>
      </c>
    </row>
    <row r="32" spans="1:14" ht="20.100000000000001" customHeight="1" thickBot="1" x14ac:dyDescent="0.25">
      <c r="A32" s="48"/>
      <c r="B32" s="48"/>
      <c r="C32" s="48"/>
      <c r="D32" s="37"/>
      <c r="E32" s="38"/>
      <c r="F32" s="38"/>
      <c r="G32" s="38"/>
      <c r="H32" s="49"/>
      <c r="I32" s="350" t="s">
        <v>26</v>
      </c>
      <c r="J32" s="410"/>
      <c r="K32" s="351"/>
      <c r="L32" s="150">
        <f>SUM(L17:L31)</f>
        <v>0</v>
      </c>
      <c r="M32" s="150">
        <f>SUM(M17:M31)</f>
        <v>0</v>
      </c>
      <c r="N32" s="201">
        <f>SUM(N17:N31)</f>
        <v>0</v>
      </c>
    </row>
  </sheetData>
  <mergeCells count="22">
    <mergeCell ref="L16:N16"/>
    <mergeCell ref="E13:G13"/>
    <mergeCell ref="I32:K32"/>
    <mergeCell ref="E14:E15"/>
    <mergeCell ref="F14:F15"/>
    <mergeCell ref="G14:G15"/>
    <mergeCell ref="A1:C1"/>
    <mergeCell ref="K13:K15"/>
    <mergeCell ref="L13:N13"/>
    <mergeCell ref="I13:J15"/>
    <mergeCell ref="E16:G16"/>
    <mergeCell ref="A4:N4"/>
    <mergeCell ref="M1:N1"/>
    <mergeCell ref="N14:N15"/>
    <mergeCell ref="B13:C15"/>
    <mergeCell ref="M14:M15"/>
    <mergeCell ref="B16:C16"/>
    <mergeCell ref="D13:D15"/>
    <mergeCell ref="I16:J16"/>
    <mergeCell ref="L14:L15"/>
    <mergeCell ref="H13:H15"/>
    <mergeCell ref="A13:A15"/>
  </mergeCells>
  <phoneticPr fontId="7" type="noConversion"/>
  <printOptions horizontalCentered="1"/>
  <pageMargins left="0.19685039370078741" right="0.19685039370078741" top="0.43307086614173229" bottom="0.47244094488188981" header="0.31496062992125984" footer="0.23622047244094491"/>
  <pageSetup paperSize="9" scale="99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92D050"/>
    <pageSetUpPr fitToPage="1"/>
  </sheetPr>
  <dimension ref="A1:M188"/>
  <sheetViews>
    <sheetView showGridLines="0" topLeftCell="A13" zoomScaleNormal="100" zoomScaleSheetLayoutView="100" workbookViewId="0">
      <selection activeCell="C17" sqref="C17"/>
    </sheetView>
  </sheetViews>
  <sheetFormatPr defaultRowHeight="10.199999999999999" x14ac:dyDescent="0.2"/>
  <cols>
    <col min="1" max="1" width="4.7109375" customWidth="1"/>
    <col min="2" max="2" width="2.28515625" customWidth="1"/>
    <col min="3" max="3" width="40.7109375" customWidth="1"/>
    <col min="4" max="4" width="14.42578125" customWidth="1"/>
    <col min="5" max="6" width="12.7109375" customWidth="1"/>
    <col min="7" max="7" width="11.28515625" customWidth="1"/>
    <col min="8" max="8" width="8.5703125" customWidth="1"/>
    <col min="9" max="9" width="17.85546875" bestFit="1" customWidth="1"/>
    <col min="10" max="10" width="20.85546875" bestFit="1" customWidth="1"/>
    <col min="11" max="11" width="19.85546875" bestFit="1" customWidth="1"/>
    <col min="12" max="12" width="21" bestFit="1" customWidth="1"/>
  </cols>
  <sheetData>
    <row r="1" spans="1:13" x14ac:dyDescent="0.2">
      <c r="A1" s="381"/>
      <c r="B1" s="381"/>
      <c r="C1" s="381"/>
      <c r="L1" s="104"/>
    </row>
    <row r="2" spans="1:13" x14ac:dyDescent="0.2">
      <c r="A2" s="105"/>
      <c r="B2" s="105"/>
      <c r="C2" s="105"/>
      <c r="K2" s="385" t="str">
        <f>'Form 3.5'!G2</f>
        <v>HASIL VERIFIKASI</v>
      </c>
      <c r="L2" s="386"/>
    </row>
    <row r="3" spans="1:13" x14ac:dyDescent="0.2">
      <c r="A3" s="105"/>
      <c r="B3" s="105"/>
      <c r="C3" s="105"/>
      <c r="L3" s="104"/>
    </row>
    <row r="4" spans="1:13" s="50" customFormat="1" ht="21" customHeight="1" x14ac:dyDescent="0.2">
      <c r="A4" s="413" t="s">
        <v>63</v>
      </c>
      <c r="B4" s="413"/>
      <c r="C4" s="413"/>
      <c r="D4" s="413"/>
      <c r="E4" s="413"/>
      <c r="F4" s="413"/>
      <c r="G4" s="413"/>
      <c r="H4" s="413"/>
      <c r="I4" s="413"/>
      <c r="J4" s="413"/>
      <c r="K4" s="413"/>
      <c r="L4" s="413"/>
    </row>
    <row r="5" spans="1:13" s="50" customFormat="1" ht="21" customHeight="1" x14ac:dyDescent="0.2">
      <c r="A5" s="422"/>
      <c r="B5" s="422"/>
      <c r="C5" s="422"/>
      <c r="D5" s="422"/>
      <c r="E5" s="422"/>
      <c r="F5" s="422"/>
      <c r="G5" s="422"/>
      <c r="H5" s="422"/>
      <c r="I5" s="422"/>
      <c r="J5" s="422"/>
      <c r="K5" s="422"/>
      <c r="L5" s="422"/>
    </row>
    <row r="6" spans="1:13" s="32" customFormat="1" ht="18" customHeight="1" thickBot="1" x14ac:dyDescent="0.3">
      <c r="A6" s="86"/>
      <c r="B6" s="45"/>
      <c r="C6" s="51"/>
      <c r="D6" s="45"/>
      <c r="E6" s="45"/>
      <c r="F6" s="45"/>
      <c r="G6" s="45"/>
      <c r="H6" s="45"/>
      <c r="I6" s="45"/>
      <c r="J6" s="46"/>
      <c r="L6" s="185"/>
    </row>
    <row r="7" spans="1:13" s="33" customFormat="1" ht="18" customHeight="1" x14ac:dyDescent="0.2">
      <c r="A7" s="67" t="s">
        <v>43</v>
      </c>
      <c r="B7" s="82"/>
      <c r="C7" s="68"/>
      <c r="D7" s="69" t="s">
        <v>19</v>
      </c>
      <c r="E7" s="70" t="str">
        <f>'Form 3.1'!E7</f>
        <v>PT Mckinsey Indonesia</v>
      </c>
      <c r="F7" s="70"/>
      <c r="G7" s="68"/>
      <c r="H7" s="69"/>
      <c r="I7" s="68"/>
      <c r="J7" s="68"/>
      <c r="K7" s="68"/>
      <c r="L7" s="83"/>
    </row>
    <row r="8" spans="1:13" s="33" customFormat="1" ht="18" customHeight="1" x14ac:dyDescent="0.2">
      <c r="A8" s="73" t="s">
        <v>20</v>
      </c>
      <c r="B8" s="59"/>
      <c r="D8" s="74" t="s">
        <v>19</v>
      </c>
      <c r="E8" s="75" t="str">
        <f>'Form 3.1'!E8</f>
        <v>Wisma GKBI Penthouse 1&amp;2 Jl. Jend. Sudirman No. 28 Bendungan Hilir, Tanah Abang, Jakarta Pusat</v>
      </c>
      <c r="F8" s="75"/>
      <c r="H8" s="74"/>
      <c r="L8" s="84"/>
    </row>
    <row r="9" spans="1:13" s="33" customFormat="1" ht="18" customHeight="1" x14ac:dyDescent="0.2">
      <c r="A9" s="77" t="s">
        <v>31</v>
      </c>
      <c r="B9" s="59"/>
      <c r="D9" s="74" t="s">
        <v>19</v>
      </c>
      <c r="E9" s="75" t="str">
        <f>'Form 3.1'!E9</f>
        <v>Jasa Konsultansi "IMPLEMENT CONSULTING SERVICE FOR DEVELOPING PT PGN UNLOCK VALUE INITIATIVES</v>
      </c>
      <c r="F9" s="75"/>
      <c r="H9" s="74"/>
      <c r="L9" s="84"/>
    </row>
    <row r="10" spans="1:13" s="33" customFormat="1" ht="18" customHeight="1" x14ac:dyDescent="0.2">
      <c r="A10" s="77" t="s">
        <v>40</v>
      </c>
      <c r="B10" s="59"/>
      <c r="D10" s="74" t="s">
        <v>19</v>
      </c>
      <c r="E10" s="75" t="str">
        <f>'Form 3.1'!E10</f>
        <v>PT Perusahaan Gas Negara</v>
      </c>
      <c r="F10" s="75"/>
      <c r="H10" s="74"/>
      <c r="L10" s="84"/>
    </row>
    <row r="11" spans="1:13" s="47" customFormat="1" ht="13.2" x14ac:dyDescent="0.25">
      <c r="A11" s="77" t="s">
        <v>32</v>
      </c>
      <c r="B11" s="59"/>
      <c r="D11" s="74" t="s">
        <v>19</v>
      </c>
      <c r="E11" s="423" t="str">
        <f>'Form 3.1'!E11</f>
        <v>013900.PK/LG.01/CST/2023</v>
      </c>
      <c r="F11" s="423"/>
      <c r="G11" s="33"/>
      <c r="H11" s="33"/>
      <c r="I11" s="33"/>
      <c r="L11" s="85"/>
    </row>
    <row r="12" spans="1:13" ht="14.4" thickBot="1" x14ac:dyDescent="0.3">
      <c r="A12" s="78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80"/>
    </row>
    <row r="13" spans="1:13" s="1" customFormat="1" ht="20.25" customHeight="1" x14ac:dyDescent="0.2">
      <c r="A13" s="396" t="s">
        <v>21</v>
      </c>
      <c r="B13" s="365" t="s">
        <v>44</v>
      </c>
      <c r="C13" s="414"/>
      <c r="D13" s="390" t="s">
        <v>22</v>
      </c>
      <c r="E13" s="378" t="s">
        <v>61</v>
      </c>
      <c r="F13" s="371" t="s">
        <v>49</v>
      </c>
      <c r="G13" s="354" t="s">
        <v>23</v>
      </c>
      <c r="H13" s="387" t="s">
        <v>65</v>
      </c>
      <c r="I13" s="362" t="s">
        <v>67</v>
      </c>
      <c r="J13" s="421" t="s">
        <v>50</v>
      </c>
      <c r="K13" s="394"/>
      <c r="L13" s="395"/>
    </row>
    <row r="14" spans="1:13" s="1" customFormat="1" ht="20.25" customHeight="1" x14ac:dyDescent="0.2">
      <c r="A14" s="397"/>
      <c r="B14" s="367"/>
      <c r="C14" s="415"/>
      <c r="D14" s="391"/>
      <c r="E14" s="379"/>
      <c r="F14" s="372"/>
      <c r="G14" s="355"/>
      <c r="H14" s="388"/>
      <c r="I14" s="363"/>
      <c r="J14" s="383" t="s">
        <v>51</v>
      </c>
      <c r="K14" s="360" t="s">
        <v>52</v>
      </c>
      <c r="L14" s="375" t="s">
        <v>1</v>
      </c>
      <c r="M14" s="417" t="s">
        <v>127</v>
      </c>
    </row>
    <row r="15" spans="1:13" s="1" customFormat="1" ht="20.25" customHeight="1" thickBot="1" x14ac:dyDescent="0.25">
      <c r="A15" s="384"/>
      <c r="B15" s="369"/>
      <c r="C15" s="416"/>
      <c r="D15" s="392"/>
      <c r="E15" s="380"/>
      <c r="F15" s="373"/>
      <c r="G15" s="356"/>
      <c r="H15" s="389"/>
      <c r="I15" s="364"/>
      <c r="J15" s="384"/>
      <c r="K15" s="361"/>
      <c r="L15" s="376"/>
      <c r="M15" s="418"/>
    </row>
    <row r="16" spans="1:13" s="1" customFormat="1" ht="20.25" customHeight="1" thickBot="1" x14ac:dyDescent="0.25">
      <c r="A16" s="110" t="s">
        <v>7</v>
      </c>
      <c r="B16" s="402" t="s">
        <v>2</v>
      </c>
      <c r="C16" s="405"/>
      <c r="D16" s="35" t="s">
        <v>3</v>
      </c>
      <c r="E16" s="36" t="s">
        <v>4</v>
      </c>
      <c r="F16" s="36" t="s">
        <v>8</v>
      </c>
      <c r="G16" s="35" t="s">
        <v>9</v>
      </c>
      <c r="H16" s="219" t="s">
        <v>10</v>
      </c>
      <c r="I16" s="95" t="s">
        <v>11</v>
      </c>
      <c r="J16" s="357" t="s">
        <v>25</v>
      </c>
      <c r="K16" s="358"/>
      <c r="L16" s="359"/>
      <c r="M16" s="341" t="s">
        <v>128</v>
      </c>
    </row>
    <row r="17" spans="1:13" ht="20.100000000000001" customHeight="1" x14ac:dyDescent="0.2">
      <c r="A17" s="178">
        <v>1</v>
      </c>
      <c r="B17" s="177"/>
      <c r="C17" s="329" t="s">
        <v>68</v>
      </c>
      <c r="D17" s="317"/>
      <c r="E17" s="317" t="s">
        <v>69</v>
      </c>
      <c r="F17" s="318">
        <v>1</v>
      </c>
      <c r="G17" s="319">
        <v>1</v>
      </c>
      <c r="H17" s="328">
        <v>49</v>
      </c>
      <c r="I17" s="320">
        <v>100000000</v>
      </c>
      <c r="J17" s="229">
        <f t="shared" ref="J17:J24" si="0">F17*H17*I17</f>
        <v>4900000000</v>
      </c>
      <c r="K17" s="230">
        <f>(1-F17)*H17*I17</f>
        <v>0</v>
      </c>
      <c r="L17" s="337">
        <f>+J17+K17</f>
        <v>4900000000</v>
      </c>
      <c r="M17" s="345">
        <f>L17/'Form 3.5'!$G$22</f>
        <v>0.34623816444022948</v>
      </c>
    </row>
    <row r="18" spans="1:13" s="111" customFormat="1" ht="20.100000000000001" customHeight="1" x14ac:dyDescent="0.2">
      <c r="A18" s="248">
        <v>2</v>
      </c>
      <c r="B18" s="249"/>
      <c r="C18" s="321" t="s">
        <v>70</v>
      </c>
      <c r="D18" s="322"/>
      <c r="E18" s="323" t="s">
        <v>69</v>
      </c>
      <c r="F18" s="324">
        <v>1</v>
      </c>
      <c r="G18" s="325">
        <v>0</v>
      </c>
      <c r="H18" s="326">
        <v>0</v>
      </c>
      <c r="I18" s="327">
        <v>58000000</v>
      </c>
      <c r="J18" s="229">
        <f t="shared" si="0"/>
        <v>0</v>
      </c>
      <c r="K18" s="230">
        <f t="shared" ref="K18:K24" si="1">(1-F18)*H18*I18</f>
        <v>0</v>
      </c>
      <c r="L18" s="337">
        <f>+J18+K18</f>
        <v>0</v>
      </c>
      <c r="M18" s="346">
        <f>L18/'Form 3.5'!$G$22</f>
        <v>0</v>
      </c>
    </row>
    <row r="19" spans="1:13" s="111" customFormat="1" ht="20.100000000000001" customHeight="1" x14ac:dyDescent="0.2">
      <c r="A19" s="178">
        <v>3</v>
      </c>
      <c r="B19" s="177"/>
      <c r="C19" s="316" t="s">
        <v>71</v>
      </c>
      <c r="D19" s="317"/>
      <c r="E19" s="317" t="s">
        <v>69</v>
      </c>
      <c r="F19" s="318">
        <v>1</v>
      </c>
      <c r="G19" s="319">
        <v>4</v>
      </c>
      <c r="H19" s="328">
        <v>70</v>
      </c>
      <c r="I19" s="320">
        <v>58000000</v>
      </c>
      <c r="J19" s="229">
        <f>F19*H19*I19</f>
        <v>4060000000</v>
      </c>
      <c r="K19" s="230">
        <f t="shared" si="1"/>
        <v>0</v>
      </c>
      <c r="L19" s="337">
        <f t="shared" ref="L19:L24" si="2">+J19+K19</f>
        <v>4060000000</v>
      </c>
      <c r="M19" s="347">
        <f>L19/'Form 3.5'!$G$22</f>
        <v>0.28688305053619018</v>
      </c>
    </row>
    <row r="20" spans="1:13" s="111" customFormat="1" ht="20.100000000000001" customHeight="1" x14ac:dyDescent="0.2">
      <c r="A20" s="178">
        <v>4</v>
      </c>
      <c r="B20" s="177"/>
      <c r="C20" s="300" t="s">
        <v>68</v>
      </c>
      <c r="D20" s="301"/>
      <c r="E20" s="301" t="s">
        <v>72</v>
      </c>
      <c r="F20" s="302">
        <v>0</v>
      </c>
      <c r="G20" s="303">
        <v>7</v>
      </c>
      <c r="H20" s="304">
        <v>19.600000000000001</v>
      </c>
      <c r="I20" s="305">
        <v>100000000</v>
      </c>
      <c r="J20" s="229">
        <f t="shared" si="0"/>
        <v>0</v>
      </c>
      <c r="K20" s="230">
        <f t="shared" si="1"/>
        <v>1960000000.0000002</v>
      </c>
      <c r="L20" s="337">
        <f t="shared" si="2"/>
        <v>1960000000.0000002</v>
      </c>
      <c r="M20" s="347">
        <f>L20/'Form 3.5'!$G$22</f>
        <v>0.13849526577609181</v>
      </c>
    </row>
    <row r="21" spans="1:13" s="111" customFormat="1" ht="20.100000000000001" customHeight="1" x14ac:dyDescent="0.2">
      <c r="A21" s="178">
        <v>5</v>
      </c>
      <c r="B21" s="177"/>
      <c r="C21" s="306" t="s">
        <v>70</v>
      </c>
      <c r="D21" s="301"/>
      <c r="E21" s="301" t="s">
        <v>72</v>
      </c>
      <c r="F21" s="302">
        <v>0</v>
      </c>
      <c r="G21" s="303">
        <v>1</v>
      </c>
      <c r="H21" s="304">
        <v>33</v>
      </c>
      <c r="I21" s="305">
        <v>58000000</v>
      </c>
      <c r="J21" s="229">
        <f t="shared" si="0"/>
        <v>0</v>
      </c>
      <c r="K21" s="230">
        <f t="shared" si="1"/>
        <v>1914000000</v>
      </c>
      <c r="L21" s="337">
        <f t="shared" si="2"/>
        <v>1914000000</v>
      </c>
      <c r="M21" s="346">
        <f>L21/'Form 3.5'!$G$22</f>
        <v>0.1352448666813468</v>
      </c>
    </row>
    <row r="22" spans="1:13" ht="20.100000000000001" customHeight="1" x14ac:dyDescent="0.2">
      <c r="A22" s="178">
        <v>6</v>
      </c>
      <c r="B22" s="177"/>
      <c r="C22" s="306" t="s">
        <v>71</v>
      </c>
      <c r="D22" s="301"/>
      <c r="E22" s="301" t="s">
        <v>72</v>
      </c>
      <c r="F22" s="302">
        <v>0</v>
      </c>
      <c r="G22" s="303">
        <v>9</v>
      </c>
      <c r="H22" s="304">
        <v>12.4</v>
      </c>
      <c r="I22" s="305">
        <v>58000000</v>
      </c>
      <c r="J22" s="229">
        <f t="shared" si="0"/>
        <v>0</v>
      </c>
      <c r="K22" s="230">
        <f t="shared" si="1"/>
        <v>719200000</v>
      </c>
      <c r="L22" s="337">
        <f t="shared" si="2"/>
        <v>719200000</v>
      </c>
      <c r="M22" s="348">
        <f>L22/'Form 3.5'!$G$22</f>
        <v>5.0819283237839401E-2</v>
      </c>
    </row>
    <row r="23" spans="1:13" ht="20.100000000000001" customHeight="1" x14ac:dyDescent="0.2">
      <c r="A23" s="178"/>
      <c r="B23" s="177"/>
      <c r="C23" s="179"/>
      <c r="D23" s="234"/>
      <c r="E23" s="234"/>
      <c r="F23" s="235"/>
      <c r="G23" s="236"/>
      <c r="H23" s="154"/>
      <c r="I23" s="215"/>
      <c r="J23" s="232">
        <f t="shared" si="0"/>
        <v>0</v>
      </c>
      <c r="K23" s="233">
        <f t="shared" si="1"/>
        <v>0</v>
      </c>
      <c r="L23" s="338">
        <f t="shared" si="2"/>
        <v>0</v>
      </c>
      <c r="M23" s="348">
        <f>L23/'Form 3.5'!$G$22</f>
        <v>0</v>
      </c>
    </row>
    <row r="24" spans="1:13" ht="20.100000000000001" customHeight="1" thickBot="1" x14ac:dyDescent="0.25">
      <c r="A24" s="178"/>
      <c r="B24" s="177"/>
      <c r="C24" s="179"/>
      <c r="D24" s="234"/>
      <c r="E24" s="234"/>
      <c r="F24" s="235"/>
      <c r="G24" s="236"/>
      <c r="H24" s="154"/>
      <c r="I24" s="215"/>
      <c r="J24" s="232">
        <f t="shared" si="0"/>
        <v>0</v>
      </c>
      <c r="K24" s="233">
        <f t="shared" si="1"/>
        <v>0</v>
      </c>
      <c r="L24" s="338">
        <f t="shared" si="2"/>
        <v>0</v>
      </c>
      <c r="M24" s="348">
        <f>L24/'Form 3.5'!$G$22</f>
        <v>0</v>
      </c>
    </row>
    <row r="25" spans="1:13" ht="20.100000000000001" customHeight="1" thickBot="1" x14ac:dyDescent="0.25">
      <c r="A25" s="237"/>
      <c r="B25" s="237"/>
      <c r="C25" s="237"/>
      <c r="D25" s="237"/>
      <c r="E25" s="237"/>
      <c r="F25" s="237"/>
      <c r="G25" s="238"/>
      <c r="H25" s="419" t="s">
        <v>26</v>
      </c>
      <c r="I25" s="420"/>
      <c r="J25" s="150">
        <f>SUM(J17:J24)</f>
        <v>8960000000</v>
      </c>
      <c r="K25" s="150">
        <f>SUM(K17:K24)</f>
        <v>4593200000</v>
      </c>
      <c r="L25" s="339">
        <f>SUM(L17:L24)</f>
        <v>13553200000</v>
      </c>
      <c r="M25" s="349">
        <f>L25/'Form 3.5'!$G$22</f>
        <v>0.95768063067169762</v>
      </c>
    </row>
    <row r="26" spans="1:13" x14ac:dyDescent="0.2">
      <c r="A26" s="1"/>
      <c r="B26" s="1"/>
      <c r="G26" s="53"/>
    </row>
    <row r="27" spans="1:13" x14ac:dyDescent="0.2">
      <c r="B27" s="39"/>
      <c r="C27" s="40"/>
      <c r="G27" s="53"/>
    </row>
    <row r="28" spans="1:13" x14ac:dyDescent="0.2">
      <c r="B28" s="41"/>
      <c r="C28" s="42"/>
      <c r="G28" s="53"/>
    </row>
    <row r="29" spans="1:13" x14ac:dyDescent="0.2">
      <c r="G29" s="53"/>
    </row>
    <row r="30" spans="1:13" x14ac:dyDescent="0.2">
      <c r="C30" s="283" t="s">
        <v>118</v>
      </c>
      <c r="G30" s="53"/>
    </row>
    <row r="31" spans="1:13" x14ac:dyDescent="0.2">
      <c r="G31" s="53"/>
    </row>
    <row r="32" spans="1:13" x14ac:dyDescent="0.2">
      <c r="G32" s="53"/>
    </row>
    <row r="33" spans="7:7" x14ac:dyDescent="0.2">
      <c r="G33" s="53"/>
    </row>
    <row r="34" spans="7:7" x14ac:dyDescent="0.2">
      <c r="G34" s="53"/>
    </row>
    <row r="35" spans="7:7" x14ac:dyDescent="0.2">
      <c r="G35" s="53"/>
    </row>
    <row r="36" spans="7:7" x14ac:dyDescent="0.2">
      <c r="G36" s="53"/>
    </row>
    <row r="37" spans="7:7" x14ac:dyDescent="0.2">
      <c r="G37" s="53"/>
    </row>
    <row r="38" spans="7:7" x14ac:dyDescent="0.2">
      <c r="G38" s="53"/>
    </row>
    <row r="39" spans="7:7" x14ac:dyDescent="0.2">
      <c r="G39" s="53"/>
    </row>
    <row r="40" spans="7:7" x14ac:dyDescent="0.2">
      <c r="G40" s="53"/>
    </row>
    <row r="41" spans="7:7" x14ac:dyDescent="0.2">
      <c r="G41" s="53"/>
    </row>
    <row r="42" spans="7:7" x14ac:dyDescent="0.2">
      <c r="G42" s="53"/>
    </row>
    <row r="43" spans="7:7" x14ac:dyDescent="0.2">
      <c r="G43" s="53"/>
    </row>
    <row r="44" spans="7:7" x14ac:dyDescent="0.2">
      <c r="G44" s="53"/>
    </row>
    <row r="45" spans="7:7" x14ac:dyDescent="0.2">
      <c r="G45" s="53"/>
    </row>
    <row r="46" spans="7:7" x14ac:dyDescent="0.2">
      <c r="G46" s="53"/>
    </row>
    <row r="47" spans="7:7" x14ac:dyDescent="0.2">
      <c r="G47" s="53"/>
    </row>
    <row r="48" spans="7:7" x14ac:dyDescent="0.2">
      <c r="G48" s="53"/>
    </row>
    <row r="49" spans="7:7" x14ac:dyDescent="0.2">
      <c r="G49" s="53"/>
    </row>
    <row r="50" spans="7:7" x14ac:dyDescent="0.2">
      <c r="G50" s="53"/>
    </row>
    <row r="51" spans="7:7" x14ac:dyDescent="0.2">
      <c r="G51" s="53"/>
    </row>
    <row r="52" spans="7:7" x14ac:dyDescent="0.2">
      <c r="G52" s="53"/>
    </row>
    <row r="53" spans="7:7" x14ac:dyDescent="0.2">
      <c r="G53" s="53"/>
    </row>
    <row r="54" spans="7:7" x14ac:dyDescent="0.2">
      <c r="G54" s="53"/>
    </row>
    <row r="55" spans="7:7" x14ac:dyDescent="0.2">
      <c r="G55" s="53"/>
    </row>
    <row r="56" spans="7:7" x14ac:dyDescent="0.2">
      <c r="G56" s="53"/>
    </row>
    <row r="57" spans="7:7" x14ac:dyDescent="0.2">
      <c r="G57" s="53"/>
    </row>
    <row r="58" spans="7:7" x14ac:dyDescent="0.2">
      <c r="G58" s="53"/>
    </row>
    <row r="59" spans="7:7" x14ac:dyDescent="0.2">
      <c r="G59" s="53"/>
    </row>
    <row r="60" spans="7:7" x14ac:dyDescent="0.2">
      <c r="G60" s="53"/>
    </row>
    <row r="61" spans="7:7" x14ac:dyDescent="0.2">
      <c r="G61" s="53"/>
    </row>
    <row r="62" spans="7:7" x14ac:dyDescent="0.2">
      <c r="G62" s="53"/>
    </row>
    <row r="63" spans="7:7" x14ac:dyDescent="0.2">
      <c r="G63" s="53"/>
    </row>
    <row r="64" spans="7:7" x14ac:dyDescent="0.2">
      <c r="G64" s="53"/>
    </row>
    <row r="65" spans="7:7" x14ac:dyDescent="0.2">
      <c r="G65" s="53"/>
    </row>
    <row r="66" spans="7:7" x14ac:dyDescent="0.2">
      <c r="G66" s="53"/>
    </row>
    <row r="67" spans="7:7" x14ac:dyDescent="0.2">
      <c r="G67" s="53"/>
    </row>
    <row r="68" spans="7:7" x14ac:dyDescent="0.2">
      <c r="G68" s="53"/>
    </row>
    <row r="69" spans="7:7" x14ac:dyDescent="0.2">
      <c r="G69" s="53"/>
    </row>
    <row r="70" spans="7:7" x14ac:dyDescent="0.2">
      <c r="G70" s="53"/>
    </row>
    <row r="71" spans="7:7" x14ac:dyDescent="0.2">
      <c r="G71" s="53"/>
    </row>
    <row r="72" spans="7:7" x14ac:dyDescent="0.2">
      <c r="G72" s="53"/>
    </row>
    <row r="73" spans="7:7" x14ac:dyDescent="0.2">
      <c r="G73" s="53"/>
    </row>
    <row r="74" spans="7:7" x14ac:dyDescent="0.2">
      <c r="G74" s="53"/>
    </row>
    <row r="75" spans="7:7" x14ac:dyDescent="0.2">
      <c r="G75" s="53"/>
    </row>
    <row r="76" spans="7:7" x14ac:dyDescent="0.2">
      <c r="G76" s="53"/>
    </row>
    <row r="77" spans="7:7" x14ac:dyDescent="0.2">
      <c r="G77" s="53"/>
    </row>
    <row r="78" spans="7:7" x14ac:dyDescent="0.2">
      <c r="G78" s="53"/>
    </row>
    <row r="79" spans="7:7" x14ac:dyDescent="0.2">
      <c r="G79" s="53"/>
    </row>
    <row r="80" spans="7:7" x14ac:dyDescent="0.2">
      <c r="G80" s="53"/>
    </row>
    <row r="81" spans="7:7" x14ac:dyDescent="0.2">
      <c r="G81" s="53"/>
    </row>
    <row r="82" spans="7:7" x14ac:dyDescent="0.2">
      <c r="G82" s="53"/>
    </row>
    <row r="83" spans="7:7" x14ac:dyDescent="0.2">
      <c r="G83" s="53"/>
    </row>
    <row r="84" spans="7:7" x14ac:dyDescent="0.2">
      <c r="G84" s="53"/>
    </row>
    <row r="85" spans="7:7" x14ac:dyDescent="0.2">
      <c r="G85" s="53"/>
    </row>
    <row r="86" spans="7:7" x14ac:dyDescent="0.2">
      <c r="G86" s="53"/>
    </row>
    <row r="87" spans="7:7" x14ac:dyDescent="0.2">
      <c r="G87" s="53"/>
    </row>
    <row r="88" spans="7:7" x14ac:dyDescent="0.2">
      <c r="G88" s="53"/>
    </row>
    <row r="89" spans="7:7" x14ac:dyDescent="0.2">
      <c r="G89" s="53"/>
    </row>
    <row r="90" spans="7:7" x14ac:dyDescent="0.2">
      <c r="G90" s="53"/>
    </row>
    <row r="91" spans="7:7" x14ac:dyDescent="0.2">
      <c r="G91" s="53"/>
    </row>
    <row r="92" spans="7:7" x14ac:dyDescent="0.2">
      <c r="G92" s="53"/>
    </row>
    <row r="93" spans="7:7" x14ac:dyDescent="0.2">
      <c r="G93" s="53"/>
    </row>
    <row r="94" spans="7:7" x14ac:dyDescent="0.2">
      <c r="G94" s="53"/>
    </row>
    <row r="95" spans="7:7" x14ac:dyDescent="0.2">
      <c r="G95" s="53"/>
    </row>
    <row r="96" spans="7:7" x14ac:dyDescent="0.2">
      <c r="G96" s="53"/>
    </row>
    <row r="97" spans="7:7" x14ac:dyDescent="0.2">
      <c r="G97" s="53"/>
    </row>
    <row r="98" spans="7:7" x14ac:dyDescent="0.2">
      <c r="G98" s="53"/>
    </row>
    <row r="99" spans="7:7" x14ac:dyDescent="0.2">
      <c r="G99" s="53"/>
    </row>
    <row r="100" spans="7:7" x14ac:dyDescent="0.2">
      <c r="G100" s="53"/>
    </row>
    <row r="101" spans="7:7" x14ac:dyDescent="0.2">
      <c r="G101" s="53"/>
    </row>
    <row r="102" spans="7:7" x14ac:dyDescent="0.2">
      <c r="G102" s="53"/>
    </row>
    <row r="103" spans="7:7" x14ac:dyDescent="0.2">
      <c r="G103" s="53"/>
    </row>
    <row r="104" spans="7:7" x14ac:dyDescent="0.2">
      <c r="G104" s="53"/>
    </row>
    <row r="105" spans="7:7" x14ac:dyDescent="0.2">
      <c r="G105" s="53"/>
    </row>
    <row r="106" spans="7:7" x14ac:dyDescent="0.2">
      <c r="G106" s="53"/>
    </row>
    <row r="107" spans="7:7" x14ac:dyDescent="0.2">
      <c r="G107" s="53"/>
    </row>
    <row r="108" spans="7:7" x14ac:dyDescent="0.2">
      <c r="G108" s="53"/>
    </row>
    <row r="109" spans="7:7" x14ac:dyDescent="0.2">
      <c r="G109" s="53"/>
    </row>
    <row r="110" spans="7:7" x14ac:dyDescent="0.2">
      <c r="G110" s="53"/>
    </row>
    <row r="111" spans="7:7" x14ac:dyDescent="0.2">
      <c r="G111" s="53"/>
    </row>
    <row r="112" spans="7:7" x14ac:dyDescent="0.2">
      <c r="G112" s="53"/>
    </row>
    <row r="113" spans="7:7" x14ac:dyDescent="0.2">
      <c r="G113" s="53"/>
    </row>
    <row r="114" spans="7:7" x14ac:dyDescent="0.2">
      <c r="G114" s="53"/>
    </row>
    <row r="115" spans="7:7" x14ac:dyDescent="0.2">
      <c r="G115" s="53"/>
    </row>
    <row r="116" spans="7:7" x14ac:dyDescent="0.2">
      <c r="G116" s="53"/>
    </row>
    <row r="117" spans="7:7" x14ac:dyDescent="0.2">
      <c r="G117" s="53"/>
    </row>
    <row r="118" spans="7:7" x14ac:dyDescent="0.2">
      <c r="G118" s="53"/>
    </row>
    <row r="119" spans="7:7" x14ac:dyDescent="0.2">
      <c r="G119" s="53"/>
    </row>
    <row r="120" spans="7:7" x14ac:dyDescent="0.2">
      <c r="G120" s="53"/>
    </row>
    <row r="121" spans="7:7" x14ac:dyDescent="0.2">
      <c r="G121" s="53"/>
    </row>
    <row r="122" spans="7:7" x14ac:dyDescent="0.2">
      <c r="G122" s="53"/>
    </row>
    <row r="123" spans="7:7" x14ac:dyDescent="0.2">
      <c r="G123" s="53"/>
    </row>
    <row r="124" spans="7:7" x14ac:dyDescent="0.2">
      <c r="G124" s="53"/>
    </row>
    <row r="125" spans="7:7" x14ac:dyDescent="0.2">
      <c r="G125" s="53"/>
    </row>
    <row r="126" spans="7:7" x14ac:dyDescent="0.2">
      <c r="G126" s="53"/>
    </row>
    <row r="127" spans="7:7" x14ac:dyDescent="0.2">
      <c r="G127" s="53"/>
    </row>
    <row r="128" spans="7:7" x14ac:dyDescent="0.2">
      <c r="G128" s="53"/>
    </row>
    <row r="129" spans="7:7" x14ac:dyDescent="0.2">
      <c r="G129" s="53"/>
    </row>
    <row r="130" spans="7:7" x14ac:dyDescent="0.2">
      <c r="G130" s="53"/>
    </row>
    <row r="131" spans="7:7" x14ac:dyDescent="0.2">
      <c r="G131" s="53"/>
    </row>
    <row r="132" spans="7:7" x14ac:dyDescent="0.2">
      <c r="G132" s="53"/>
    </row>
    <row r="133" spans="7:7" x14ac:dyDescent="0.2">
      <c r="G133" s="53"/>
    </row>
    <row r="134" spans="7:7" x14ac:dyDescent="0.2">
      <c r="G134" s="53"/>
    </row>
    <row r="135" spans="7:7" x14ac:dyDescent="0.2">
      <c r="G135" s="53"/>
    </row>
    <row r="136" spans="7:7" x14ac:dyDescent="0.2">
      <c r="G136" s="53"/>
    </row>
    <row r="137" spans="7:7" x14ac:dyDescent="0.2">
      <c r="G137" s="53"/>
    </row>
    <row r="138" spans="7:7" x14ac:dyDescent="0.2">
      <c r="G138" s="53"/>
    </row>
    <row r="139" spans="7:7" x14ac:dyDescent="0.2">
      <c r="G139" s="53"/>
    </row>
    <row r="140" spans="7:7" x14ac:dyDescent="0.2">
      <c r="G140" s="53"/>
    </row>
    <row r="141" spans="7:7" x14ac:dyDescent="0.2">
      <c r="G141" s="53"/>
    </row>
    <row r="142" spans="7:7" x14ac:dyDescent="0.2">
      <c r="G142" s="53"/>
    </row>
    <row r="143" spans="7:7" x14ac:dyDescent="0.2">
      <c r="G143" s="53"/>
    </row>
    <row r="144" spans="7:7" x14ac:dyDescent="0.2">
      <c r="G144" s="53"/>
    </row>
    <row r="145" spans="7:7" x14ac:dyDescent="0.2">
      <c r="G145" s="53"/>
    </row>
    <row r="146" spans="7:7" x14ac:dyDescent="0.2">
      <c r="G146" s="53"/>
    </row>
    <row r="147" spans="7:7" x14ac:dyDescent="0.2">
      <c r="G147" s="53"/>
    </row>
    <row r="148" spans="7:7" x14ac:dyDescent="0.2">
      <c r="G148" s="53"/>
    </row>
    <row r="149" spans="7:7" x14ac:dyDescent="0.2">
      <c r="G149" s="53"/>
    </row>
    <row r="150" spans="7:7" x14ac:dyDescent="0.2">
      <c r="G150" s="53"/>
    </row>
    <row r="151" spans="7:7" x14ac:dyDescent="0.2">
      <c r="G151" s="53"/>
    </row>
    <row r="152" spans="7:7" x14ac:dyDescent="0.2">
      <c r="G152" s="53"/>
    </row>
    <row r="153" spans="7:7" x14ac:dyDescent="0.2">
      <c r="G153" s="53"/>
    </row>
    <row r="154" spans="7:7" x14ac:dyDescent="0.2">
      <c r="G154" s="53"/>
    </row>
    <row r="155" spans="7:7" x14ac:dyDescent="0.2">
      <c r="G155" s="53"/>
    </row>
    <row r="156" spans="7:7" x14ac:dyDescent="0.2">
      <c r="G156" s="53"/>
    </row>
    <row r="157" spans="7:7" x14ac:dyDescent="0.2">
      <c r="G157" s="53"/>
    </row>
    <row r="158" spans="7:7" x14ac:dyDescent="0.2">
      <c r="G158" s="53"/>
    </row>
    <row r="159" spans="7:7" x14ac:dyDescent="0.2">
      <c r="G159" s="53"/>
    </row>
    <row r="160" spans="7:7" x14ac:dyDescent="0.2">
      <c r="G160" s="53"/>
    </row>
    <row r="161" spans="7:7" x14ac:dyDescent="0.2">
      <c r="G161" s="53"/>
    </row>
    <row r="162" spans="7:7" x14ac:dyDescent="0.2">
      <c r="G162" s="53"/>
    </row>
    <row r="163" spans="7:7" x14ac:dyDescent="0.2">
      <c r="G163" s="53"/>
    </row>
    <row r="164" spans="7:7" x14ac:dyDescent="0.2">
      <c r="G164" s="53"/>
    </row>
    <row r="165" spans="7:7" x14ac:dyDescent="0.2">
      <c r="G165" s="53"/>
    </row>
    <row r="166" spans="7:7" x14ac:dyDescent="0.2">
      <c r="G166" s="53"/>
    </row>
    <row r="167" spans="7:7" x14ac:dyDescent="0.2">
      <c r="G167" s="53"/>
    </row>
    <row r="168" spans="7:7" x14ac:dyDescent="0.2">
      <c r="G168" s="53"/>
    </row>
    <row r="169" spans="7:7" x14ac:dyDescent="0.2">
      <c r="G169" s="53"/>
    </row>
    <row r="170" spans="7:7" x14ac:dyDescent="0.2">
      <c r="G170" s="53"/>
    </row>
    <row r="171" spans="7:7" x14ac:dyDescent="0.2">
      <c r="G171" s="53"/>
    </row>
    <row r="172" spans="7:7" x14ac:dyDescent="0.2">
      <c r="G172" s="53"/>
    </row>
    <row r="173" spans="7:7" x14ac:dyDescent="0.2">
      <c r="G173" s="53"/>
    </row>
    <row r="174" spans="7:7" x14ac:dyDescent="0.2">
      <c r="G174" s="53"/>
    </row>
    <row r="175" spans="7:7" x14ac:dyDescent="0.2">
      <c r="G175" s="53"/>
    </row>
    <row r="176" spans="7:7" x14ac:dyDescent="0.2">
      <c r="G176" s="53"/>
    </row>
    <row r="177" spans="7:7" x14ac:dyDescent="0.2">
      <c r="G177" s="53"/>
    </row>
    <row r="178" spans="7:7" x14ac:dyDescent="0.2">
      <c r="G178" s="53"/>
    </row>
    <row r="179" spans="7:7" x14ac:dyDescent="0.2">
      <c r="G179" s="53"/>
    </row>
    <row r="180" spans="7:7" x14ac:dyDescent="0.2">
      <c r="G180" s="53"/>
    </row>
    <row r="181" spans="7:7" x14ac:dyDescent="0.2">
      <c r="G181" s="53"/>
    </row>
    <row r="182" spans="7:7" x14ac:dyDescent="0.2">
      <c r="G182" s="53"/>
    </row>
    <row r="183" spans="7:7" x14ac:dyDescent="0.2">
      <c r="G183" s="53"/>
    </row>
    <row r="184" spans="7:7" x14ac:dyDescent="0.2">
      <c r="G184" s="53"/>
    </row>
    <row r="185" spans="7:7" x14ac:dyDescent="0.2">
      <c r="G185" s="53"/>
    </row>
    <row r="186" spans="7:7" x14ac:dyDescent="0.2">
      <c r="G186" s="53"/>
    </row>
    <row r="187" spans="7:7" x14ac:dyDescent="0.2">
      <c r="G187" s="53"/>
    </row>
    <row r="188" spans="7:7" x14ac:dyDescent="0.2">
      <c r="G188" s="53"/>
    </row>
  </sheetData>
  <mergeCells count="21">
    <mergeCell ref="M14:M15"/>
    <mergeCell ref="H25:I25"/>
    <mergeCell ref="K2:L2"/>
    <mergeCell ref="J13:L13"/>
    <mergeCell ref="A5:L5"/>
    <mergeCell ref="F13:F15"/>
    <mergeCell ref="L14:L15"/>
    <mergeCell ref="E11:F11"/>
    <mergeCell ref="A1:C1"/>
    <mergeCell ref="B16:C16"/>
    <mergeCell ref="D13:D15"/>
    <mergeCell ref="K14:K15"/>
    <mergeCell ref="G13:G15"/>
    <mergeCell ref="A13:A15"/>
    <mergeCell ref="H13:H15"/>
    <mergeCell ref="A4:L4"/>
    <mergeCell ref="I13:I15"/>
    <mergeCell ref="J16:L16"/>
    <mergeCell ref="B13:C15"/>
    <mergeCell ref="E13:E15"/>
    <mergeCell ref="J14:J15"/>
  </mergeCells>
  <phoneticPr fontId="7" type="noConversion"/>
  <printOptions horizontalCentered="1"/>
  <pageMargins left="0.19685039370078741" right="0.19685039370078741" top="0.43307086614173229" bottom="0.47244094488188981" header="0.31496062992125984" footer="0.23622047244094491"/>
  <pageSetup paperSize="9" scale="97" fitToHeight="0" orientation="landscape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B4838-7EDB-43F6-A8E2-1F4FE6E53CBA}">
  <sheetPr>
    <tabColor rgb="FF92D050"/>
    <pageSetUpPr fitToPage="1"/>
  </sheetPr>
  <dimension ref="A1:L39"/>
  <sheetViews>
    <sheetView showGridLines="0" tabSelected="1" topLeftCell="A10" zoomScale="89" zoomScaleNormal="80" zoomScaleSheetLayoutView="85" workbookViewId="0">
      <selection activeCell="O32" sqref="O32"/>
    </sheetView>
  </sheetViews>
  <sheetFormatPr defaultRowHeight="10.199999999999999" x14ac:dyDescent="0.2"/>
  <cols>
    <col min="1" max="1" width="6.140625" customWidth="1"/>
    <col min="2" max="2" width="58" customWidth="1"/>
    <col min="3" max="3" width="23" customWidth="1"/>
    <col min="4" max="4" width="34.5703125" customWidth="1"/>
    <col min="5" max="5" width="16.42578125" customWidth="1"/>
    <col min="6" max="6" width="8.7109375" customWidth="1"/>
    <col min="7" max="7" width="9.140625" customWidth="1"/>
    <col min="8" max="8" width="18.7109375" bestFit="1" customWidth="1"/>
    <col min="9" max="9" width="21" bestFit="1" customWidth="1"/>
    <col min="10" max="10" width="19.85546875" bestFit="1" customWidth="1"/>
    <col min="11" max="11" width="21" bestFit="1" customWidth="1"/>
    <col min="13" max="13" width="9.7109375" bestFit="1" customWidth="1"/>
  </cols>
  <sheetData>
    <row r="1" spans="1:12" x14ac:dyDescent="0.2">
      <c r="A1" s="381"/>
      <c r="B1" s="381"/>
      <c r="K1" s="104"/>
    </row>
    <row r="2" spans="1:12" x14ac:dyDescent="0.2">
      <c r="A2" s="105"/>
      <c r="B2" s="105"/>
      <c r="J2" s="385" t="s">
        <v>46</v>
      </c>
      <c r="K2" s="386"/>
    </row>
    <row r="3" spans="1:12" x14ac:dyDescent="0.2">
      <c r="A3" s="105"/>
      <c r="B3" s="105"/>
      <c r="K3" s="104"/>
    </row>
    <row r="4" spans="1:12" s="17" customFormat="1" ht="18" customHeight="1" x14ac:dyDescent="0.2">
      <c r="A4" s="151" t="s">
        <v>64</v>
      </c>
      <c r="B4" s="43"/>
      <c r="C4" s="43"/>
      <c r="D4" s="43"/>
      <c r="E4" s="43"/>
      <c r="F4" s="43"/>
      <c r="G4" s="43"/>
      <c r="H4" s="43"/>
      <c r="I4" s="44"/>
      <c r="J4" s="44"/>
      <c r="K4" s="44"/>
    </row>
    <row r="5" spans="1:12" s="17" customFormat="1" ht="24" customHeight="1" x14ac:dyDescent="0.4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</row>
    <row r="6" spans="1:12" s="32" customFormat="1" ht="18" customHeight="1" thickBot="1" x14ac:dyDescent="0.3">
      <c r="A6" s="86"/>
      <c r="B6" s="45"/>
      <c r="C6" s="45"/>
      <c r="D6" s="54"/>
      <c r="E6" s="54"/>
      <c r="F6" s="45"/>
      <c r="G6" s="45"/>
      <c r="H6" s="45"/>
      <c r="I6" s="46"/>
      <c r="J6" s="46"/>
      <c r="K6" s="185"/>
    </row>
    <row r="7" spans="1:12" s="33" customFormat="1" ht="18" customHeight="1" x14ac:dyDescent="0.2">
      <c r="A7" s="67" t="s">
        <v>43</v>
      </c>
      <c r="B7" s="68"/>
      <c r="C7" s="245" t="s">
        <v>19</v>
      </c>
      <c r="D7" s="70" t="s">
        <v>73</v>
      </c>
      <c r="E7" s="70"/>
      <c r="F7" s="69"/>
      <c r="G7" s="69"/>
      <c r="H7" s="68"/>
      <c r="I7" s="68"/>
      <c r="J7" s="68"/>
      <c r="K7" s="83"/>
    </row>
    <row r="8" spans="1:12" s="33" customFormat="1" ht="18" customHeight="1" x14ac:dyDescent="0.2">
      <c r="A8" s="73" t="s">
        <v>20</v>
      </c>
      <c r="C8" s="246" t="s">
        <v>19</v>
      </c>
      <c r="D8" s="75" t="s">
        <v>75</v>
      </c>
      <c r="E8" s="75"/>
      <c r="F8" s="74"/>
      <c r="K8" s="84"/>
    </row>
    <row r="9" spans="1:12" s="33" customFormat="1" ht="18" customHeight="1" x14ac:dyDescent="0.2">
      <c r="A9" s="77" t="s">
        <v>31</v>
      </c>
      <c r="C9" s="246" t="s">
        <v>19</v>
      </c>
      <c r="D9" s="75" t="str">
        <f>'Form 3.3'!E9</f>
        <v>Jasa Konsultansi "IMPLEMENT CONSULTING SERVICE FOR DEVELOPING PT PGN UNLOCK VALUE INITIATIVES</v>
      </c>
      <c r="E9" s="75"/>
      <c r="F9" s="74"/>
      <c r="K9" s="84"/>
    </row>
    <row r="10" spans="1:12" s="33" customFormat="1" ht="18" customHeight="1" x14ac:dyDescent="0.2">
      <c r="A10" s="77" t="s">
        <v>40</v>
      </c>
      <c r="C10" s="246" t="s">
        <v>19</v>
      </c>
      <c r="D10" s="75" t="str">
        <f>'Form 3.3'!E10</f>
        <v>PT Perusahaan Gas Negara</v>
      </c>
      <c r="E10" s="75"/>
      <c r="F10" s="74"/>
      <c r="K10" s="84"/>
    </row>
    <row r="11" spans="1:12" s="47" customFormat="1" ht="13.2" x14ac:dyDescent="0.25">
      <c r="A11" s="77" t="s">
        <v>32</v>
      </c>
      <c r="B11" s="33"/>
      <c r="C11" s="246" t="s">
        <v>19</v>
      </c>
      <c r="D11" s="75" t="str" cm="1">
        <f t="array" ref="D11:E11">'Form 3.3'!E11:F11</f>
        <v>013900.PK/LG.01/CST/2023</v>
      </c>
      <c r="E11" s="75">
        <v>0</v>
      </c>
      <c r="F11" s="74"/>
      <c r="G11" s="33"/>
      <c r="H11" s="33"/>
      <c r="K11" s="85"/>
    </row>
    <row r="12" spans="1:12" ht="14.4" thickBot="1" x14ac:dyDescent="0.3">
      <c r="A12" s="78"/>
      <c r="B12" s="240"/>
      <c r="C12" s="52"/>
      <c r="D12" s="52"/>
      <c r="E12" s="52"/>
      <c r="F12" s="52"/>
      <c r="G12" s="52"/>
      <c r="H12" s="52"/>
      <c r="I12" s="52"/>
      <c r="J12" s="52"/>
      <c r="K12" s="80"/>
    </row>
    <row r="13" spans="1:12" s="1" customFormat="1" ht="20.25" customHeight="1" x14ac:dyDescent="0.2">
      <c r="A13" s="429" t="s">
        <v>21</v>
      </c>
      <c r="B13" s="432" t="s">
        <v>44</v>
      </c>
      <c r="C13" s="435" t="s">
        <v>27</v>
      </c>
      <c r="D13" s="438" t="s">
        <v>66</v>
      </c>
      <c r="E13" s="438" t="s">
        <v>49</v>
      </c>
      <c r="F13" s="438" t="s">
        <v>23</v>
      </c>
      <c r="G13" s="441" t="s">
        <v>24</v>
      </c>
      <c r="H13" s="444" t="s">
        <v>48</v>
      </c>
      <c r="I13" s="447" t="s">
        <v>50</v>
      </c>
      <c r="J13" s="448"/>
      <c r="K13" s="449"/>
    </row>
    <row r="14" spans="1:12" s="1" customFormat="1" ht="20.25" customHeight="1" x14ac:dyDescent="0.2">
      <c r="A14" s="430"/>
      <c r="B14" s="433"/>
      <c r="C14" s="436"/>
      <c r="D14" s="439"/>
      <c r="E14" s="439"/>
      <c r="F14" s="439"/>
      <c r="G14" s="442"/>
      <c r="H14" s="445"/>
      <c r="I14" s="450" t="s">
        <v>51</v>
      </c>
      <c r="J14" s="432" t="s">
        <v>52</v>
      </c>
      <c r="K14" s="451" t="s">
        <v>1</v>
      </c>
      <c r="L14" s="417" t="s">
        <v>127</v>
      </c>
    </row>
    <row r="15" spans="1:12" s="1" customFormat="1" ht="20.25" customHeight="1" thickBot="1" x14ac:dyDescent="0.25">
      <c r="A15" s="431"/>
      <c r="B15" s="434"/>
      <c r="C15" s="437"/>
      <c r="D15" s="440"/>
      <c r="E15" s="440"/>
      <c r="F15" s="440"/>
      <c r="G15" s="443"/>
      <c r="H15" s="446"/>
      <c r="I15" s="431"/>
      <c r="J15" s="434"/>
      <c r="K15" s="452"/>
      <c r="L15" s="418"/>
    </row>
    <row r="16" spans="1:12" s="1" customFormat="1" ht="20.25" customHeight="1" thickBot="1" x14ac:dyDescent="0.25">
      <c r="A16" s="250" t="s">
        <v>7</v>
      </c>
      <c r="B16" s="251" t="s">
        <v>2</v>
      </c>
      <c r="C16" s="252" t="s">
        <v>3</v>
      </c>
      <c r="D16" s="253" t="s">
        <v>4</v>
      </c>
      <c r="E16" s="253" t="s">
        <v>8</v>
      </c>
      <c r="F16" s="254" t="s">
        <v>9</v>
      </c>
      <c r="G16" s="255" t="s">
        <v>10</v>
      </c>
      <c r="H16" s="256" t="s">
        <v>11</v>
      </c>
      <c r="I16" s="424" t="s">
        <v>25</v>
      </c>
      <c r="J16" s="425"/>
      <c r="K16" s="426"/>
      <c r="L16" s="341" t="s">
        <v>128</v>
      </c>
    </row>
    <row r="17" spans="1:12" ht="12" x14ac:dyDescent="0.2">
      <c r="A17" s="313">
        <v>1</v>
      </c>
      <c r="B17" s="257" t="s">
        <v>77</v>
      </c>
      <c r="C17" s="258" t="s">
        <v>78</v>
      </c>
      <c r="D17" s="259" t="s">
        <v>110</v>
      </c>
      <c r="E17" s="260">
        <v>0.75</v>
      </c>
      <c r="F17" s="261">
        <v>8</v>
      </c>
      <c r="G17" s="262">
        <v>1</v>
      </c>
      <c r="H17" s="263">
        <v>116569153</v>
      </c>
      <c r="I17" s="229">
        <f t="shared" ref="I17:I22" si="0">H17*E17</f>
        <v>87426864.75</v>
      </c>
      <c r="J17" s="264">
        <f>(100%-E17)*H17*G17</f>
        <v>29142288.25</v>
      </c>
      <c r="K17" s="265">
        <f>+I17+J17</f>
        <v>116569153</v>
      </c>
      <c r="L17" s="342">
        <f>K17/'Form 3.5'!$G$22</f>
        <v>8.2368754214433206E-3</v>
      </c>
    </row>
    <row r="18" spans="1:12" ht="12" x14ac:dyDescent="0.2">
      <c r="A18" s="314"/>
      <c r="B18" s="266" t="s">
        <v>109</v>
      </c>
      <c r="C18" s="121"/>
      <c r="D18" s="315" t="s">
        <v>117</v>
      </c>
      <c r="E18" s="208"/>
      <c r="F18" s="243"/>
      <c r="G18" s="244"/>
      <c r="H18" s="229"/>
      <c r="I18" s="229"/>
      <c r="J18" s="230"/>
      <c r="K18" s="231"/>
      <c r="L18" s="343">
        <f>K18/'Form 3.5'!$G$22</f>
        <v>0</v>
      </c>
    </row>
    <row r="19" spans="1:12" ht="22.8" x14ac:dyDescent="0.2">
      <c r="A19" s="314">
        <v>2</v>
      </c>
      <c r="B19" s="307" t="s">
        <v>80</v>
      </c>
      <c r="C19" s="295" t="s">
        <v>81</v>
      </c>
      <c r="D19" s="308"/>
      <c r="E19" s="309">
        <v>1</v>
      </c>
      <c r="F19" s="310"/>
      <c r="G19" s="311">
        <v>0</v>
      </c>
      <c r="H19" s="312"/>
      <c r="I19" s="229">
        <f t="shared" si="0"/>
        <v>0</v>
      </c>
      <c r="J19" s="230">
        <f t="shared" ref="J19:J32" si="1">(100%-E19)*H19*G19</f>
        <v>0</v>
      </c>
      <c r="K19" s="231">
        <f t="shared" ref="K19:K32" si="2">+I19+J19</f>
        <v>0</v>
      </c>
      <c r="L19" s="343">
        <f>K19/'Form 3.5'!$G$22</f>
        <v>0</v>
      </c>
    </row>
    <row r="20" spans="1:12" ht="12" x14ac:dyDescent="0.2">
      <c r="A20" s="314">
        <v>3</v>
      </c>
      <c r="B20" s="307" t="s">
        <v>82</v>
      </c>
      <c r="C20" s="295" t="s">
        <v>83</v>
      </c>
      <c r="D20" s="308" t="s">
        <v>79</v>
      </c>
      <c r="E20" s="309">
        <v>1</v>
      </c>
      <c r="F20" s="310">
        <v>1</v>
      </c>
      <c r="G20" s="311">
        <v>0</v>
      </c>
      <c r="H20" s="312"/>
      <c r="I20" s="229">
        <f t="shared" si="0"/>
        <v>0</v>
      </c>
      <c r="J20" s="230">
        <f t="shared" si="1"/>
        <v>0</v>
      </c>
      <c r="K20" s="231">
        <f t="shared" si="2"/>
        <v>0</v>
      </c>
      <c r="L20" s="343">
        <f>K20/'Form 3.5'!$G$22</f>
        <v>0</v>
      </c>
    </row>
    <row r="21" spans="1:12" ht="21.6" customHeight="1" x14ac:dyDescent="0.2">
      <c r="A21" s="314">
        <v>4</v>
      </c>
      <c r="B21" s="274" t="s">
        <v>84</v>
      </c>
      <c r="C21" s="275" t="s">
        <v>85</v>
      </c>
      <c r="D21" s="276" t="s">
        <v>79</v>
      </c>
      <c r="E21" s="277">
        <v>0</v>
      </c>
      <c r="F21" s="278">
        <v>10</v>
      </c>
      <c r="G21" s="279">
        <v>1</v>
      </c>
      <c r="H21" s="280">
        <v>80258552.899999991</v>
      </c>
      <c r="I21" s="229">
        <f t="shared" si="0"/>
        <v>0</v>
      </c>
      <c r="J21" s="230">
        <f t="shared" si="1"/>
        <v>80258552.899999991</v>
      </c>
      <c r="K21" s="231">
        <f t="shared" si="2"/>
        <v>80258552.899999991</v>
      </c>
      <c r="L21" s="343">
        <f>K21/'Form 3.5'!$G$22</f>
        <v>5.671137558515317E-3</v>
      </c>
    </row>
    <row r="22" spans="1:12" ht="12" x14ac:dyDescent="0.2">
      <c r="A22" s="314">
        <v>5</v>
      </c>
      <c r="B22" s="267" t="s">
        <v>86</v>
      </c>
      <c r="C22" s="268" t="s">
        <v>87</v>
      </c>
      <c r="D22" s="269" t="s">
        <v>105</v>
      </c>
      <c r="E22" s="270">
        <v>1</v>
      </c>
      <c r="F22" s="271">
        <v>1</v>
      </c>
      <c r="G22" s="272">
        <v>1</v>
      </c>
      <c r="H22" s="273">
        <v>1093164</v>
      </c>
      <c r="I22" s="229">
        <f t="shared" si="0"/>
        <v>1093164</v>
      </c>
      <c r="J22" s="230">
        <f t="shared" si="1"/>
        <v>0</v>
      </c>
      <c r="K22" s="231">
        <f t="shared" si="2"/>
        <v>1093164</v>
      </c>
      <c r="L22" s="343">
        <f>K22/'Form 3.5'!$G$22</f>
        <v>7.7243897304518169E-5</v>
      </c>
    </row>
    <row r="23" spans="1:12" ht="22.8" x14ac:dyDescent="0.2">
      <c r="A23" s="314"/>
      <c r="B23" s="266" t="s">
        <v>106</v>
      </c>
      <c r="C23" s="121"/>
      <c r="D23" s="122" t="s">
        <v>115</v>
      </c>
      <c r="E23" s="208"/>
      <c r="F23" s="243"/>
      <c r="G23" s="244"/>
      <c r="H23" s="229"/>
      <c r="I23" s="229"/>
      <c r="J23" s="230"/>
      <c r="K23" s="231"/>
      <c r="L23" s="343"/>
    </row>
    <row r="24" spans="1:12" ht="12" x14ac:dyDescent="0.2">
      <c r="A24" s="314">
        <v>6</v>
      </c>
      <c r="B24" s="267" t="s">
        <v>88</v>
      </c>
      <c r="C24" s="268" t="s">
        <v>89</v>
      </c>
      <c r="D24" s="269" t="s">
        <v>107</v>
      </c>
      <c r="E24" s="270">
        <v>1</v>
      </c>
      <c r="F24" s="271">
        <v>2</v>
      </c>
      <c r="G24" s="272">
        <v>1</v>
      </c>
      <c r="H24" s="273">
        <v>14543100</v>
      </c>
      <c r="I24" s="229">
        <f>H24*E24</f>
        <v>14543100</v>
      </c>
      <c r="J24" s="230">
        <f t="shared" si="1"/>
        <v>0</v>
      </c>
      <c r="K24" s="231">
        <f t="shared" si="2"/>
        <v>14543100</v>
      </c>
      <c r="L24" s="343">
        <f>K24/'Form 3.5'!$G$22</f>
        <v>1.0276278059736126E-3</v>
      </c>
    </row>
    <row r="25" spans="1:12" ht="24" x14ac:dyDescent="0.2">
      <c r="A25" s="314"/>
      <c r="B25" s="266" t="s">
        <v>108</v>
      </c>
      <c r="C25" s="121"/>
      <c r="D25" s="121" t="s">
        <v>116</v>
      </c>
      <c r="E25" s="208"/>
      <c r="F25" s="243"/>
      <c r="G25" s="244"/>
      <c r="H25" s="229"/>
      <c r="I25" s="229"/>
      <c r="J25" s="230"/>
      <c r="K25" s="231"/>
      <c r="L25" s="343"/>
    </row>
    <row r="26" spans="1:12" ht="12" x14ac:dyDescent="0.2">
      <c r="A26" s="314">
        <v>7</v>
      </c>
      <c r="B26" s="274" t="s">
        <v>77</v>
      </c>
      <c r="C26" s="275" t="s">
        <v>78</v>
      </c>
      <c r="D26" s="276" t="s">
        <v>90</v>
      </c>
      <c r="E26" s="277">
        <v>0</v>
      </c>
      <c r="F26" s="278"/>
      <c r="G26" s="279">
        <v>1</v>
      </c>
      <c r="H26" s="280">
        <v>65696924.030000001</v>
      </c>
      <c r="I26" s="229">
        <f t="shared" ref="I26:I31" si="3">H26*G26*E26</f>
        <v>0</v>
      </c>
      <c r="J26" s="230">
        <f t="shared" si="1"/>
        <v>65696924.030000001</v>
      </c>
      <c r="K26" s="231">
        <f t="shared" si="2"/>
        <v>65696924.030000001</v>
      </c>
      <c r="L26" s="343">
        <f>K26/'Form 3.5'!$G$22</f>
        <v>4.642200486840083E-3</v>
      </c>
    </row>
    <row r="27" spans="1:12" ht="22.8" x14ac:dyDescent="0.2">
      <c r="A27" s="314">
        <v>8</v>
      </c>
      <c r="B27" s="274" t="s">
        <v>80</v>
      </c>
      <c r="C27" s="275" t="s">
        <v>81</v>
      </c>
      <c r="D27" s="276" t="s">
        <v>90</v>
      </c>
      <c r="E27" s="277">
        <v>0</v>
      </c>
      <c r="F27" s="278"/>
      <c r="G27" s="279">
        <v>1</v>
      </c>
      <c r="H27" s="280">
        <v>235180504.29999998</v>
      </c>
      <c r="I27" s="229">
        <f t="shared" si="3"/>
        <v>0</v>
      </c>
      <c r="J27" s="230">
        <f t="shared" si="1"/>
        <v>235180504.29999998</v>
      </c>
      <c r="K27" s="231">
        <f t="shared" si="2"/>
        <v>235180504.29999998</v>
      </c>
      <c r="L27" s="343">
        <f>K27/'Form 3.5'!$G$22</f>
        <v>1.6618054310399897E-2</v>
      </c>
    </row>
    <row r="28" spans="1:12" ht="12" x14ac:dyDescent="0.2">
      <c r="A28" s="314">
        <v>9</v>
      </c>
      <c r="B28" s="274" t="s">
        <v>82</v>
      </c>
      <c r="C28" s="275" t="s">
        <v>83</v>
      </c>
      <c r="D28" s="276" t="s">
        <v>90</v>
      </c>
      <c r="E28" s="277">
        <v>0</v>
      </c>
      <c r="F28" s="278"/>
      <c r="G28" s="279">
        <v>1</v>
      </c>
      <c r="H28" s="280">
        <v>18155826.620000001</v>
      </c>
      <c r="I28" s="229">
        <f t="shared" si="3"/>
        <v>0</v>
      </c>
      <c r="J28" s="230">
        <f t="shared" si="1"/>
        <v>18155826.620000001</v>
      </c>
      <c r="K28" s="231">
        <f t="shared" si="2"/>
        <v>18155826.620000001</v>
      </c>
      <c r="L28" s="343">
        <f>K28/'Form 3.5'!$G$22</f>
        <v>1.2829061393477257E-3</v>
      </c>
    </row>
    <row r="29" spans="1:12" ht="12" x14ac:dyDescent="0.2">
      <c r="A29" s="314">
        <v>10</v>
      </c>
      <c r="B29" s="274" t="s">
        <v>84</v>
      </c>
      <c r="C29" s="275" t="s">
        <v>85</v>
      </c>
      <c r="D29" s="276" t="s">
        <v>90</v>
      </c>
      <c r="E29" s="277">
        <v>0</v>
      </c>
      <c r="F29" s="278"/>
      <c r="G29" s="279">
        <v>1</v>
      </c>
      <c r="H29" s="280">
        <v>27443152.980000019</v>
      </c>
      <c r="I29" s="229">
        <f t="shared" si="3"/>
        <v>0</v>
      </c>
      <c r="J29" s="230">
        <f t="shared" si="1"/>
        <v>27443152.980000019</v>
      </c>
      <c r="K29" s="231">
        <f t="shared" si="2"/>
        <v>27443152.980000019</v>
      </c>
      <c r="L29" s="343">
        <f>K29/'Form 3.5'!$G$22</f>
        <v>1.9391565131117593E-3</v>
      </c>
    </row>
    <row r="30" spans="1:12" ht="12" x14ac:dyDescent="0.2">
      <c r="A30" s="314">
        <v>11</v>
      </c>
      <c r="B30" s="307" t="s">
        <v>86</v>
      </c>
      <c r="C30" s="295" t="s">
        <v>87</v>
      </c>
      <c r="D30" s="308" t="s">
        <v>90</v>
      </c>
      <c r="E30" s="309">
        <v>0</v>
      </c>
      <c r="F30" s="310"/>
      <c r="G30" s="311">
        <v>0</v>
      </c>
      <c r="H30" s="312">
        <v>0</v>
      </c>
      <c r="I30" s="229">
        <f t="shared" si="3"/>
        <v>0</v>
      </c>
      <c r="J30" s="230">
        <f t="shared" si="1"/>
        <v>0</v>
      </c>
      <c r="K30" s="231">
        <f t="shared" si="2"/>
        <v>0</v>
      </c>
      <c r="L30" s="343">
        <f>K30/'Form 3.5'!$G$22</f>
        <v>0</v>
      </c>
    </row>
    <row r="31" spans="1:12" ht="12" x14ac:dyDescent="0.2">
      <c r="A31" s="314">
        <v>12</v>
      </c>
      <c r="B31" s="274" t="s">
        <v>88</v>
      </c>
      <c r="C31" s="275" t="s">
        <v>95</v>
      </c>
      <c r="D31" s="276" t="s">
        <v>90</v>
      </c>
      <c r="E31" s="277">
        <v>0</v>
      </c>
      <c r="F31" s="278"/>
      <c r="G31" s="279">
        <v>1</v>
      </c>
      <c r="H31" s="280">
        <v>39967920</v>
      </c>
      <c r="I31" s="229">
        <f t="shared" si="3"/>
        <v>0</v>
      </c>
      <c r="J31" s="230">
        <f t="shared" si="1"/>
        <v>39967920</v>
      </c>
      <c r="K31" s="231">
        <f t="shared" si="2"/>
        <v>39967920</v>
      </c>
      <c r="L31" s="343">
        <f>K31/'Form 3.5'!$G$22</f>
        <v>2.8241671953661098E-3</v>
      </c>
    </row>
    <row r="32" spans="1:12" ht="22.8" x14ac:dyDescent="0.2">
      <c r="A32" s="314">
        <v>13</v>
      </c>
      <c r="B32" s="307" t="s">
        <v>91</v>
      </c>
      <c r="C32" s="295" t="s">
        <v>92</v>
      </c>
      <c r="D32" s="296" t="s">
        <v>104</v>
      </c>
      <c r="E32" s="309">
        <v>1</v>
      </c>
      <c r="F32" s="310"/>
      <c r="G32" s="311">
        <v>0</v>
      </c>
      <c r="H32" s="312"/>
      <c r="I32" s="229">
        <f t="shared" ref="I32" si="4">H32*E32</f>
        <v>0</v>
      </c>
      <c r="J32" s="230">
        <f t="shared" si="1"/>
        <v>0</v>
      </c>
      <c r="K32" s="231">
        <f t="shared" si="2"/>
        <v>0</v>
      </c>
      <c r="L32" s="343" t="s">
        <v>129</v>
      </c>
    </row>
    <row r="33" spans="1:12" ht="24" x14ac:dyDescent="0.2">
      <c r="A33" s="152"/>
      <c r="B33" s="266" t="s">
        <v>112</v>
      </c>
      <c r="C33" s="121"/>
      <c r="D33" s="153" t="s">
        <v>111</v>
      </c>
      <c r="E33" s="208"/>
      <c r="F33" s="243"/>
      <c r="G33" s="244"/>
      <c r="H33" s="229"/>
      <c r="I33" s="229"/>
      <c r="J33" s="230"/>
      <c r="K33" s="231"/>
      <c r="L33" s="343"/>
    </row>
    <row r="34" spans="1:12" ht="12" x14ac:dyDescent="0.2">
      <c r="A34" s="152"/>
      <c r="B34" s="266" t="s">
        <v>113</v>
      </c>
      <c r="C34" s="121"/>
      <c r="D34" s="153" t="s">
        <v>114</v>
      </c>
      <c r="E34" s="208"/>
      <c r="F34" s="243"/>
      <c r="G34" s="244"/>
      <c r="H34" s="229"/>
      <c r="I34" s="229"/>
      <c r="J34" s="230"/>
      <c r="K34" s="231"/>
      <c r="L34" s="343"/>
    </row>
    <row r="35" spans="1:12" ht="20.100000000000001" customHeight="1" thickBot="1" x14ac:dyDescent="0.25">
      <c r="A35" s="1"/>
      <c r="B35" s="1"/>
      <c r="C35" s="1"/>
      <c r="D35" s="1"/>
      <c r="E35" s="340">
        <f>AVERAGE(E17:E34)</f>
        <v>0.44230769230769229</v>
      </c>
      <c r="G35" s="427" t="s">
        <v>26</v>
      </c>
      <c r="H35" s="428"/>
      <c r="I35" s="241">
        <f>SUM(I17:I34)</f>
        <v>103063128.75</v>
      </c>
      <c r="J35" s="241">
        <f>SUM(J17:J34)</f>
        <v>495845169.08000004</v>
      </c>
      <c r="K35" s="242">
        <f>SUM(K17:K34)</f>
        <v>598908297.82999992</v>
      </c>
      <c r="L35" s="344">
        <f>K35/'Form 3.5'!$G$22</f>
        <v>4.2319369328302339E-2</v>
      </c>
    </row>
    <row r="36" spans="1:12" x14ac:dyDescent="0.2">
      <c r="A36" s="1"/>
      <c r="B36" s="1"/>
      <c r="D36" s="1"/>
      <c r="E36" s="1"/>
      <c r="I36" s="55"/>
      <c r="J36" s="55"/>
      <c r="K36" s="55"/>
    </row>
    <row r="37" spans="1:12" x14ac:dyDescent="0.2">
      <c r="B37" s="39"/>
    </row>
    <row r="38" spans="1:12" x14ac:dyDescent="0.2">
      <c r="B38" s="41"/>
    </row>
    <row r="39" spans="1:12" x14ac:dyDescent="0.2">
      <c r="B39" s="41"/>
    </row>
  </sheetData>
  <mergeCells count="17">
    <mergeCell ref="K14:K15"/>
    <mergeCell ref="I16:K16"/>
    <mergeCell ref="L14:L15"/>
    <mergeCell ref="G35:H35"/>
    <mergeCell ref="A1:B1"/>
    <mergeCell ref="J2:K2"/>
    <mergeCell ref="A13:A15"/>
    <mergeCell ref="B13:B15"/>
    <mergeCell ref="C13:C15"/>
    <mergeCell ref="D13:D15"/>
    <mergeCell ref="E13:E15"/>
    <mergeCell ref="F13:F15"/>
    <mergeCell ref="G13:G15"/>
    <mergeCell ref="H13:H15"/>
    <mergeCell ref="I13:K13"/>
    <mergeCell ref="I14:I15"/>
    <mergeCell ref="J14:J15"/>
  </mergeCells>
  <printOptions horizontalCentered="1"/>
  <pageMargins left="0.19685039370078741" right="0.19685039370078741" top="0.43307086614173229" bottom="0.47244094488188981" header="0.31496062992125984" footer="0.23622047244094491"/>
  <pageSetup paperSize="9" fitToHeight="0" orientation="landscape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00B0F0"/>
    <pageSetUpPr fitToPage="1"/>
  </sheetPr>
  <dimension ref="A2:J43"/>
  <sheetViews>
    <sheetView showGridLines="0" topLeftCell="A8" zoomScale="90" zoomScaleNormal="90" zoomScaleSheetLayoutView="85" workbookViewId="0">
      <selection activeCell="M20" sqref="M20"/>
    </sheetView>
  </sheetViews>
  <sheetFormatPr defaultRowHeight="10.199999999999999" x14ac:dyDescent="0.2"/>
  <cols>
    <col min="1" max="1" width="14.7109375" style="1" customWidth="1"/>
    <col min="2" max="2" width="9.7109375" style="1" customWidth="1"/>
    <col min="3" max="3" width="19.7109375" customWidth="1"/>
    <col min="4" max="4" width="7.28515625" customWidth="1"/>
    <col min="5" max="5" width="25.28515625" customWidth="1"/>
    <col min="6" max="6" width="22.7109375" customWidth="1"/>
    <col min="7" max="7" width="25.85546875" customWidth="1"/>
    <col min="8" max="8" width="17.42578125" customWidth="1"/>
    <col min="9" max="9" width="15.85546875" customWidth="1"/>
    <col min="10" max="10" width="18.140625" customWidth="1"/>
  </cols>
  <sheetData>
    <row r="2" spans="1:10" ht="16.5" customHeight="1" x14ac:dyDescent="0.2">
      <c r="G2" s="474" t="s">
        <v>119</v>
      </c>
      <c r="H2" s="475"/>
    </row>
    <row r="3" spans="1:10" x14ac:dyDescent="0.2">
      <c r="A3" s="381"/>
      <c r="B3" s="381"/>
      <c r="H3" s="109"/>
    </row>
    <row r="4" spans="1:10" ht="21.75" customHeight="1" x14ac:dyDescent="0.2">
      <c r="A4" s="480" t="s">
        <v>55</v>
      </c>
      <c r="B4" s="480"/>
      <c r="C4" s="480"/>
      <c r="D4" s="480"/>
      <c r="E4" s="480"/>
      <c r="F4" s="480"/>
      <c r="G4" s="480"/>
      <c r="H4" s="480"/>
    </row>
    <row r="5" spans="1:10" ht="21.75" customHeight="1" x14ac:dyDescent="0.2">
      <c r="A5" s="458"/>
      <c r="B5" s="458"/>
      <c r="C5" s="458"/>
      <c r="D5" s="458"/>
      <c r="E5" s="458"/>
      <c r="F5" s="458"/>
      <c r="G5" s="458"/>
      <c r="H5" s="458"/>
    </row>
    <row r="6" spans="1:10" ht="21.75" customHeight="1" thickBot="1" x14ac:dyDescent="0.35">
      <c r="A6" s="93"/>
      <c r="B6" s="56"/>
      <c r="C6" s="56"/>
      <c r="D6" s="56"/>
      <c r="E6" s="56"/>
      <c r="F6" s="56"/>
      <c r="G6" s="56"/>
      <c r="H6" s="108"/>
    </row>
    <row r="7" spans="1:10" ht="29.25" customHeight="1" x14ac:dyDescent="0.2">
      <c r="A7" s="478" t="s">
        <v>42</v>
      </c>
      <c r="B7" s="479"/>
      <c r="C7" s="479"/>
      <c r="D7" s="87" t="s">
        <v>19</v>
      </c>
      <c r="E7" s="180" t="s">
        <v>73</v>
      </c>
      <c r="F7" s="38"/>
      <c r="G7" s="38"/>
      <c r="H7" s="88"/>
    </row>
    <row r="8" spans="1:10" ht="29.25" customHeight="1" x14ac:dyDescent="0.2">
      <c r="A8" s="459" t="s">
        <v>20</v>
      </c>
      <c r="B8" s="460"/>
      <c r="C8" s="460"/>
      <c r="D8" s="89" t="s">
        <v>19</v>
      </c>
      <c r="E8" s="468" t="s">
        <v>75</v>
      </c>
      <c r="F8" s="468"/>
      <c r="G8" s="468"/>
      <c r="H8" s="469"/>
      <c r="I8" s="239"/>
    </row>
    <row r="9" spans="1:10" ht="29.25" customHeight="1" x14ac:dyDescent="0.2">
      <c r="A9" s="461" t="s">
        <v>31</v>
      </c>
      <c r="B9" s="462"/>
      <c r="C9" s="462"/>
      <c r="D9" s="89" t="s">
        <v>19</v>
      </c>
      <c r="E9" s="472" t="str">
        <f>'Form 3.4'!D9</f>
        <v>Jasa Konsultansi "IMPLEMENT CONSULTING SERVICE FOR DEVELOPING PT PGN UNLOCK VALUE INITIATIVES</v>
      </c>
      <c r="F9" s="472"/>
      <c r="G9" s="472"/>
      <c r="H9" s="473"/>
    </row>
    <row r="10" spans="1:10" ht="29.25" customHeight="1" x14ac:dyDescent="0.2">
      <c r="A10" s="461" t="s">
        <v>40</v>
      </c>
      <c r="B10" s="462"/>
      <c r="C10" s="462"/>
      <c r="D10" s="89" t="s">
        <v>19</v>
      </c>
      <c r="E10" s="75" t="str">
        <f>'Form 3.4'!D10</f>
        <v>PT Perusahaan Gas Negara</v>
      </c>
      <c r="H10" s="90"/>
    </row>
    <row r="11" spans="1:10" ht="29.25" customHeight="1" x14ac:dyDescent="0.2">
      <c r="A11" s="461" t="s">
        <v>32</v>
      </c>
      <c r="B11" s="462"/>
      <c r="C11" s="462"/>
      <c r="D11" s="89" t="s">
        <v>19</v>
      </c>
      <c r="E11" s="471" t="str">
        <f>'Form 3.4'!D11</f>
        <v>013900.PK/LG.01/CST/2023</v>
      </c>
      <c r="F11" s="471"/>
      <c r="H11" s="90"/>
    </row>
    <row r="12" spans="1:10" ht="14.4" thickBot="1" x14ac:dyDescent="0.3">
      <c r="A12" s="91"/>
      <c r="B12" s="79"/>
      <c r="C12" s="79"/>
      <c r="D12" s="79"/>
      <c r="E12" s="79"/>
      <c r="F12" s="79"/>
      <c r="G12" s="79"/>
      <c r="H12" s="92"/>
    </row>
    <row r="13" spans="1:10" s="1" customFormat="1" ht="21.75" customHeight="1" x14ac:dyDescent="0.3">
      <c r="A13" s="481" t="s">
        <v>0</v>
      </c>
      <c r="B13" s="482"/>
      <c r="C13" s="482"/>
      <c r="D13" s="483"/>
      <c r="E13" s="112" t="s">
        <v>56</v>
      </c>
      <c r="F13" s="12"/>
      <c r="G13" s="113"/>
      <c r="H13" s="454" t="s">
        <v>53</v>
      </c>
      <c r="I13" s="454" t="s">
        <v>125</v>
      </c>
      <c r="J13" s="454" t="s">
        <v>126</v>
      </c>
    </row>
    <row r="14" spans="1:10" s="1" customFormat="1" ht="18" customHeight="1" x14ac:dyDescent="0.2">
      <c r="A14" s="484"/>
      <c r="B14" s="485"/>
      <c r="C14" s="485"/>
      <c r="D14" s="486"/>
      <c r="E14" s="466" t="s">
        <v>51</v>
      </c>
      <c r="F14" s="476" t="s">
        <v>52</v>
      </c>
      <c r="G14" s="476" t="s">
        <v>1</v>
      </c>
      <c r="H14" s="455"/>
      <c r="I14" s="455"/>
      <c r="J14" s="455"/>
    </row>
    <row r="15" spans="1:10" s="1" customFormat="1" ht="18" customHeight="1" x14ac:dyDescent="0.2">
      <c r="A15" s="487"/>
      <c r="B15" s="488"/>
      <c r="C15" s="488"/>
      <c r="D15" s="489"/>
      <c r="E15" s="467"/>
      <c r="F15" s="477"/>
      <c r="G15" s="477"/>
      <c r="H15" s="456"/>
      <c r="I15" s="456"/>
      <c r="J15" s="456"/>
    </row>
    <row r="16" spans="1:10" s="1" customFormat="1" ht="24.75" customHeight="1" thickBot="1" x14ac:dyDescent="0.25">
      <c r="A16" s="463" t="s">
        <v>7</v>
      </c>
      <c r="B16" s="464"/>
      <c r="C16" s="464"/>
      <c r="D16" s="465"/>
      <c r="E16" s="13" t="s">
        <v>2</v>
      </c>
      <c r="F16" s="14" t="s">
        <v>3</v>
      </c>
      <c r="G16" s="15" t="s">
        <v>4</v>
      </c>
      <c r="H16" s="16" t="s">
        <v>8</v>
      </c>
      <c r="I16" s="16" t="s">
        <v>9</v>
      </c>
      <c r="J16" s="16" t="s">
        <v>10</v>
      </c>
    </row>
    <row r="17" spans="1:10" ht="21" customHeight="1" x14ac:dyDescent="0.25">
      <c r="A17" s="155" t="s">
        <v>6</v>
      </c>
      <c r="B17" s="26"/>
      <c r="C17" s="8"/>
      <c r="D17" s="9"/>
      <c r="E17" s="4"/>
      <c r="F17" s="5"/>
      <c r="G17" s="6"/>
      <c r="H17" s="7"/>
      <c r="I17" s="7"/>
      <c r="J17" s="7"/>
    </row>
    <row r="18" spans="1:10" ht="26.25" customHeight="1" x14ac:dyDescent="0.25">
      <c r="A18" s="157" t="s">
        <v>29</v>
      </c>
      <c r="B18" s="158"/>
      <c r="C18" s="159"/>
      <c r="D18" s="160"/>
      <c r="E18" s="161">
        <f>'Form 3.1'!J21</f>
        <v>0</v>
      </c>
      <c r="F18" s="162">
        <f>'Form 3.1'!K21</f>
        <v>0</v>
      </c>
      <c r="G18" s="163">
        <f>'Form 3.1'!L21</f>
        <v>0</v>
      </c>
      <c r="H18" s="212">
        <f t="shared" ref="H18:H20" si="0">IFERROR(E18/$G$22,0)</f>
        <v>0</v>
      </c>
      <c r="I18" s="212">
        <f>G18/$G$22</f>
        <v>0</v>
      </c>
      <c r="J18" s="212">
        <f>H18*I18</f>
        <v>0</v>
      </c>
    </row>
    <row r="19" spans="1:10" ht="26.25" customHeight="1" x14ac:dyDescent="0.25">
      <c r="A19" s="164" t="s">
        <v>30</v>
      </c>
      <c r="B19" s="165"/>
      <c r="C19" s="166"/>
      <c r="D19" s="167"/>
      <c r="E19" s="161">
        <f>'Form 3.2'!L32</f>
        <v>0</v>
      </c>
      <c r="F19" s="162">
        <f>'Form 3.2'!M32</f>
        <v>0</v>
      </c>
      <c r="G19" s="163">
        <f>'Form 3.2'!N32</f>
        <v>0</v>
      </c>
      <c r="H19" s="212">
        <f t="shared" si="0"/>
        <v>0</v>
      </c>
      <c r="I19" s="212">
        <f t="shared" ref="I19:I22" si="1">G19/$G$22</f>
        <v>0</v>
      </c>
      <c r="J19" s="212">
        <f t="shared" ref="J19:J22" si="2">H19*I19</f>
        <v>0</v>
      </c>
    </row>
    <row r="20" spans="1:10" ht="26.25" customHeight="1" x14ac:dyDescent="0.25">
      <c r="A20" s="164" t="s">
        <v>12</v>
      </c>
      <c r="B20" s="165"/>
      <c r="C20" s="166"/>
      <c r="D20" s="167"/>
      <c r="E20" s="161">
        <f>'Form 3.3'!J25</f>
        <v>8960000000</v>
      </c>
      <c r="F20" s="162">
        <f>'Form 3.3'!K25</f>
        <v>4593200000</v>
      </c>
      <c r="G20" s="163">
        <f>'Form 3.3'!L25</f>
        <v>13553200000</v>
      </c>
      <c r="H20" s="212">
        <f t="shared" si="0"/>
        <v>0.63312121497641971</v>
      </c>
      <c r="I20" s="212">
        <f t="shared" si="1"/>
        <v>0.95768063067169762</v>
      </c>
      <c r="J20" s="212">
        <f t="shared" si="2"/>
        <v>0.60632792445024908</v>
      </c>
    </row>
    <row r="21" spans="1:10" ht="26.25" customHeight="1" thickBot="1" x14ac:dyDescent="0.3">
      <c r="A21" s="168" t="s">
        <v>5</v>
      </c>
      <c r="B21" s="169"/>
      <c r="C21" s="170"/>
      <c r="D21" s="171"/>
      <c r="E21" s="172">
        <f>'Form 3.4'!I35</f>
        <v>103063128.75</v>
      </c>
      <c r="F21" s="173">
        <f>'Form 3.4'!J35</f>
        <v>495845169.08000004</v>
      </c>
      <c r="G21" s="174">
        <f>'Form 3.4'!K35</f>
        <v>598908297.82999992</v>
      </c>
      <c r="H21" s="212">
        <f>IFERROR(E21/$G$22,0)</f>
        <v>7.2825282693606214E-3</v>
      </c>
      <c r="I21" s="212">
        <f t="shared" si="1"/>
        <v>4.2319369328302339E-2</v>
      </c>
      <c r="J21" s="212">
        <f t="shared" si="2"/>
        <v>3.0819200347487462E-4</v>
      </c>
    </row>
    <row r="22" spans="1:10" ht="26.25" customHeight="1" thickBot="1" x14ac:dyDescent="0.3">
      <c r="A22" s="156" t="s">
        <v>15</v>
      </c>
      <c r="B22" s="27"/>
      <c r="C22" s="10"/>
      <c r="D22" s="11"/>
      <c r="E22" s="175">
        <f>SUM(E18:E21)</f>
        <v>9063063128.75</v>
      </c>
      <c r="F22" s="176">
        <f>SUM(F18:F21)</f>
        <v>5089045169.0799999</v>
      </c>
      <c r="G22" s="209">
        <f>SUM(G18:G21)</f>
        <v>14152108297.83</v>
      </c>
      <c r="H22" s="336">
        <f>E22/$G$22</f>
        <v>0.64040374324578031</v>
      </c>
      <c r="I22" s="336">
        <f t="shared" si="1"/>
        <v>1</v>
      </c>
      <c r="J22" s="336">
        <f t="shared" si="2"/>
        <v>0.64040374324578031</v>
      </c>
    </row>
    <row r="23" spans="1:10" ht="15" customHeight="1" x14ac:dyDescent="0.25">
      <c r="A23" s="59"/>
      <c r="B23" s="59"/>
      <c r="C23" s="60"/>
      <c r="D23" s="3"/>
      <c r="E23" s="61"/>
      <c r="F23" s="61"/>
      <c r="G23" s="61"/>
      <c r="H23" s="65"/>
    </row>
    <row r="24" spans="1:10" ht="10.5" customHeight="1" x14ac:dyDescent="0.25">
      <c r="A24" s="94" t="s">
        <v>33</v>
      </c>
      <c r="B24" s="2"/>
      <c r="C24" s="3"/>
      <c r="D24" s="3"/>
      <c r="E24" s="19"/>
      <c r="F24" s="19"/>
      <c r="G24" s="19"/>
      <c r="H24" s="19"/>
    </row>
    <row r="25" spans="1:10" ht="11.4" x14ac:dyDescent="0.2">
      <c r="A25" s="58" t="s">
        <v>47</v>
      </c>
      <c r="B25" s="23"/>
      <c r="C25" s="20"/>
      <c r="D25" s="21"/>
      <c r="E25" s="21"/>
      <c r="F25" s="21"/>
      <c r="G25" s="22"/>
    </row>
    <row r="26" spans="1:10" ht="11.4" x14ac:dyDescent="0.2">
      <c r="A26" s="58"/>
      <c r="B26" s="23"/>
      <c r="C26" s="20"/>
      <c r="D26" s="21"/>
      <c r="E26" s="21"/>
      <c r="F26" s="21"/>
      <c r="G26" s="22"/>
    </row>
    <row r="27" spans="1:10" ht="11.4" x14ac:dyDescent="0.2">
      <c r="A27" s="23"/>
      <c r="B27" s="24"/>
      <c r="C27" s="62" t="s">
        <v>13</v>
      </c>
      <c r="D27" s="28"/>
      <c r="E27" s="28"/>
      <c r="F27" s="28"/>
      <c r="G27" s="22"/>
    </row>
    <row r="28" spans="1:10" s="17" customFormat="1" ht="21.75" customHeight="1" x14ac:dyDescent="0.25">
      <c r="A28"/>
      <c r="B28"/>
      <c r="C28" s="457" t="s">
        <v>17</v>
      </c>
      <c r="D28" s="453" t="s">
        <v>14</v>
      </c>
      <c r="E28" s="470" t="s">
        <v>28</v>
      </c>
      <c r="F28" s="470"/>
      <c r="G28" s="490" t="s">
        <v>57</v>
      </c>
    </row>
    <row r="29" spans="1:10" s="17" customFormat="1" ht="11.25" customHeight="1" x14ac:dyDescent="0.2">
      <c r="A29"/>
      <c r="B29"/>
      <c r="C29" s="457"/>
      <c r="D29" s="453"/>
      <c r="E29" s="492" t="s">
        <v>16</v>
      </c>
      <c r="F29" s="492"/>
      <c r="G29" s="490"/>
    </row>
    <row r="30" spans="1:10" s="17" customFormat="1" ht="16.5" customHeight="1" x14ac:dyDescent="0.2">
      <c r="A30"/>
      <c r="B30"/>
      <c r="C30" s="64"/>
      <c r="D30" s="63"/>
      <c r="E30" s="114"/>
      <c r="F30" s="114"/>
      <c r="G30" s="114"/>
    </row>
    <row r="31" spans="1:10" s="17" customFormat="1" ht="12" customHeight="1" x14ac:dyDescent="0.2">
      <c r="A31"/>
      <c r="B31"/>
      <c r="C31" s="457" t="s">
        <v>17</v>
      </c>
      <c r="D31" s="453" t="s">
        <v>14</v>
      </c>
      <c r="E31" s="470" t="s">
        <v>18</v>
      </c>
      <c r="F31" s="470"/>
      <c r="G31" s="491" t="s">
        <v>57</v>
      </c>
    </row>
    <row r="32" spans="1:10" s="17" customFormat="1" ht="20.100000000000001" customHeight="1" x14ac:dyDescent="0.2">
      <c r="A32"/>
      <c r="B32"/>
      <c r="C32" s="457"/>
      <c r="D32" s="453"/>
      <c r="E32" s="492" t="s">
        <v>16</v>
      </c>
      <c r="F32" s="492"/>
      <c r="G32" s="491"/>
    </row>
    <row r="33" spans="1:7" s="17" customFormat="1" ht="15.75" customHeight="1" x14ac:dyDescent="0.2">
      <c r="A33" s="57"/>
      <c r="B33"/>
      <c r="C33" s="25"/>
      <c r="D33" s="25"/>
      <c r="E33" s="24"/>
      <c r="F33" s="21"/>
      <c r="G33" s="22"/>
    </row>
    <row r="34" spans="1:7" s="17" customFormat="1" ht="15.75" customHeight="1" x14ac:dyDescent="0.2">
      <c r="A34" s="98" t="s">
        <v>120</v>
      </c>
      <c r="B34" s="24"/>
      <c r="C34" s="20"/>
      <c r="D34" s="20"/>
      <c r="E34" s="24"/>
      <c r="F34" s="21"/>
      <c r="G34" s="22"/>
    </row>
    <row r="35" spans="1:7" s="17" customFormat="1" ht="20.100000000000001" customHeight="1" x14ac:dyDescent="0.2">
      <c r="A35" s="98" t="s">
        <v>41</v>
      </c>
      <c r="B35" s="24"/>
      <c r="C35" s="25"/>
      <c r="D35" s="20"/>
      <c r="E35" s="24"/>
      <c r="F35" s="21"/>
      <c r="G35" s="22"/>
    </row>
    <row r="36" spans="1:7" s="17" customFormat="1" ht="20.100000000000001" customHeight="1" x14ac:dyDescent="0.2">
      <c r="A36" s="99" t="s">
        <v>121</v>
      </c>
      <c r="B36" s="24"/>
      <c r="C36" s="25"/>
      <c r="D36" s="20"/>
      <c r="E36" s="18"/>
      <c r="F36" s="18"/>
      <c r="G36" s="18"/>
    </row>
    <row r="37" spans="1:7" s="17" customFormat="1" ht="20.100000000000001" customHeight="1" x14ac:dyDescent="0.2">
      <c r="A37" s="99"/>
      <c r="B37" s="24"/>
      <c r="C37" s="25"/>
      <c r="D37" s="20"/>
      <c r="E37" s="18"/>
      <c r="F37" s="18"/>
      <c r="G37" s="18"/>
    </row>
    <row r="38" spans="1:7" s="17" customFormat="1" ht="15.75" customHeight="1" x14ac:dyDescent="0.2">
      <c r="A38" s="100"/>
      <c r="B38" s="24"/>
      <c r="C38" s="25"/>
      <c r="D38" s="20"/>
      <c r="E38" s="20"/>
      <c r="F38" s="20"/>
      <c r="G38" s="22"/>
    </row>
    <row r="39" spans="1:7" s="17" customFormat="1" ht="15.75" customHeight="1" x14ac:dyDescent="0.25">
      <c r="A39" s="102" t="s">
        <v>122</v>
      </c>
      <c r="B39"/>
      <c r="C39" s="25"/>
      <c r="D39" s="25"/>
      <c r="E39" s="20"/>
      <c r="F39" s="20"/>
      <c r="G39" s="22"/>
    </row>
    <row r="40" spans="1:7" s="17" customFormat="1" ht="15.75" customHeight="1" x14ac:dyDescent="0.25">
      <c r="A40" s="103" t="s">
        <v>123</v>
      </c>
      <c r="B40"/>
      <c r="C40" s="25"/>
      <c r="D40" s="25"/>
      <c r="E40" s="20"/>
      <c r="F40" s="20"/>
      <c r="G40" s="22"/>
    </row>
    <row r="41" spans="1:7" ht="11.4" x14ac:dyDescent="0.2">
      <c r="A41" s="101"/>
      <c r="B41"/>
      <c r="C41" s="25"/>
      <c r="D41" s="25"/>
    </row>
    <row r="42" spans="1:7" ht="12" x14ac:dyDescent="0.25">
      <c r="A42" s="102"/>
      <c r="B42" s="24"/>
      <c r="C42" s="25"/>
      <c r="D42" s="102"/>
    </row>
    <row r="43" spans="1:7" ht="12" x14ac:dyDescent="0.25">
      <c r="A43" s="103"/>
      <c r="B43" s="24"/>
      <c r="C43" s="25"/>
      <c r="D43" s="103"/>
    </row>
  </sheetData>
  <mergeCells count="30">
    <mergeCell ref="J13:J15"/>
    <mergeCell ref="C31:C32"/>
    <mergeCell ref="G2:H2"/>
    <mergeCell ref="F14:F15"/>
    <mergeCell ref="A3:B3"/>
    <mergeCell ref="A7:C7"/>
    <mergeCell ref="A4:H4"/>
    <mergeCell ref="A13:D15"/>
    <mergeCell ref="G14:G15"/>
    <mergeCell ref="G28:G29"/>
    <mergeCell ref="H13:H15"/>
    <mergeCell ref="G31:G32"/>
    <mergeCell ref="E29:F29"/>
    <mergeCell ref="E31:F31"/>
    <mergeCell ref="E32:F32"/>
    <mergeCell ref="D28:D29"/>
    <mergeCell ref="D31:D32"/>
    <mergeCell ref="I13:I15"/>
    <mergeCell ref="C28:C29"/>
    <mergeCell ref="A5:H5"/>
    <mergeCell ref="A8:C8"/>
    <mergeCell ref="A9:C9"/>
    <mergeCell ref="A10:C10"/>
    <mergeCell ref="A11:C11"/>
    <mergeCell ref="A16:D16"/>
    <mergeCell ref="E14:E15"/>
    <mergeCell ref="E8:H8"/>
    <mergeCell ref="E28:F28"/>
    <mergeCell ref="E11:F11"/>
    <mergeCell ref="E9:H9"/>
  </mergeCells>
  <phoneticPr fontId="7" type="noConversion"/>
  <printOptions horizontalCentered="1"/>
  <pageMargins left="0.7" right="0.7" top="0.75" bottom="0.75" header="0.3" footer="0.3"/>
  <pageSetup paperSize="9" scale="81" fitToHeight="0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F658-AB09-4C39-A255-2F1C32FF1A4D}">
  <sheetPr>
    <pageSetUpPr fitToPage="1"/>
  </sheetPr>
  <dimension ref="A2:K43"/>
  <sheetViews>
    <sheetView showGridLines="0" topLeftCell="A8" zoomScale="90" zoomScaleNormal="90" zoomScaleSheetLayoutView="85" workbookViewId="0">
      <selection activeCell="K7" sqref="K7"/>
    </sheetView>
  </sheetViews>
  <sheetFormatPr defaultRowHeight="10.199999999999999" x14ac:dyDescent="0.2"/>
  <cols>
    <col min="1" max="1" width="14.7109375" style="1" customWidth="1"/>
    <col min="2" max="2" width="9.7109375" style="1" customWidth="1"/>
    <col min="3" max="3" width="19.7109375" customWidth="1"/>
    <col min="4" max="4" width="7.28515625" customWidth="1"/>
    <col min="5" max="5" width="25.28515625" customWidth="1"/>
    <col min="6" max="6" width="22.7109375" customWidth="1"/>
    <col min="7" max="7" width="25.85546875" customWidth="1"/>
    <col min="8" max="8" width="17.42578125" customWidth="1"/>
  </cols>
  <sheetData>
    <row r="2" spans="1:11" ht="16.5" customHeight="1" x14ac:dyDescent="0.2">
      <c r="G2" s="474" t="s">
        <v>46</v>
      </c>
      <c r="H2" s="475"/>
    </row>
    <row r="3" spans="1:11" x14ac:dyDescent="0.2">
      <c r="A3" s="381"/>
      <c r="B3" s="381"/>
      <c r="H3" s="109"/>
    </row>
    <row r="4" spans="1:11" ht="21.75" customHeight="1" x14ac:dyDescent="0.2">
      <c r="A4" s="480" t="s">
        <v>55</v>
      </c>
      <c r="B4" s="480"/>
      <c r="C4" s="480"/>
      <c r="D4" s="480"/>
      <c r="E4" s="480"/>
      <c r="F4" s="480"/>
      <c r="G4" s="480"/>
      <c r="H4" s="480"/>
    </row>
    <row r="5" spans="1:11" ht="21.75" customHeight="1" x14ac:dyDescent="0.2">
      <c r="A5" s="458"/>
      <c r="B5" s="458"/>
      <c r="C5" s="458"/>
      <c r="D5" s="458"/>
      <c r="E5" s="458"/>
      <c r="F5" s="458"/>
      <c r="G5" s="458"/>
      <c r="H5" s="458"/>
    </row>
    <row r="6" spans="1:11" ht="21.75" customHeight="1" thickBot="1" x14ac:dyDescent="0.35">
      <c r="A6" s="93"/>
      <c r="B6" s="56"/>
      <c r="C6" s="56"/>
      <c r="D6" s="56"/>
      <c r="E6" s="56"/>
      <c r="F6" s="56"/>
      <c r="G6" s="56"/>
      <c r="H6" s="108"/>
      <c r="K6" t="s">
        <v>124</v>
      </c>
    </row>
    <row r="7" spans="1:11" ht="29.25" customHeight="1" x14ac:dyDescent="0.2">
      <c r="A7" s="478" t="s">
        <v>42</v>
      </c>
      <c r="B7" s="479"/>
      <c r="C7" s="479"/>
      <c r="D7" s="87" t="s">
        <v>19</v>
      </c>
      <c r="E7" s="180" t="s">
        <v>73</v>
      </c>
      <c r="F7" s="38"/>
      <c r="G7" s="38"/>
      <c r="H7" s="88"/>
    </row>
    <row r="8" spans="1:11" ht="29.25" customHeight="1" x14ac:dyDescent="0.2">
      <c r="A8" s="459" t="s">
        <v>20</v>
      </c>
      <c r="B8" s="460"/>
      <c r="C8" s="460"/>
      <c r="D8" s="89" t="s">
        <v>19</v>
      </c>
      <c r="E8" s="468" t="s">
        <v>75</v>
      </c>
      <c r="F8" s="468"/>
      <c r="G8" s="468"/>
      <c r="H8" s="469"/>
      <c r="I8" s="239"/>
    </row>
    <row r="9" spans="1:11" ht="29.25" customHeight="1" x14ac:dyDescent="0.2">
      <c r="A9" s="461" t="s">
        <v>31</v>
      </c>
      <c r="B9" s="462"/>
      <c r="C9" s="462"/>
      <c r="D9" s="89" t="s">
        <v>19</v>
      </c>
      <c r="E9" s="75" t="s">
        <v>93</v>
      </c>
      <c r="H9" s="90"/>
    </row>
    <row r="10" spans="1:11" ht="29.25" customHeight="1" x14ac:dyDescent="0.2">
      <c r="A10" s="461" t="s">
        <v>40</v>
      </c>
      <c r="B10" s="462"/>
      <c r="C10" s="462"/>
      <c r="D10" s="89" t="s">
        <v>19</v>
      </c>
      <c r="E10" s="75" t="s">
        <v>76</v>
      </c>
      <c r="H10" s="90"/>
    </row>
    <row r="11" spans="1:11" ht="29.25" customHeight="1" x14ac:dyDescent="0.2">
      <c r="A11" s="461" t="s">
        <v>32</v>
      </c>
      <c r="B11" s="462"/>
      <c r="C11" s="462"/>
      <c r="D11" s="89" t="s">
        <v>19</v>
      </c>
      <c r="E11" s="471" t="s">
        <v>94</v>
      </c>
      <c r="F11" s="471"/>
      <c r="H11" s="90"/>
    </row>
    <row r="12" spans="1:11" ht="14.4" thickBot="1" x14ac:dyDescent="0.3">
      <c r="A12" s="91"/>
      <c r="B12" s="79"/>
      <c r="C12" s="79"/>
      <c r="D12" s="79"/>
      <c r="E12" s="79"/>
      <c r="F12" s="79"/>
      <c r="G12" s="79"/>
      <c r="H12" s="92"/>
    </row>
    <row r="13" spans="1:11" s="1" customFormat="1" ht="21.75" customHeight="1" x14ac:dyDescent="0.3">
      <c r="A13" s="481" t="s">
        <v>0</v>
      </c>
      <c r="B13" s="482"/>
      <c r="C13" s="482"/>
      <c r="D13" s="483"/>
      <c r="E13" s="112" t="s">
        <v>56</v>
      </c>
      <c r="F13" s="12"/>
      <c r="G13" s="113"/>
      <c r="H13" s="454" t="s">
        <v>53</v>
      </c>
    </row>
    <row r="14" spans="1:11" s="1" customFormat="1" ht="18" customHeight="1" x14ac:dyDescent="0.2">
      <c r="A14" s="484"/>
      <c r="B14" s="485"/>
      <c r="C14" s="485"/>
      <c r="D14" s="486"/>
      <c r="E14" s="466" t="s">
        <v>51</v>
      </c>
      <c r="F14" s="476" t="s">
        <v>52</v>
      </c>
      <c r="G14" s="476" t="s">
        <v>1</v>
      </c>
      <c r="H14" s="455"/>
    </row>
    <row r="15" spans="1:11" s="1" customFormat="1" ht="18" customHeight="1" x14ac:dyDescent="0.2">
      <c r="A15" s="487"/>
      <c r="B15" s="488"/>
      <c r="C15" s="488"/>
      <c r="D15" s="489"/>
      <c r="E15" s="467"/>
      <c r="F15" s="477"/>
      <c r="G15" s="477"/>
      <c r="H15" s="456"/>
    </row>
    <row r="16" spans="1:11" s="1" customFormat="1" ht="24.75" customHeight="1" thickBot="1" x14ac:dyDescent="0.25">
      <c r="A16" s="463" t="s">
        <v>7</v>
      </c>
      <c r="B16" s="464"/>
      <c r="C16" s="464"/>
      <c r="D16" s="465"/>
      <c r="E16" s="13" t="s">
        <v>2</v>
      </c>
      <c r="F16" s="14" t="s">
        <v>3</v>
      </c>
      <c r="G16" s="15" t="s">
        <v>4</v>
      </c>
      <c r="H16" s="16" t="s">
        <v>8</v>
      </c>
    </row>
    <row r="17" spans="1:8" ht="21" customHeight="1" x14ac:dyDescent="0.25">
      <c r="A17" s="155" t="s">
        <v>6</v>
      </c>
      <c r="B17" s="26"/>
      <c r="C17" s="8"/>
      <c r="D17" s="330"/>
      <c r="E17" s="4"/>
      <c r="F17" s="5"/>
      <c r="G17" s="6"/>
      <c r="H17" s="7"/>
    </row>
    <row r="18" spans="1:8" ht="26.25" customHeight="1" x14ac:dyDescent="0.25">
      <c r="A18" s="157" t="s">
        <v>29</v>
      </c>
      <c r="B18" s="158"/>
      <c r="C18" s="159"/>
      <c r="D18" s="160"/>
      <c r="E18" s="161">
        <v>0</v>
      </c>
      <c r="F18" s="162">
        <v>0</v>
      </c>
      <c r="G18" s="163">
        <v>0</v>
      </c>
      <c r="H18" s="211">
        <f>E18/$G$22</f>
        <v>0</v>
      </c>
    </row>
    <row r="19" spans="1:8" ht="26.25" customHeight="1" x14ac:dyDescent="0.25">
      <c r="A19" s="164" t="s">
        <v>30</v>
      </c>
      <c r="B19" s="165"/>
      <c r="C19" s="166"/>
      <c r="D19" s="167"/>
      <c r="E19" s="161">
        <v>0</v>
      </c>
      <c r="F19" s="162">
        <v>0</v>
      </c>
      <c r="G19" s="163">
        <v>0</v>
      </c>
      <c r="H19" s="211">
        <f>E19/$G$22</f>
        <v>0</v>
      </c>
    </row>
    <row r="20" spans="1:8" ht="26.25" customHeight="1" x14ac:dyDescent="0.25">
      <c r="A20" s="164" t="s">
        <v>12</v>
      </c>
      <c r="B20" s="165"/>
      <c r="C20" s="166"/>
      <c r="D20" s="167"/>
      <c r="E20" s="161">
        <v>8960000000</v>
      </c>
      <c r="F20" s="162">
        <v>4593200000</v>
      </c>
      <c r="G20" s="163">
        <v>13553200000</v>
      </c>
      <c r="H20" s="211">
        <f>E20/$G$22</f>
        <v>0.63312121497641971</v>
      </c>
    </row>
    <row r="21" spans="1:8" ht="26.25" customHeight="1" thickBot="1" x14ac:dyDescent="0.3">
      <c r="A21" s="168" t="s">
        <v>5</v>
      </c>
      <c r="B21" s="169"/>
      <c r="C21" s="170"/>
      <c r="D21" s="171"/>
      <c r="E21" s="172">
        <v>212463969.89999998</v>
      </c>
      <c r="F21" s="173">
        <v>386444327.93000001</v>
      </c>
      <c r="G21" s="174">
        <v>598908297.82999992</v>
      </c>
      <c r="H21" s="212">
        <f>E21/$G$22</f>
        <v>1.5012884683236768E-2</v>
      </c>
    </row>
    <row r="22" spans="1:8" ht="26.25" customHeight="1" thickBot="1" x14ac:dyDescent="0.3">
      <c r="A22" s="156" t="s">
        <v>15</v>
      </c>
      <c r="B22" s="27"/>
      <c r="C22" s="10"/>
      <c r="D22" s="331"/>
      <c r="E22" s="175">
        <f>SUM(E18:E21)</f>
        <v>9172463969.8999996</v>
      </c>
      <c r="F22" s="176">
        <f>SUM(F18:F21)</f>
        <v>4979644327.9300003</v>
      </c>
      <c r="G22" s="209">
        <f>SUM(G18:G21)</f>
        <v>14152108297.83</v>
      </c>
      <c r="H22" s="213">
        <f>E22/$G$22</f>
        <v>0.6481340996596564</v>
      </c>
    </row>
    <row r="23" spans="1:8" ht="15" customHeight="1" x14ac:dyDescent="0.25">
      <c r="A23" s="59"/>
      <c r="B23" s="59"/>
      <c r="C23" s="60"/>
      <c r="D23" s="332"/>
      <c r="E23" s="333"/>
      <c r="F23" s="333"/>
      <c r="G23" s="333"/>
      <c r="H23" s="65"/>
    </row>
    <row r="24" spans="1:8" ht="10.5" customHeight="1" x14ac:dyDescent="0.25">
      <c r="A24" s="94" t="s">
        <v>33</v>
      </c>
      <c r="B24" s="334"/>
      <c r="C24" s="332"/>
      <c r="D24" s="332"/>
      <c r="E24" s="335"/>
      <c r="F24" s="335"/>
      <c r="G24" s="335"/>
      <c r="H24" s="335"/>
    </row>
    <row r="25" spans="1:8" ht="11.4" x14ac:dyDescent="0.2">
      <c r="A25" s="58" t="s">
        <v>47</v>
      </c>
      <c r="B25" s="23"/>
      <c r="C25" s="20"/>
      <c r="D25" s="21"/>
      <c r="E25" s="21"/>
      <c r="F25" s="21"/>
      <c r="G25" s="22"/>
    </row>
    <row r="26" spans="1:8" ht="11.4" x14ac:dyDescent="0.2">
      <c r="A26" s="58"/>
      <c r="B26" s="23"/>
      <c r="C26" s="20"/>
      <c r="D26" s="21"/>
      <c r="E26" s="21"/>
      <c r="F26" s="21"/>
      <c r="G26" s="22"/>
    </row>
    <row r="27" spans="1:8" ht="11.4" x14ac:dyDescent="0.2">
      <c r="A27" s="23"/>
      <c r="B27" s="24"/>
      <c r="C27" s="62" t="s">
        <v>13</v>
      </c>
      <c r="D27" s="28"/>
      <c r="E27" s="28"/>
      <c r="F27" s="28"/>
      <c r="G27" s="22"/>
    </row>
    <row r="28" spans="1:8" s="17" customFormat="1" ht="21.75" customHeight="1" x14ac:dyDescent="0.25">
      <c r="A28"/>
      <c r="B28"/>
      <c r="C28" s="457" t="s">
        <v>17</v>
      </c>
      <c r="D28" s="453" t="s">
        <v>14</v>
      </c>
      <c r="E28" s="470" t="s">
        <v>28</v>
      </c>
      <c r="F28" s="470"/>
      <c r="G28" s="490" t="s">
        <v>57</v>
      </c>
    </row>
    <row r="29" spans="1:8" s="17" customFormat="1" ht="11.25" customHeight="1" x14ac:dyDescent="0.2">
      <c r="A29"/>
      <c r="B29"/>
      <c r="C29" s="457"/>
      <c r="D29" s="453"/>
      <c r="E29" s="492" t="s">
        <v>16</v>
      </c>
      <c r="F29" s="492"/>
      <c r="G29" s="490"/>
    </row>
    <row r="30" spans="1:8" s="17" customFormat="1" ht="16.5" customHeight="1" x14ac:dyDescent="0.2">
      <c r="A30"/>
      <c r="B30"/>
      <c r="C30" s="64"/>
      <c r="D30" s="63"/>
      <c r="E30" s="114"/>
      <c r="F30" s="114"/>
      <c r="G30" s="114"/>
    </row>
    <row r="31" spans="1:8" s="17" customFormat="1" ht="12" customHeight="1" x14ac:dyDescent="0.2">
      <c r="A31"/>
      <c r="B31"/>
      <c r="C31" s="457" t="s">
        <v>17</v>
      </c>
      <c r="D31" s="453" t="s">
        <v>14</v>
      </c>
      <c r="E31" s="470" t="s">
        <v>18</v>
      </c>
      <c r="F31" s="470"/>
      <c r="G31" s="491" t="s">
        <v>57</v>
      </c>
    </row>
    <row r="32" spans="1:8" s="17" customFormat="1" ht="20.100000000000001" customHeight="1" x14ac:dyDescent="0.2">
      <c r="A32"/>
      <c r="B32"/>
      <c r="C32" s="457"/>
      <c r="D32" s="453"/>
      <c r="E32" s="492" t="s">
        <v>16</v>
      </c>
      <c r="F32" s="492"/>
      <c r="G32" s="491"/>
    </row>
    <row r="33" spans="1:7" s="17" customFormat="1" ht="15.75" customHeight="1" x14ac:dyDescent="0.2">
      <c r="A33" s="57"/>
      <c r="B33"/>
      <c r="C33" s="25"/>
      <c r="D33" s="25"/>
      <c r="E33" s="24"/>
      <c r="F33" s="21"/>
      <c r="G33" s="22"/>
    </row>
    <row r="34" spans="1:7" s="17" customFormat="1" ht="15.75" customHeight="1" x14ac:dyDescent="0.2">
      <c r="A34" s="98" t="s">
        <v>60</v>
      </c>
      <c r="B34" s="24"/>
      <c r="C34" s="20"/>
      <c r="D34" s="20"/>
      <c r="E34" s="24"/>
      <c r="F34" s="21"/>
      <c r="G34" s="22"/>
    </row>
    <row r="35" spans="1:7" s="17" customFormat="1" ht="20.100000000000001" customHeight="1" x14ac:dyDescent="0.2">
      <c r="A35" s="98" t="s">
        <v>41</v>
      </c>
      <c r="B35" s="24"/>
      <c r="C35" s="25"/>
      <c r="D35" s="20"/>
      <c r="E35" s="24"/>
      <c r="F35" s="21"/>
      <c r="G35" s="22"/>
    </row>
    <row r="36" spans="1:7" s="17" customFormat="1" ht="20.100000000000001" customHeight="1" x14ac:dyDescent="0.2">
      <c r="A36" s="99" t="str">
        <f>E7</f>
        <v>PT Mckinsey Indonesia</v>
      </c>
      <c r="B36" s="24"/>
      <c r="C36" s="25"/>
      <c r="D36" s="20"/>
      <c r="E36" s="18"/>
      <c r="F36" s="18"/>
      <c r="G36" s="18"/>
    </row>
    <row r="37" spans="1:7" s="17" customFormat="1" ht="20.100000000000001" customHeight="1" x14ac:dyDescent="0.2">
      <c r="A37" s="99"/>
      <c r="B37" s="24"/>
      <c r="C37" s="25"/>
      <c r="D37" s="20"/>
      <c r="E37" s="18"/>
      <c r="F37" s="18"/>
      <c r="G37" s="18"/>
    </row>
    <row r="38" spans="1:7" s="17" customFormat="1" ht="15.75" customHeight="1" x14ac:dyDescent="0.2">
      <c r="A38" s="100"/>
      <c r="B38" s="24"/>
      <c r="C38" s="25"/>
      <c r="D38" s="20"/>
      <c r="E38" s="20"/>
      <c r="F38" s="20"/>
      <c r="G38" s="22"/>
    </row>
    <row r="39" spans="1:7" s="17" customFormat="1" ht="15.75" customHeight="1" x14ac:dyDescent="0.25">
      <c r="A39" s="102" t="s">
        <v>58</v>
      </c>
      <c r="B39"/>
      <c r="C39" s="25"/>
      <c r="D39" s="25"/>
      <c r="E39" s="20"/>
      <c r="F39" s="20"/>
      <c r="G39" s="22"/>
    </row>
    <row r="40" spans="1:7" s="17" customFormat="1" ht="15.75" customHeight="1" x14ac:dyDescent="0.25">
      <c r="A40" s="103" t="s">
        <v>59</v>
      </c>
      <c r="B40"/>
      <c r="C40" s="25"/>
      <c r="D40" s="25"/>
      <c r="E40" s="20"/>
      <c r="F40" s="20"/>
      <c r="G40" s="22"/>
    </row>
    <row r="41" spans="1:7" ht="11.4" x14ac:dyDescent="0.2">
      <c r="A41" s="101"/>
      <c r="B41"/>
      <c r="C41" s="25"/>
      <c r="D41" s="25"/>
    </row>
    <row r="42" spans="1:7" ht="12" x14ac:dyDescent="0.25">
      <c r="A42" s="102"/>
      <c r="B42" s="24"/>
      <c r="C42" s="25"/>
      <c r="D42" s="102"/>
    </row>
    <row r="43" spans="1:7" ht="12" x14ac:dyDescent="0.25">
      <c r="A43" s="103"/>
      <c r="B43" s="24"/>
      <c r="C43" s="25"/>
      <c r="D43" s="103"/>
    </row>
  </sheetData>
  <mergeCells count="27">
    <mergeCell ref="A3:B3"/>
    <mergeCell ref="A4:H4"/>
    <mergeCell ref="A5:H5"/>
    <mergeCell ref="A7:C7"/>
    <mergeCell ref="A8:C8"/>
    <mergeCell ref="E8:H8"/>
    <mergeCell ref="H13:H15"/>
    <mergeCell ref="E14:E15"/>
    <mergeCell ref="F14:F15"/>
    <mergeCell ref="G14:G15"/>
    <mergeCell ref="G2:H2"/>
    <mergeCell ref="A9:C9"/>
    <mergeCell ref="A10:C10"/>
    <mergeCell ref="A11:C11"/>
    <mergeCell ref="E11:F11"/>
    <mergeCell ref="A13:D15"/>
    <mergeCell ref="A16:D16"/>
    <mergeCell ref="C28:C29"/>
    <mergeCell ref="D28:D29"/>
    <mergeCell ref="E28:F28"/>
    <mergeCell ref="G28:G29"/>
    <mergeCell ref="E29:F29"/>
    <mergeCell ref="C31:C32"/>
    <mergeCell ref="D31:D32"/>
    <mergeCell ref="E31:F31"/>
    <mergeCell ref="G31:G32"/>
    <mergeCell ref="E32:F32"/>
  </mergeCells>
  <printOptions horizontalCentered="1"/>
  <pageMargins left="0.7" right="0.7" top="0.75" bottom="0.75" header="0.3" footer="0.3"/>
  <pageSetup paperSize="9" scale="81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Contract</vt:lpstr>
      <vt:lpstr>Form 3.1</vt:lpstr>
      <vt:lpstr>Form 3.2</vt:lpstr>
      <vt:lpstr>Form 3.3</vt:lpstr>
      <vt:lpstr>Form 3.4</vt:lpstr>
      <vt:lpstr>Form 3.5</vt:lpstr>
      <vt:lpstr>SA</vt:lpstr>
      <vt:lpstr>'Form 3.1'!Print_Area</vt:lpstr>
      <vt:lpstr>'Form 3.2'!Print_Area</vt:lpstr>
      <vt:lpstr>'Form 3.3'!Print_Area</vt:lpstr>
      <vt:lpstr>'Form 3.4'!Print_Area</vt:lpstr>
      <vt:lpstr>'Form 3.5'!Print_Area</vt:lpstr>
      <vt:lpstr>SA!Print_Area</vt:lpstr>
      <vt:lpstr>'Form 3.5'!Print_Titles</vt:lpstr>
      <vt:lpstr>SA!Print_Titles</vt:lpstr>
    </vt:vector>
  </TitlesOfParts>
  <Company>PTSI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</dc:creator>
  <cp:lastModifiedBy>Tristofani Agasta</cp:lastModifiedBy>
  <cp:lastPrinted>2017-04-30T12:59:32Z</cp:lastPrinted>
  <dcterms:created xsi:type="dcterms:W3CDTF">2000-03-28T04:35:40Z</dcterms:created>
  <dcterms:modified xsi:type="dcterms:W3CDTF">2024-01-15T09:22:30Z</dcterms:modified>
</cp:coreProperties>
</file>