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_alterman/GitHub/NFL_Elo/"/>
    </mc:Choice>
  </mc:AlternateContent>
  <xr:revisionPtr revIDLastSave="0" documentId="13_ncr:1_{198704FE-E533-BF4A-AEE6-AEBD39198F38}" xr6:coauthVersionLast="45" xr6:coauthVersionMax="45" xr10:uidLastSave="{00000000-0000-0000-0000-000000000000}"/>
  <bookViews>
    <workbookView xWindow="2780" yWindow="1560" windowWidth="28040" windowHeight="17440" xr2:uid="{9D703858-ECA7-2C43-82E7-E444EB18934B}"/>
  </bookViews>
  <sheets>
    <sheet name="Sheet1" sheetId="1" r:id="rId1"/>
    <sheet name="weigh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N4" i="2"/>
  <c r="O4" i="2" s="1"/>
  <c r="N3" i="2"/>
  <c r="O3" i="2" s="1"/>
  <c r="M4" i="2"/>
  <c r="M3" i="2"/>
  <c r="L4" i="2"/>
  <c r="K4" i="2"/>
  <c r="L3" i="2"/>
  <c r="K3" i="2"/>
  <c r="C35" i="2" l="1"/>
  <c r="E5" i="2" s="1"/>
  <c r="B35" i="2"/>
  <c r="E16" i="2" l="1"/>
  <c r="E32" i="2"/>
  <c r="E24" i="2"/>
  <c r="F32" i="2"/>
  <c r="G32" i="2" s="1"/>
  <c r="H32" i="2" s="1"/>
  <c r="F24" i="2"/>
  <c r="G24" i="2" s="1"/>
  <c r="H24" i="2" s="1"/>
  <c r="E29" i="2"/>
  <c r="F29" i="2" s="1"/>
  <c r="G29" i="2" s="1"/>
  <c r="H29" i="2" s="1"/>
  <c r="E21" i="2"/>
  <c r="E12" i="2"/>
  <c r="F9" i="2"/>
  <c r="G9" i="2" s="1"/>
  <c r="H9" i="2" s="1"/>
  <c r="E28" i="2"/>
  <c r="E20" i="2"/>
  <c r="E8" i="2"/>
  <c r="F20" i="2"/>
  <c r="G20" i="2" s="1"/>
  <c r="H20" i="2" s="1"/>
  <c r="E33" i="2"/>
  <c r="E25" i="2"/>
  <c r="E4" i="2"/>
  <c r="F5" i="2"/>
  <c r="G5" i="2" s="1"/>
  <c r="H5" i="2" s="1"/>
  <c r="E31" i="2"/>
  <c r="E27" i="2"/>
  <c r="E23" i="2"/>
  <c r="E19" i="2"/>
  <c r="E15" i="2"/>
  <c r="F15" i="2" s="1"/>
  <c r="G15" i="2" s="1"/>
  <c r="H15" i="2" s="1"/>
  <c r="E11" i="2"/>
  <c r="E7" i="2"/>
  <c r="E3" i="2"/>
  <c r="F12" i="2"/>
  <c r="G12" i="2" s="1"/>
  <c r="H12" i="2" s="1"/>
  <c r="F8" i="2"/>
  <c r="G8" i="2" s="1"/>
  <c r="H8" i="2" s="1"/>
  <c r="F4" i="2"/>
  <c r="G4" i="2" s="1"/>
  <c r="H4" i="2" s="1"/>
  <c r="F23" i="2"/>
  <c r="G23" i="2" s="1"/>
  <c r="H23" i="2" s="1"/>
  <c r="E2" i="2"/>
  <c r="E30" i="2"/>
  <c r="E26" i="2"/>
  <c r="E22" i="2"/>
  <c r="E18" i="2"/>
  <c r="E14" i="2"/>
  <c r="F14" i="2" s="1"/>
  <c r="G14" i="2" s="1"/>
  <c r="H14" i="2" s="1"/>
  <c r="E10" i="2"/>
  <c r="E6" i="2"/>
  <c r="F6" i="2" s="1"/>
  <c r="G6" i="2" s="1"/>
  <c r="H6" i="2" s="1"/>
  <c r="F2" i="2"/>
  <c r="G2" i="2" s="1"/>
  <c r="F30" i="2"/>
  <c r="G30" i="2" s="1"/>
  <c r="H30" i="2" s="1"/>
  <c r="F26" i="2"/>
  <c r="G26" i="2" s="1"/>
  <c r="H26" i="2" s="1"/>
  <c r="F22" i="2"/>
  <c r="G22" i="2" s="1"/>
  <c r="H22" i="2" s="1"/>
  <c r="F18" i="2"/>
  <c r="G18" i="2" s="1"/>
  <c r="H18" i="2" s="1"/>
  <c r="E17" i="2"/>
  <c r="E13" i="2"/>
  <c r="F13" i="2" s="1"/>
  <c r="G13" i="2" s="1"/>
  <c r="H13" i="2" s="1"/>
  <c r="E9" i="2"/>
  <c r="B15" i="1" l="1"/>
  <c r="I15" i="2"/>
  <c r="I29" i="2"/>
  <c r="B29" i="1"/>
  <c r="I13" i="2"/>
  <c r="B13" i="1"/>
  <c r="B14" i="1"/>
  <c r="I14" i="2"/>
  <c r="B20" i="1"/>
  <c r="I20" i="2"/>
  <c r="B18" i="1"/>
  <c r="I18" i="2"/>
  <c r="I24" i="2"/>
  <c r="B24" i="1"/>
  <c r="B4" i="1"/>
  <c r="I4" i="2"/>
  <c r="B32" i="1"/>
  <c r="I32" i="2"/>
  <c r="B6" i="1"/>
  <c r="I6" i="2"/>
  <c r="B9" i="1"/>
  <c r="I9" i="2"/>
  <c r="B5" i="1"/>
  <c r="I5" i="2"/>
  <c r="B23" i="1"/>
  <c r="I23" i="2"/>
  <c r="B8" i="1"/>
  <c r="I8" i="2"/>
  <c r="B12" i="1"/>
  <c r="I12" i="2"/>
  <c r="B22" i="1"/>
  <c r="I22" i="2"/>
  <c r="I26" i="2"/>
  <c r="B26" i="1"/>
  <c r="B30" i="1"/>
  <c r="I30" i="2"/>
  <c r="H2" i="2"/>
  <c r="F31" i="2"/>
  <c r="G31" i="2" s="1"/>
  <c r="H31" i="2" s="1"/>
  <c r="F19" i="2"/>
  <c r="G19" i="2" s="1"/>
  <c r="H19" i="2" s="1"/>
  <c r="F21" i="2"/>
  <c r="G21" i="2" s="1"/>
  <c r="H21" i="2" s="1"/>
  <c r="F16" i="2"/>
  <c r="G16" i="2" s="1"/>
  <c r="H16" i="2" s="1"/>
  <c r="F17" i="2"/>
  <c r="G17" i="2" s="1"/>
  <c r="H17" i="2" s="1"/>
  <c r="F28" i="2"/>
  <c r="G28" i="2" s="1"/>
  <c r="H28" i="2" s="1"/>
  <c r="F25" i="2"/>
  <c r="G25" i="2" s="1"/>
  <c r="H25" i="2" s="1"/>
  <c r="F33" i="2"/>
  <c r="G33" i="2" s="1"/>
  <c r="H33" i="2" s="1"/>
  <c r="F10" i="2"/>
  <c r="G10" i="2" s="1"/>
  <c r="H10" i="2" s="1"/>
  <c r="F3" i="2"/>
  <c r="G3" i="2" s="1"/>
  <c r="H3" i="2" s="1"/>
  <c r="F7" i="2"/>
  <c r="G7" i="2" s="1"/>
  <c r="H7" i="2" s="1"/>
  <c r="F27" i="2"/>
  <c r="G27" i="2" s="1"/>
  <c r="H27" i="2" s="1"/>
  <c r="F11" i="2"/>
  <c r="G11" i="2" s="1"/>
  <c r="H11" i="2" s="1"/>
  <c r="I10" i="2" l="1"/>
  <c r="B10" i="1"/>
  <c r="B3" i="1"/>
  <c r="I3" i="2"/>
  <c r="B31" i="1"/>
  <c r="I31" i="2"/>
  <c r="I33" i="2"/>
  <c r="B33" i="1"/>
  <c r="I2" i="2"/>
  <c r="B2" i="1"/>
  <c r="G35" i="2"/>
  <c r="B25" i="1"/>
  <c r="I25" i="2"/>
  <c r="B19" i="1"/>
  <c r="I19" i="2"/>
  <c r="B28" i="1"/>
  <c r="I28" i="2"/>
  <c r="B11" i="1"/>
  <c r="I11" i="2"/>
  <c r="B17" i="1"/>
  <c r="I17" i="2"/>
  <c r="B27" i="1"/>
  <c r="I27" i="2"/>
  <c r="I16" i="2"/>
  <c r="B16" i="1"/>
  <c r="B7" i="1"/>
  <c r="I7" i="2"/>
  <c r="B21" i="1"/>
  <c r="I21" i="2"/>
  <c r="I35" i="2" l="1"/>
</calcChain>
</file>

<file path=xl/sharedStrings.xml><?xml version="1.0" encoding="utf-8"?>
<sst xmlns="http://schemas.openxmlformats.org/spreadsheetml/2006/main" count="74" uniqueCount="41">
  <si>
    <t>Team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</si>
  <si>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</si>
  <si>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</si>
  <si>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</si>
  <si>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</si>
  <si>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</si>
  <si>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</si>
  <si>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</si>
  <si>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</si>
  <si>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</si>
  <si>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</si>
  <si>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</si>
  <si>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</si>
  <si>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</si>
  <si>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</si>
  <si>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</si>
  <si>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</si>
  <si>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</si>
  <si>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</si>
  <si>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</si>
  <si>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</si>
  <si>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</si>
  <si>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</si>
  <si>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</si>
  <si>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</si>
  <si>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</si>
  <si>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</si>
  <si>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</si>
  <si>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</si>
  <si>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</si>
  <si>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</si>
  <si>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</si>
  <si>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</si>
  <si>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Weighted O</t>
  </si>
  <si>
    <t>Weighted D</t>
  </si>
  <si>
    <t>ORTS</t>
  </si>
  <si>
    <t>RTS</t>
  </si>
  <si>
    <t>DRTS</t>
  </si>
  <si>
    <t>Raw_elo</t>
  </si>
  <si>
    <t>Adj-elo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</si>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</sst>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116-6D36-9648-AF35-71BF2F318A0A}">
  <dimension ref="A1:B33"/>
  <sheetViews>
    <sheetView tabSelected="1" workbookViewId="0">
      <selection activeCell="C4" sqref="C4"/>
    </sheetView>
  </sheetViews>
  <sheetFormatPr baseColWidth="10" defaultRowHeight="16" x14ac:dyDescent="0.2"/>
  <cols>
    <col min="2" max="2" width="10.83203125" style="8"/>
  </cols>
  <sheetData>
    <row r="1" spans="1:2" x14ac:dyDescent="0.2">
      <c r="A1" s="1" t="s">
        <v>0</v>
      </c>
      <c r="B1" s="7" t="s">
        <v>40</v>
      </c>
    </row>
    <row r="2" spans="1:2" x14ac:dyDescent="0.2">
      <c r="A2" s="2" t="s">
        <v>1</v>
      </c>
      <c r="B2" s="8">
        <f>weighted!H2</f>
        <v>1402</v>
      </c>
    </row>
    <row r="3" spans="1:2" x14ac:dyDescent="0.2">
      <c r="A3" s="2" t="s">
        <v>2</v>
      </c>
      <c r="B3" s="8">
        <f>weighted!H3</f>
        <v>1805</v>
      </c>
    </row>
    <row r="4" spans="1:2" x14ac:dyDescent="0.2">
      <c r="A4" s="2" t="s">
        <v>3</v>
      </c>
      <c r="B4" s="8">
        <f>weighted!H4</f>
        <v>1200</v>
      </c>
    </row>
    <row r="5" spans="1:2" x14ac:dyDescent="0.2">
      <c r="A5" s="2" t="s">
        <v>4</v>
      </c>
      <c r="B5" s="8">
        <f>weighted!H5</f>
        <v>1394</v>
      </c>
    </row>
    <row r="6" spans="1:2" x14ac:dyDescent="0.2">
      <c r="A6" s="2" t="s">
        <v>5</v>
      </c>
      <c r="B6" s="8">
        <f>weighted!H6</f>
        <v>1491</v>
      </c>
    </row>
    <row r="7" spans="1:2" x14ac:dyDescent="0.2">
      <c r="A7" s="2" t="s">
        <v>6</v>
      </c>
      <c r="B7" s="8">
        <f>weighted!H7</f>
        <v>1433</v>
      </c>
    </row>
    <row r="8" spans="1:2" x14ac:dyDescent="0.2">
      <c r="A8" s="2" t="s">
        <v>7</v>
      </c>
      <c r="B8" s="8">
        <f>weighted!H8</f>
        <v>1575</v>
      </c>
    </row>
    <row r="9" spans="1:2" x14ac:dyDescent="0.2">
      <c r="A9" s="2" t="s">
        <v>8</v>
      </c>
      <c r="B9" s="8">
        <f>weighted!H9</f>
        <v>1200</v>
      </c>
    </row>
    <row r="10" spans="1:2" x14ac:dyDescent="0.2">
      <c r="A10" s="2" t="s">
        <v>9</v>
      </c>
      <c r="B10" s="8">
        <f>weighted!H10</f>
        <v>1792</v>
      </c>
    </row>
    <row r="11" spans="1:2" x14ac:dyDescent="0.2">
      <c r="A11" s="2" t="s">
        <v>10</v>
      </c>
      <c r="B11" s="8">
        <f>weighted!H11</f>
        <v>1932</v>
      </c>
    </row>
    <row r="12" spans="1:2" x14ac:dyDescent="0.2">
      <c r="A12" s="2" t="s">
        <v>11</v>
      </c>
      <c r="B12" s="8">
        <f>weighted!H12</f>
        <v>1760</v>
      </c>
    </row>
    <row r="13" spans="1:2" x14ac:dyDescent="0.2">
      <c r="A13" s="2" t="s">
        <v>12</v>
      </c>
      <c r="B13" s="8">
        <f>weighted!H13</f>
        <v>1625</v>
      </c>
    </row>
    <row r="14" spans="1:2" x14ac:dyDescent="0.2">
      <c r="A14" s="2" t="s">
        <v>13</v>
      </c>
      <c r="B14" s="8">
        <f>weighted!H14</f>
        <v>1206</v>
      </c>
    </row>
    <row r="15" spans="1:2" x14ac:dyDescent="0.2">
      <c r="A15" s="2" t="s">
        <v>14</v>
      </c>
      <c r="B15" s="8">
        <f>weighted!H15</f>
        <v>1777</v>
      </c>
    </row>
    <row r="16" spans="1:2" x14ac:dyDescent="0.2">
      <c r="A16" s="2" t="s">
        <v>15</v>
      </c>
      <c r="B16" s="8">
        <f>weighted!H16</f>
        <v>1634</v>
      </c>
    </row>
    <row r="17" spans="1:2" x14ac:dyDescent="0.2">
      <c r="A17" s="2" t="s">
        <v>16</v>
      </c>
      <c r="B17" s="8">
        <f>weighted!H17</f>
        <v>1377</v>
      </c>
    </row>
    <row r="18" spans="1:2" x14ac:dyDescent="0.2">
      <c r="A18" s="2" t="s">
        <v>17</v>
      </c>
      <c r="B18" s="8">
        <f>weighted!H18</f>
        <v>1527</v>
      </c>
    </row>
    <row r="19" spans="1:2" x14ac:dyDescent="0.2">
      <c r="A19" s="2" t="s">
        <v>18</v>
      </c>
      <c r="B19" s="8">
        <f>weighted!H19</f>
        <v>1245</v>
      </c>
    </row>
    <row r="20" spans="1:2" x14ac:dyDescent="0.2">
      <c r="A20" s="2" t="s">
        <v>19</v>
      </c>
      <c r="B20" s="8">
        <f>weighted!H20</f>
        <v>1601</v>
      </c>
    </row>
    <row r="21" spans="1:2" x14ac:dyDescent="0.2">
      <c r="A21" s="2" t="s">
        <v>20</v>
      </c>
      <c r="B21" s="8">
        <f>weighted!H21</f>
        <v>1365</v>
      </c>
    </row>
    <row r="22" spans="1:2" x14ac:dyDescent="0.2">
      <c r="A22" s="2" t="s">
        <v>21</v>
      </c>
      <c r="B22" s="8">
        <f>weighted!H22</f>
        <v>1749</v>
      </c>
    </row>
    <row r="23" spans="1:2" x14ac:dyDescent="0.2">
      <c r="A23" s="2" t="s">
        <v>22</v>
      </c>
      <c r="B23" s="8">
        <f>weighted!H23</f>
        <v>1922</v>
      </c>
    </row>
    <row r="24" spans="1:2" x14ac:dyDescent="0.2">
      <c r="A24" s="2" t="s">
        <v>23</v>
      </c>
      <c r="B24" s="8">
        <f>weighted!H24</f>
        <v>1266</v>
      </c>
    </row>
    <row r="25" spans="1:2" x14ac:dyDescent="0.2">
      <c r="A25" s="2" t="s">
        <v>24</v>
      </c>
      <c r="B25" s="8">
        <f>weighted!H25</f>
        <v>2036</v>
      </c>
    </row>
    <row r="26" spans="1:2" x14ac:dyDescent="0.2">
      <c r="A26" s="2" t="s">
        <v>25</v>
      </c>
      <c r="B26" s="8">
        <f>weighted!H26</f>
        <v>1683</v>
      </c>
    </row>
    <row r="27" spans="1:2" x14ac:dyDescent="0.2">
      <c r="A27" s="2" t="s">
        <v>26</v>
      </c>
      <c r="B27" s="8">
        <f>weighted!H27</f>
        <v>1412</v>
      </c>
    </row>
    <row r="28" spans="1:2" x14ac:dyDescent="0.2">
      <c r="A28" s="2" t="s">
        <v>27</v>
      </c>
      <c r="B28" s="8">
        <f>weighted!H28</f>
        <v>2056</v>
      </c>
    </row>
    <row r="29" spans="1:2" x14ac:dyDescent="0.2">
      <c r="A29" s="2" t="s">
        <v>28</v>
      </c>
      <c r="B29" s="8">
        <f>weighted!H29</f>
        <v>1620</v>
      </c>
    </row>
    <row r="30" spans="1:2" x14ac:dyDescent="0.2">
      <c r="A30" s="2" t="s">
        <v>29</v>
      </c>
      <c r="B30" s="8">
        <f>weighted!H30</f>
        <v>1972</v>
      </c>
    </row>
    <row r="31" spans="1:2" x14ac:dyDescent="0.2">
      <c r="A31" s="2" t="s">
        <v>30</v>
      </c>
      <c r="B31" s="8">
        <f>weighted!H31</f>
        <v>1811</v>
      </c>
    </row>
    <row r="32" spans="1:2" x14ac:dyDescent="0.2">
      <c r="A32" s="2" t="s">
        <v>31</v>
      </c>
      <c r="B32" s="8">
        <f>weighted!H32</f>
        <v>1543</v>
      </c>
    </row>
    <row r="33" spans="1:2" x14ac:dyDescent="0.2">
      <c r="A33" s="2" t="s">
        <v>32</v>
      </c>
      <c r="B33" s="8">
        <f>weighted!H33</f>
        <v>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A372-037A-554B-9307-F08C411C0767}">
  <dimension ref="A1:O35"/>
  <sheetViews>
    <sheetView workbookViewId="0">
      <selection activeCell="I14" sqref="I14"/>
    </sheetView>
  </sheetViews>
  <sheetFormatPr baseColWidth="10" defaultRowHeight="16" x14ac:dyDescent="0.2"/>
  <cols>
    <col min="2" max="2" width="12.6640625" bestFit="1" customWidth="1"/>
    <col min="4" max="4" width="12.6640625" bestFit="1" customWidth="1"/>
    <col min="7" max="7" width="10.83203125" style="6"/>
    <col min="9" max="9" width="13.6640625" style="6" bestFit="1" customWidth="1"/>
    <col min="11" max="11" width="10.83203125" style="9"/>
    <col min="14" max="14" width="10.83203125" style="9"/>
  </cols>
  <sheetData>
    <row r="1" spans="1:15" x14ac:dyDescent="0.2">
      <c r="A1" s="1" t="s">
        <v>0</v>
      </c>
      <c r="B1" s="1" t="s">
        <v>33</v>
      </c>
      <c r="C1" s="1" t="s">
        <v>34</v>
      </c>
      <c r="D1" s="1" t="s">
        <v>35</v>
      </c>
      <c r="E1" s="1" t="s">
        <v>37</v>
      </c>
      <c r="F1" s="1" t="s">
        <v>36</v>
      </c>
      <c r="G1" s="5" t="s">
        <v>38</v>
      </c>
      <c r="H1" s="1" t="s">
        <v>39</v>
      </c>
    </row>
    <row r="2" spans="1:15" x14ac:dyDescent="0.2">
      <c r="A2" s="2" t="s">
        <v>1</v>
      </c>
      <c r="B2">
        <v>343.6</v>
      </c>
      <c r="C2">
        <v>388.3</v>
      </c>
      <c r="D2" s="3">
        <f>B2/$C$35 -1</f>
        <v>-4.8026389838872974E-2</v>
      </c>
      <c r="E2" s="3">
        <f>C2/$C$35 -1</f>
        <v>7.5818838258340016E-2</v>
      </c>
      <c r="F2" s="4">
        <f>D2-E2</f>
        <v>-0.12384522809721299</v>
      </c>
      <c r="G2" s="6">
        <f>F2*1600+1600</f>
        <v>1401.8476350444591</v>
      </c>
      <c r="H2">
        <f>ROUND(IF(G2&lt;1200,1200, IF(G2&gt;2100,2100,G2)),0)</f>
        <v>1402</v>
      </c>
      <c r="I2" s="6">
        <f>H2/3200*16</f>
        <v>7.01</v>
      </c>
    </row>
    <row r="3" spans="1:15" x14ac:dyDescent="0.2">
      <c r="A3" s="2" t="s">
        <v>2</v>
      </c>
      <c r="B3">
        <v>357.6</v>
      </c>
      <c r="C3">
        <v>311.3</v>
      </c>
      <c r="D3" s="3">
        <f t="shared" ref="D3:D33" si="0">B3/$C$35 -1</f>
        <v>-9.2381752222961966E-3</v>
      </c>
      <c r="E3" s="3">
        <f t="shared" ref="E3:E33" si="1">C3/$C$35 -1</f>
        <v>-0.13751634213283226</v>
      </c>
      <c r="F3" s="4">
        <f t="shared" ref="F3:F33" si="2">D3-E3</f>
        <v>0.12827816691053606</v>
      </c>
      <c r="G3" s="6">
        <f t="shared" ref="G3:G33" si="3">F3*1600+1600</f>
        <v>1805.2450670568578</v>
      </c>
      <c r="H3">
        <f t="shared" ref="H3:H33" si="4">ROUND(IF(G3&lt;1200,1200, IF(G3&gt;2100,2100,G3)),0)</f>
        <v>1805</v>
      </c>
      <c r="I3" s="6">
        <f t="shared" ref="I3:I33" si="5">H3/3200*16</f>
        <v>9.0250000000000004</v>
      </c>
      <c r="K3" s="10">
        <f>13/16</f>
        <v>0.8125</v>
      </c>
      <c r="L3">
        <f>K3+0.5</f>
        <v>1.3125</v>
      </c>
      <c r="M3">
        <f>L3*1600</f>
        <v>2100</v>
      </c>
      <c r="N3" s="10">
        <f>M3/3200</f>
        <v>0.65625</v>
      </c>
      <c r="O3">
        <f>N3*16</f>
        <v>10.5</v>
      </c>
    </row>
    <row r="4" spans="1:15" x14ac:dyDescent="0.2">
      <c r="A4" s="2" t="s">
        <v>3</v>
      </c>
      <c r="B4">
        <v>334.5</v>
      </c>
      <c r="C4">
        <v>438.5</v>
      </c>
      <c r="D4" s="3">
        <f t="shared" si="0"/>
        <v>-7.3238729339647923E-2</v>
      </c>
      <c r="E4" s="3">
        <f t="shared" si="1"/>
        <v>0.21490229352635093</v>
      </c>
      <c r="F4" s="4">
        <f t="shared" si="2"/>
        <v>-0.28814102286599885</v>
      </c>
      <c r="G4" s="6">
        <f t="shared" si="3"/>
        <v>1138.974363414402</v>
      </c>
      <c r="H4">
        <f t="shared" si="4"/>
        <v>1200</v>
      </c>
      <c r="I4" s="6">
        <f t="shared" si="5"/>
        <v>6</v>
      </c>
      <c r="K4" s="10">
        <f>4/16</f>
        <v>0.25</v>
      </c>
      <c r="L4">
        <f>K4+0.5</f>
        <v>0.75</v>
      </c>
      <c r="M4">
        <f>L4*1600</f>
        <v>1200</v>
      </c>
      <c r="N4" s="10">
        <f>M4/3200</f>
        <v>0.375</v>
      </c>
      <c r="O4">
        <f>N4*16</f>
        <v>6</v>
      </c>
    </row>
    <row r="5" spans="1:15" x14ac:dyDescent="0.2">
      <c r="A5" s="2" t="s">
        <v>4</v>
      </c>
      <c r="B5">
        <v>303.39999999999998</v>
      </c>
      <c r="C5">
        <v>349.9</v>
      </c>
      <c r="D5" s="3">
        <f t="shared" si="0"/>
        <v>-0.15940397752361501</v>
      </c>
      <c r="E5" s="3">
        <f t="shared" si="1"/>
        <v>-3.0571693261413513E-2</v>
      </c>
      <c r="F5" s="4">
        <f t="shared" si="2"/>
        <v>-0.1288322842622015</v>
      </c>
      <c r="G5" s="6">
        <f t="shared" si="3"/>
        <v>1393.8683451804777</v>
      </c>
      <c r="H5">
        <f t="shared" si="4"/>
        <v>1394</v>
      </c>
      <c r="I5" s="6">
        <f t="shared" si="5"/>
        <v>6.97</v>
      </c>
    </row>
    <row r="6" spans="1:15" x14ac:dyDescent="0.2">
      <c r="A6" s="2" t="s">
        <v>5</v>
      </c>
      <c r="B6">
        <v>328.6</v>
      </c>
      <c r="C6">
        <v>353.2</v>
      </c>
      <c r="D6" s="3">
        <f t="shared" si="0"/>
        <v>-8.9585191213776616E-2</v>
      </c>
      <c r="E6" s="3">
        <f t="shared" si="1"/>
        <v>-2.1428756958934758E-2</v>
      </c>
      <c r="F6" s="4">
        <f t="shared" si="2"/>
        <v>-6.8156434254841858E-2</v>
      </c>
      <c r="G6" s="6">
        <f t="shared" si="3"/>
        <v>1490.9497051922531</v>
      </c>
      <c r="H6">
        <f t="shared" si="4"/>
        <v>1491</v>
      </c>
      <c r="I6" s="6">
        <f t="shared" si="5"/>
        <v>7.4550000000000001</v>
      </c>
    </row>
    <row r="7" spans="1:15" x14ac:dyDescent="0.2">
      <c r="A7" s="2" t="s">
        <v>6</v>
      </c>
      <c r="B7">
        <v>323.7</v>
      </c>
      <c r="C7">
        <v>361.3</v>
      </c>
      <c r="D7" s="3">
        <f t="shared" si="0"/>
        <v>-0.10316106632957867</v>
      </c>
      <c r="E7" s="3">
        <f t="shared" si="1"/>
        <v>1.0129957835134373E-3</v>
      </c>
      <c r="F7" s="4">
        <f t="shared" si="2"/>
        <v>-0.1041740621130921</v>
      </c>
      <c r="G7" s="6">
        <f t="shared" si="3"/>
        <v>1433.3215006190526</v>
      </c>
      <c r="H7">
        <f t="shared" si="4"/>
        <v>1433</v>
      </c>
      <c r="I7" s="6">
        <f t="shared" si="5"/>
        <v>7.165</v>
      </c>
    </row>
    <row r="8" spans="1:15" x14ac:dyDescent="0.2">
      <c r="A8" s="2" t="s">
        <v>7</v>
      </c>
      <c r="B8">
        <v>394.1</v>
      </c>
      <c r="C8">
        <v>399.7</v>
      </c>
      <c r="D8" s="3">
        <f t="shared" si="0"/>
        <v>9.1888241456635988E-2</v>
      </c>
      <c r="E8" s="3">
        <f t="shared" si="1"/>
        <v>0.10740352730326674</v>
      </c>
      <c r="F8" s="4">
        <f t="shared" si="2"/>
        <v>-1.5515285846630755E-2</v>
      </c>
      <c r="G8" s="6">
        <f t="shared" si="3"/>
        <v>1575.1755426453908</v>
      </c>
      <c r="H8">
        <f t="shared" si="4"/>
        <v>1575</v>
      </c>
      <c r="I8" s="6">
        <f t="shared" si="5"/>
        <v>7.875</v>
      </c>
    </row>
    <row r="9" spans="1:15" x14ac:dyDescent="0.2">
      <c r="A9" s="2" t="s">
        <v>8</v>
      </c>
      <c r="B9">
        <v>253.3</v>
      </c>
      <c r="C9">
        <v>345.2</v>
      </c>
      <c r="D9" s="3">
        <f t="shared" si="0"/>
        <v>-0.29821037411579321</v>
      </c>
      <c r="E9" s="3">
        <f t="shared" si="1"/>
        <v>-4.3593451025550012E-2</v>
      </c>
      <c r="F9" s="4">
        <f t="shared" si="2"/>
        <v>-0.2546169230902432</v>
      </c>
      <c r="G9" s="6">
        <f t="shared" si="3"/>
        <v>1192.612923055611</v>
      </c>
      <c r="H9">
        <f t="shared" si="4"/>
        <v>1200</v>
      </c>
      <c r="I9" s="6">
        <f t="shared" si="5"/>
        <v>6</v>
      </c>
    </row>
    <row r="10" spans="1:15" x14ac:dyDescent="0.2">
      <c r="A10" s="2" t="s">
        <v>9</v>
      </c>
      <c r="B10">
        <v>403.8</v>
      </c>
      <c r="C10">
        <v>360.5</v>
      </c>
      <c r="D10" s="3">
        <f t="shared" si="0"/>
        <v>0.11876293301240715</v>
      </c>
      <c r="E10" s="3">
        <f t="shared" si="1"/>
        <v>-1.2034736231482102E-3</v>
      </c>
      <c r="F10" s="4">
        <f t="shared" si="2"/>
        <v>0.11996640663555536</v>
      </c>
      <c r="G10" s="6">
        <f t="shared" si="3"/>
        <v>1791.9462506168886</v>
      </c>
      <c r="H10">
        <f t="shared" si="4"/>
        <v>1792</v>
      </c>
      <c r="I10" s="6">
        <f t="shared" si="5"/>
        <v>8.9600000000000009</v>
      </c>
    </row>
    <row r="11" spans="1:15" x14ac:dyDescent="0.2">
      <c r="A11" s="2" t="s">
        <v>10</v>
      </c>
      <c r="B11">
        <v>494.8</v>
      </c>
      <c r="C11">
        <v>419.9</v>
      </c>
      <c r="D11" s="3">
        <f t="shared" si="0"/>
        <v>0.3708863280201562</v>
      </c>
      <c r="E11" s="3">
        <f t="shared" si="1"/>
        <v>0.16336937982147037</v>
      </c>
      <c r="F11" s="4">
        <f t="shared" si="2"/>
        <v>0.20751694819868582</v>
      </c>
      <c r="G11" s="6">
        <f t="shared" si="3"/>
        <v>1932.0271171178974</v>
      </c>
      <c r="H11">
        <f t="shared" si="4"/>
        <v>1932</v>
      </c>
      <c r="I11" s="6">
        <f t="shared" si="5"/>
        <v>9.66</v>
      </c>
    </row>
    <row r="12" spans="1:15" x14ac:dyDescent="0.2">
      <c r="A12" s="2" t="s">
        <v>11</v>
      </c>
      <c r="B12">
        <v>379.6</v>
      </c>
      <c r="C12">
        <v>343.4</v>
      </c>
      <c r="D12" s="3">
        <f t="shared" si="0"/>
        <v>5.1714733460895834E-2</v>
      </c>
      <c r="E12" s="3">
        <f t="shared" si="1"/>
        <v>-4.8580507190538524E-2</v>
      </c>
      <c r="F12" s="4">
        <f t="shared" si="2"/>
        <v>0.10029524065143436</v>
      </c>
      <c r="G12" s="6">
        <f t="shared" si="3"/>
        <v>1760.4723850422949</v>
      </c>
      <c r="H12">
        <f t="shared" si="4"/>
        <v>1760</v>
      </c>
      <c r="I12" s="6">
        <f t="shared" si="5"/>
        <v>8.8000000000000007</v>
      </c>
    </row>
    <row r="13" spans="1:15" x14ac:dyDescent="0.2">
      <c r="A13" s="2" t="s">
        <v>12</v>
      </c>
      <c r="B13">
        <v>371.5</v>
      </c>
      <c r="C13">
        <v>365.9</v>
      </c>
      <c r="D13" s="3">
        <f t="shared" si="0"/>
        <v>2.927298071844775E-2</v>
      </c>
      <c r="E13" s="3">
        <f t="shared" si="1"/>
        <v>1.3757694871816994E-2</v>
      </c>
      <c r="F13" s="4">
        <f t="shared" si="2"/>
        <v>1.5515285846630755E-2</v>
      </c>
      <c r="G13" s="6">
        <f t="shared" si="3"/>
        <v>1624.8244573546092</v>
      </c>
      <c r="H13">
        <f t="shared" si="4"/>
        <v>1625</v>
      </c>
      <c r="I13" s="6">
        <f t="shared" si="5"/>
        <v>8.125</v>
      </c>
    </row>
    <row r="14" spans="1:15" x14ac:dyDescent="0.2">
      <c r="A14" s="2" t="s">
        <v>13</v>
      </c>
      <c r="B14">
        <v>298.3</v>
      </c>
      <c r="C14">
        <v>387.1</v>
      </c>
      <c r="D14" s="3">
        <f t="shared" si="0"/>
        <v>-0.17353396999108217</v>
      </c>
      <c r="E14" s="3">
        <f t="shared" si="1"/>
        <v>7.24941341483476E-2</v>
      </c>
      <c r="F14" s="4">
        <f t="shared" si="2"/>
        <v>-0.24602810413942977</v>
      </c>
      <c r="G14" s="6">
        <f t="shared" si="3"/>
        <v>1206.3550333769124</v>
      </c>
      <c r="H14">
        <f t="shared" si="4"/>
        <v>1206</v>
      </c>
      <c r="I14" s="6">
        <f t="shared" si="5"/>
        <v>6.03</v>
      </c>
    </row>
    <row r="15" spans="1:15" x14ac:dyDescent="0.2">
      <c r="A15" s="2" t="s">
        <v>14</v>
      </c>
      <c r="B15">
        <v>389</v>
      </c>
      <c r="C15">
        <v>349</v>
      </c>
      <c r="D15" s="3">
        <f t="shared" si="0"/>
        <v>7.7758248989168832E-2</v>
      </c>
      <c r="E15" s="3">
        <f t="shared" si="1"/>
        <v>-3.3065221343907658E-2</v>
      </c>
      <c r="F15" s="4">
        <f t="shared" si="2"/>
        <v>0.11082347033307649</v>
      </c>
      <c r="G15" s="6">
        <f t="shared" si="3"/>
        <v>1777.3175525329225</v>
      </c>
      <c r="H15">
        <f t="shared" si="4"/>
        <v>1777</v>
      </c>
      <c r="I15" s="6">
        <f t="shared" si="5"/>
        <v>8.8849999999999998</v>
      </c>
    </row>
    <row r="16" spans="1:15" x14ac:dyDescent="0.2">
      <c r="A16" s="2" t="s">
        <v>15</v>
      </c>
      <c r="B16">
        <v>406.8</v>
      </c>
      <c r="C16">
        <v>399.2</v>
      </c>
      <c r="D16" s="3">
        <f t="shared" si="0"/>
        <v>0.12707469328738785</v>
      </c>
      <c r="E16" s="3">
        <f t="shared" si="1"/>
        <v>0.10601823392410314</v>
      </c>
      <c r="F16" s="4">
        <f t="shared" si="2"/>
        <v>2.1056459363284707E-2</v>
      </c>
      <c r="G16" s="6">
        <f t="shared" si="3"/>
        <v>1633.6903349812555</v>
      </c>
      <c r="H16">
        <f t="shared" si="4"/>
        <v>1634</v>
      </c>
      <c r="I16" s="6">
        <f t="shared" si="5"/>
        <v>8.17</v>
      </c>
    </row>
    <row r="17" spans="1:9" x14ac:dyDescent="0.2">
      <c r="A17" s="2" t="s">
        <v>16</v>
      </c>
      <c r="B17">
        <v>336.2</v>
      </c>
      <c r="C17">
        <v>386.5</v>
      </c>
      <c r="D17" s="3">
        <f t="shared" si="0"/>
        <v>-6.8528731850492242E-2</v>
      </c>
      <c r="E17" s="3">
        <f t="shared" si="1"/>
        <v>7.0831782093351503E-2</v>
      </c>
      <c r="F17" s="4">
        <f t="shared" si="2"/>
        <v>-0.13936051394384374</v>
      </c>
      <c r="G17" s="6">
        <f t="shared" si="3"/>
        <v>1377.0231776898499</v>
      </c>
      <c r="H17">
        <f t="shared" si="4"/>
        <v>1377</v>
      </c>
      <c r="I17" s="6">
        <f t="shared" si="5"/>
        <v>6.8849999999999998</v>
      </c>
    </row>
    <row r="18" spans="1:9" x14ac:dyDescent="0.2">
      <c r="A18" s="2" t="s">
        <v>17</v>
      </c>
      <c r="B18">
        <v>303.39999999999998</v>
      </c>
      <c r="C18">
        <v>319.8</v>
      </c>
      <c r="D18" s="3">
        <f t="shared" si="0"/>
        <v>-0.15940397752361501</v>
      </c>
      <c r="E18" s="3">
        <f t="shared" si="1"/>
        <v>-0.11396635468705352</v>
      </c>
      <c r="F18" s="4">
        <f t="shared" si="2"/>
        <v>-4.5437622836561498E-2</v>
      </c>
      <c r="G18" s="6">
        <f t="shared" si="3"/>
        <v>1527.2998034615016</v>
      </c>
      <c r="H18">
        <f t="shared" si="4"/>
        <v>1527</v>
      </c>
      <c r="I18" s="6">
        <f t="shared" si="5"/>
        <v>7.6349999999999998</v>
      </c>
    </row>
    <row r="19" spans="1:9" x14ac:dyDescent="0.2">
      <c r="A19" s="2" t="s">
        <v>18</v>
      </c>
      <c r="B19">
        <v>294.89999999999998</v>
      </c>
      <c r="C19">
        <v>374.9</v>
      </c>
      <c r="D19" s="3">
        <f t="shared" si="0"/>
        <v>-0.18295396496939376</v>
      </c>
      <c r="E19" s="3">
        <f t="shared" si="1"/>
        <v>3.8692975696759335E-2</v>
      </c>
      <c r="F19" s="4">
        <f t="shared" si="2"/>
        <v>-0.22164694066615309</v>
      </c>
      <c r="G19" s="6">
        <f t="shared" si="3"/>
        <v>1245.364894934155</v>
      </c>
      <c r="H19">
        <f t="shared" si="4"/>
        <v>1245</v>
      </c>
      <c r="I19" s="6">
        <f t="shared" si="5"/>
        <v>6.2249999999999996</v>
      </c>
    </row>
    <row r="20" spans="1:9" x14ac:dyDescent="0.2">
      <c r="A20" s="2" t="s">
        <v>19</v>
      </c>
      <c r="B20">
        <v>351.4</v>
      </c>
      <c r="C20">
        <v>351.1</v>
      </c>
      <c r="D20" s="3">
        <f t="shared" si="0"/>
        <v>-2.641581312392316E-2</v>
      </c>
      <c r="E20" s="3">
        <f t="shared" si="1"/>
        <v>-2.7246989151421097E-2</v>
      </c>
      <c r="F20" s="4">
        <f t="shared" si="2"/>
        <v>8.311760274979374E-4</v>
      </c>
      <c r="G20" s="6">
        <f t="shared" si="3"/>
        <v>1601.3298816439967</v>
      </c>
      <c r="H20">
        <f t="shared" si="4"/>
        <v>1601</v>
      </c>
      <c r="I20" s="6">
        <f t="shared" si="5"/>
        <v>8.0050000000000008</v>
      </c>
    </row>
    <row r="21" spans="1:9" x14ac:dyDescent="0.2">
      <c r="A21" s="2" t="s">
        <v>20</v>
      </c>
      <c r="B21">
        <v>353.8</v>
      </c>
      <c r="C21">
        <v>406.9</v>
      </c>
      <c r="D21" s="3">
        <f t="shared" si="0"/>
        <v>-1.976640490393855E-2</v>
      </c>
      <c r="E21" s="3">
        <f t="shared" si="1"/>
        <v>0.12735175196322035</v>
      </c>
      <c r="F21" s="4">
        <f t="shared" si="2"/>
        <v>-0.1471181568671589</v>
      </c>
      <c r="G21" s="6">
        <f t="shared" si="3"/>
        <v>1364.6109490125457</v>
      </c>
      <c r="H21">
        <f t="shared" si="4"/>
        <v>1365</v>
      </c>
      <c r="I21" s="6">
        <f t="shared" si="5"/>
        <v>6.8250000000000002</v>
      </c>
    </row>
    <row r="22" spans="1:9" x14ac:dyDescent="0.2">
      <c r="A22" s="2" t="s">
        <v>21</v>
      </c>
      <c r="B22">
        <v>389.1</v>
      </c>
      <c r="C22">
        <v>355.5</v>
      </c>
      <c r="D22" s="3">
        <f t="shared" si="0"/>
        <v>7.8035307665001552E-2</v>
      </c>
      <c r="E22" s="3">
        <f t="shared" si="1"/>
        <v>-1.5056407414782758E-2</v>
      </c>
      <c r="F22" s="4">
        <f t="shared" si="2"/>
        <v>9.309171507978431E-2</v>
      </c>
      <c r="G22" s="6">
        <f t="shared" si="3"/>
        <v>1748.9467441276549</v>
      </c>
      <c r="H22">
        <f t="shared" si="4"/>
        <v>1749</v>
      </c>
      <c r="I22" s="6">
        <f t="shared" si="5"/>
        <v>8.7449999999999992</v>
      </c>
    </row>
    <row r="23" spans="1:9" x14ac:dyDescent="0.2">
      <c r="A23" s="2" t="s">
        <v>22</v>
      </c>
      <c r="B23">
        <v>430.8</v>
      </c>
      <c r="C23">
        <v>358.2</v>
      </c>
      <c r="D23" s="3">
        <f t="shared" si="0"/>
        <v>0.19356877548723372</v>
      </c>
      <c r="E23" s="3">
        <f t="shared" si="1"/>
        <v>-7.5758231673000997E-3</v>
      </c>
      <c r="F23" s="4">
        <f t="shared" si="2"/>
        <v>0.20114459865453382</v>
      </c>
      <c r="G23" s="6">
        <f t="shared" si="3"/>
        <v>1921.8313578472541</v>
      </c>
      <c r="H23">
        <f t="shared" si="4"/>
        <v>1922</v>
      </c>
      <c r="I23" s="6">
        <f t="shared" si="5"/>
        <v>9.61</v>
      </c>
    </row>
    <row r="24" spans="1:9" x14ac:dyDescent="0.2">
      <c r="A24" s="2" t="s">
        <v>23</v>
      </c>
      <c r="B24">
        <v>334.7</v>
      </c>
      <c r="C24">
        <v>410</v>
      </c>
      <c r="D24" s="3">
        <f t="shared" si="0"/>
        <v>-7.2684611987982595E-2</v>
      </c>
      <c r="E24" s="3">
        <f t="shared" si="1"/>
        <v>0.135940570914034</v>
      </c>
      <c r="F24" s="4">
        <f t="shared" si="2"/>
        <v>-0.20862518290201659</v>
      </c>
      <c r="G24" s="6">
        <f t="shared" si="3"/>
        <v>1266.1997073567734</v>
      </c>
      <c r="H24">
        <f t="shared" si="4"/>
        <v>1266</v>
      </c>
      <c r="I24" s="6">
        <f t="shared" si="5"/>
        <v>6.33</v>
      </c>
    </row>
    <row r="25" spans="1:9" x14ac:dyDescent="0.2">
      <c r="A25" s="2" t="s">
        <v>24</v>
      </c>
      <c r="B25">
        <v>447.1</v>
      </c>
      <c r="C25">
        <v>348.8</v>
      </c>
      <c r="D25" s="3">
        <f t="shared" si="0"/>
        <v>0.23872933964796239</v>
      </c>
      <c r="E25" s="3">
        <f t="shared" si="1"/>
        <v>-3.3619338695573098E-2</v>
      </c>
      <c r="F25" s="4">
        <f t="shared" si="2"/>
        <v>0.27234867834353549</v>
      </c>
      <c r="G25" s="6">
        <f t="shared" si="3"/>
        <v>2035.7578853496568</v>
      </c>
      <c r="H25">
        <f t="shared" si="4"/>
        <v>2036</v>
      </c>
      <c r="I25" s="6">
        <f t="shared" si="5"/>
        <v>10.18</v>
      </c>
    </row>
    <row r="26" spans="1:9" x14ac:dyDescent="0.2">
      <c r="A26" s="2" t="s">
        <v>25</v>
      </c>
      <c r="B26">
        <v>317.2</v>
      </c>
      <c r="C26">
        <v>298.5</v>
      </c>
      <c r="D26" s="3">
        <f t="shared" si="0"/>
        <v>-0.12116988025870357</v>
      </c>
      <c r="E26" s="3">
        <f t="shared" si="1"/>
        <v>-0.17297985263941673</v>
      </c>
      <c r="F26" s="4">
        <f t="shared" si="2"/>
        <v>5.1809972380713165E-2</v>
      </c>
      <c r="G26" s="6">
        <f t="shared" si="3"/>
        <v>1682.895955809141</v>
      </c>
      <c r="H26">
        <f t="shared" si="4"/>
        <v>1683</v>
      </c>
      <c r="I26" s="6">
        <f t="shared" si="5"/>
        <v>8.4149999999999991</v>
      </c>
    </row>
    <row r="27" spans="1:9" x14ac:dyDescent="0.2">
      <c r="A27" s="2" t="s">
        <v>26</v>
      </c>
      <c r="B27">
        <v>325.2</v>
      </c>
      <c r="C27">
        <v>367.7</v>
      </c>
      <c r="D27" s="3">
        <f t="shared" si="0"/>
        <v>-9.9005186192088201E-2</v>
      </c>
      <c r="E27" s="3">
        <f t="shared" si="1"/>
        <v>1.8744751036805507E-2</v>
      </c>
      <c r="F27" s="4">
        <f t="shared" si="2"/>
        <v>-0.11774993722889371</v>
      </c>
      <c r="G27" s="6">
        <f t="shared" si="3"/>
        <v>1411.60010043377</v>
      </c>
      <c r="H27">
        <f t="shared" si="4"/>
        <v>1412</v>
      </c>
      <c r="I27" s="6">
        <f t="shared" si="5"/>
        <v>7.06</v>
      </c>
    </row>
    <row r="28" spans="1:9" x14ac:dyDescent="0.2">
      <c r="A28" s="2" t="s">
        <v>27</v>
      </c>
      <c r="B28">
        <v>455.4</v>
      </c>
      <c r="C28">
        <v>352.5</v>
      </c>
      <c r="D28" s="3">
        <f t="shared" si="0"/>
        <v>0.26172520974207569</v>
      </c>
      <c r="E28" s="3">
        <f t="shared" si="1"/>
        <v>-2.3368167689763464E-2</v>
      </c>
      <c r="F28" s="4">
        <f t="shared" si="2"/>
        <v>0.28509337743183916</v>
      </c>
      <c r="G28" s="6">
        <f t="shared" si="3"/>
        <v>2056.1494038909427</v>
      </c>
      <c r="H28">
        <f t="shared" si="4"/>
        <v>2056</v>
      </c>
      <c r="I28" s="6">
        <f t="shared" si="5"/>
        <v>10.28</v>
      </c>
    </row>
    <row r="29" spans="1:9" x14ac:dyDescent="0.2">
      <c r="A29" s="2" t="s">
        <v>28</v>
      </c>
      <c r="B29">
        <v>366.5</v>
      </c>
      <c r="C29">
        <v>361.9</v>
      </c>
      <c r="D29" s="3">
        <f t="shared" si="0"/>
        <v>1.5420046926813313E-2</v>
      </c>
      <c r="E29" s="3">
        <f t="shared" si="1"/>
        <v>2.6753478385093121E-3</v>
      </c>
      <c r="F29" s="4">
        <f t="shared" si="2"/>
        <v>1.2744699088304001E-2</v>
      </c>
      <c r="G29" s="6">
        <f t="shared" si="3"/>
        <v>1620.3915185412864</v>
      </c>
      <c r="H29">
        <f t="shared" si="4"/>
        <v>1620</v>
      </c>
      <c r="I29" s="6">
        <f t="shared" si="5"/>
        <v>8.1</v>
      </c>
    </row>
    <row r="30" spans="1:9" x14ac:dyDescent="0.2">
      <c r="A30" s="2" t="s">
        <v>29</v>
      </c>
      <c r="B30">
        <v>403.7</v>
      </c>
      <c r="C30">
        <v>319.7</v>
      </c>
      <c r="D30" s="3">
        <f t="shared" si="0"/>
        <v>0.11848587433657443</v>
      </c>
      <c r="E30" s="3">
        <f t="shared" si="1"/>
        <v>-0.11424341336288624</v>
      </c>
      <c r="F30" s="4">
        <f t="shared" si="2"/>
        <v>0.23272928769946066</v>
      </c>
      <c r="G30" s="6">
        <f t="shared" si="3"/>
        <v>1972.366860319137</v>
      </c>
      <c r="H30">
        <f t="shared" si="4"/>
        <v>1972</v>
      </c>
      <c r="I30" s="6">
        <f t="shared" si="5"/>
        <v>9.86</v>
      </c>
    </row>
    <row r="31" spans="1:9" x14ac:dyDescent="0.2">
      <c r="A31" s="2" t="s">
        <v>30</v>
      </c>
      <c r="B31">
        <v>363.4</v>
      </c>
      <c r="C31">
        <v>315.89999999999998</v>
      </c>
      <c r="D31" s="3">
        <f t="shared" si="0"/>
        <v>6.8312279759996652E-3</v>
      </c>
      <c r="E31" s="3">
        <f t="shared" si="1"/>
        <v>-0.12477164304452859</v>
      </c>
      <c r="F31" s="4">
        <f t="shared" si="2"/>
        <v>0.13160287102052826</v>
      </c>
      <c r="G31" s="6">
        <f t="shared" si="3"/>
        <v>1810.5645936328451</v>
      </c>
      <c r="H31">
        <f t="shared" si="4"/>
        <v>1811</v>
      </c>
      <c r="I31" s="6">
        <f t="shared" si="5"/>
        <v>9.0549999999999997</v>
      </c>
    </row>
    <row r="32" spans="1:9" x14ac:dyDescent="0.2">
      <c r="A32" s="2" t="s">
        <v>31</v>
      </c>
      <c r="B32">
        <v>341.2</v>
      </c>
      <c r="C32">
        <v>354.1</v>
      </c>
      <c r="D32" s="3">
        <f t="shared" si="0"/>
        <v>-5.4675798058857694E-2</v>
      </c>
      <c r="E32" s="3">
        <f t="shared" si="1"/>
        <v>-1.8935228876440391E-2</v>
      </c>
      <c r="F32" s="4">
        <f t="shared" si="2"/>
        <v>-3.5740569182417303E-2</v>
      </c>
      <c r="G32" s="6">
        <f t="shared" si="3"/>
        <v>1542.8150893081324</v>
      </c>
      <c r="H32">
        <f t="shared" si="4"/>
        <v>1543</v>
      </c>
      <c r="I32" s="6">
        <f t="shared" si="5"/>
        <v>7.7149999999999999</v>
      </c>
    </row>
    <row r="33" spans="1:9" x14ac:dyDescent="0.2">
      <c r="A33" s="2" t="s">
        <v>32</v>
      </c>
      <c r="B33">
        <v>371.6</v>
      </c>
      <c r="C33">
        <v>295.5</v>
      </c>
      <c r="D33" s="3">
        <f t="shared" si="0"/>
        <v>2.955003939428047E-2</v>
      </c>
      <c r="E33" s="3">
        <f t="shared" si="1"/>
        <v>-0.18129161291439755</v>
      </c>
      <c r="F33" s="4">
        <f t="shared" si="2"/>
        <v>0.21084165230867802</v>
      </c>
      <c r="G33" s="6">
        <f t="shared" si="3"/>
        <v>1937.3466436938847</v>
      </c>
      <c r="H33">
        <f t="shared" si="4"/>
        <v>1937</v>
      </c>
      <c r="I33" s="6">
        <f t="shared" si="5"/>
        <v>9.6850000000000005</v>
      </c>
    </row>
    <row r="35" spans="1:9" x14ac:dyDescent="0.2">
      <c r="B35">
        <f>AVERAGE(B2:B33)</f>
        <v>361.50625000000008</v>
      </c>
      <c r="C35">
        <f>AVERAGE(C2:C33)</f>
        <v>360.93437499999999</v>
      </c>
      <c r="G35" s="6">
        <f>AVERAGE(G2:G33)</f>
        <v>1602.5350868838693</v>
      </c>
      <c r="I35" s="6">
        <f>AVERAGE(I2:I34)</f>
        <v>8.0231250000000003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Alterman</dc:creator>
  <cp:lastModifiedBy>Benjamin Alterman</cp:lastModifiedBy>
  <dcterms:created xsi:type="dcterms:W3CDTF">2020-01-07T04:17:53Z</dcterms:created>
  <dcterms:modified xsi:type="dcterms:W3CDTF">2020-01-07T06:21:01Z</dcterms:modified>
</cp:coreProperties>
</file>